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nzi\Downloads\"/>
    </mc:Choice>
  </mc:AlternateContent>
  <xr:revisionPtr revIDLastSave="0" documentId="8_{FFFBF777-8592-4FFA-8A29-910C4B70C7E2}" xr6:coauthVersionLast="47" xr6:coauthVersionMax="47" xr10:uidLastSave="{00000000-0000-0000-0000-000000000000}"/>
  <bookViews>
    <workbookView xWindow="-120" yWindow="-120" windowWidth="29040" windowHeight="15840" xr2:uid="{8647BB6E-4AE1-40A2-AD2E-F14EA4494311}"/>
  </bookViews>
  <sheets>
    <sheet name="Indice" sheetId="1" r:id="rId1"/>
    <sheet name="Roma" sheetId="2" r:id="rId2"/>
    <sheet name="Roma_copertura" sheetId="3" r:id="rId3"/>
    <sheet name="Roma_municipi" sheetId="4" r:id="rId4"/>
    <sheet name="Grandi_comuni" sheetId="5" r:id="rId5"/>
  </sheets>
  <calcPr calcId="191029"/>
</workbook>
</file>

<file path=xl/calcChain.xml><?xml version="1.0" encoding="utf-8"?>
<calcChain xmlns="http://schemas.openxmlformats.org/spreadsheetml/2006/main">
  <c r="A27" i="1" l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E14" i="5"/>
  <c r="C14" i="5" s="1"/>
  <c r="E13" i="5"/>
  <c r="C13" i="5" s="1"/>
  <c r="E12" i="5"/>
  <c r="C12" i="5"/>
  <c r="E11" i="5"/>
  <c r="C11" i="5" s="1"/>
  <c r="E10" i="5"/>
  <c r="C10" i="5"/>
  <c r="E9" i="5"/>
  <c r="C9" i="5" s="1"/>
  <c r="E8" i="5"/>
  <c r="C8" i="5"/>
  <c r="E7" i="5"/>
  <c r="C7" i="5" s="1"/>
  <c r="E6" i="5"/>
  <c r="C6" i="5"/>
  <c r="E5" i="5"/>
  <c r="C5" i="5" s="1"/>
  <c r="E4" i="5"/>
  <c r="C4" i="5"/>
  <c r="E3" i="5"/>
  <c r="C3" i="5" s="1"/>
  <c r="F17" i="4"/>
  <c r="E17" i="4"/>
  <c r="BB17" i="4" s="1"/>
  <c r="AZ17" i="4" s="1"/>
  <c r="BB16" i="4"/>
  <c r="F16" i="4"/>
  <c r="E16" i="4"/>
  <c r="F15" i="4"/>
  <c r="E15" i="4"/>
  <c r="BB15" i="4" s="1"/>
  <c r="BB14" i="4"/>
  <c r="F14" i="4"/>
  <c r="E14" i="4"/>
  <c r="F13" i="4"/>
  <c r="E13" i="4"/>
  <c r="BB13" i="4" s="1"/>
  <c r="BB12" i="4"/>
  <c r="F12" i="4"/>
  <c r="E12" i="4"/>
  <c r="BB11" i="4"/>
  <c r="F11" i="4"/>
  <c r="E11" i="4"/>
  <c r="BB10" i="4"/>
  <c r="F10" i="4"/>
  <c r="E10" i="4"/>
  <c r="BB9" i="4"/>
  <c r="F9" i="4"/>
  <c r="E9" i="4"/>
  <c r="F8" i="4"/>
  <c r="E8" i="4"/>
  <c r="BB8" i="4" s="1"/>
  <c r="AZ8" i="4" s="1"/>
  <c r="BB7" i="4"/>
  <c r="F7" i="4"/>
  <c r="E7" i="4"/>
  <c r="F6" i="4"/>
  <c r="E6" i="4"/>
  <c r="BB6" i="4" s="1"/>
  <c r="BB5" i="4"/>
  <c r="F5" i="4"/>
  <c r="E5" i="4"/>
  <c r="F4" i="4"/>
  <c r="E4" i="4"/>
  <c r="BB4" i="4" s="1"/>
  <c r="BB3" i="4"/>
  <c r="F3" i="4"/>
  <c r="E3" i="4"/>
  <c r="F9" i="2"/>
  <c r="G9" i="2" s="1"/>
  <c r="E9" i="2"/>
  <c r="D9" i="2"/>
  <c r="F8" i="2"/>
  <c r="G8" i="2" s="1"/>
  <c r="E8" i="2"/>
  <c r="D8" i="2"/>
  <c r="F7" i="2"/>
  <c r="G7" i="2" s="1"/>
  <c r="E7" i="2"/>
  <c r="D7" i="2"/>
  <c r="F6" i="2"/>
  <c r="G6" i="2" s="1"/>
  <c r="E6" i="2"/>
  <c r="D6" i="2"/>
  <c r="F5" i="2"/>
  <c r="G5" i="2" s="1"/>
  <c r="E5" i="2"/>
  <c r="D5" i="2"/>
  <c r="F4" i="2"/>
  <c r="G4" i="2" s="1"/>
  <c r="E4" i="2"/>
  <c r="D4" i="2"/>
  <c r="G3" i="2"/>
  <c r="E3" i="2"/>
  <c r="D3" i="2"/>
  <c r="AZ12" i="4" l="1"/>
  <c r="AZ5" i="4"/>
  <c r="AZ7" i="4"/>
  <c r="AZ4" i="4"/>
  <c r="AZ11" i="4"/>
  <c r="AZ9" i="4"/>
  <c r="AZ3" i="4"/>
  <c r="AZ13" i="4"/>
  <c r="AZ14" i="4"/>
  <c r="AZ6" i="4"/>
  <c r="AZ10" i="4"/>
  <c r="AZ15" i="4"/>
  <c r="AZ16" i="4"/>
  <c r="BE16" i="4" l="1"/>
  <c r="BE6" i="4"/>
  <c r="BF17" i="4"/>
  <c r="BF15" i="4"/>
  <c r="BF13" i="4"/>
  <c r="BF11" i="4"/>
  <c r="BF9" i="4"/>
  <c r="BF7" i="4"/>
  <c r="BF5" i="4"/>
  <c r="BF3" i="4"/>
  <c r="BE8" i="4"/>
  <c r="BE17" i="4"/>
  <c r="BE15" i="4"/>
  <c r="BE13" i="4"/>
  <c r="BE11" i="4"/>
  <c r="BE9" i="4"/>
  <c r="BE7" i="4"/>
  <c r="BE5" i="4"/>
  <c r="BE3" i="4"/>
  <c r="BF10" i="4"/>
  <c r="BF8" i="4"/>
  <c r="BF6" i="4"/>
  <c r="BF4" i="4"/>
  <c r="BE14" i="4"/>
  <c r="BE12" i="4"/>
  <c r="BF16" i="4"/>
  <c r="BF14" i="4"/>
  <c r="BF12" i="4"/>
  <c r="BE10" i="4"/>
  <c r="BE4" i="4"/>
</calcChain>
</file>

<file path=xl/sharedStrings.xml><?xml version="1.0" encoding="utf-8"?>
<sst xmlns="http://schemas.openxmlformats.org/spreadsheetml/2006/main" count="300" uniqueCount="113">
  <si>
    <t>Indice</t>
  </si>
  <si>
    <t>Tab.14.25 - Suolo consumato e non, variazione, densità. Roma. Anni 2018-2024</t>
  </si>
  <si>
    <t>Graf.14.21 - Suolo consumato e non (%). Roma. Anno 2024</t>
  </si>
  <si>
    <t>Graf.14.22 - Suolo consumato (ha). Roma. Anni 2018-2024</t>
  </si>
  <si>
    <t>Tab.14.26 - Suolo consumato per tipologia (ha, %). Roma. Anno 2021</t>
  </si>
  <si>
    <t>Graf.14.24 - Suolo consumato per tipologia (%). Roma. Anno 2021</t>
  </si>
  <si>
    <t>Graf.14.25 - Suolo non consumato per tipologia (%). Roma. Anno 2021</t>
  </si>
  <si>
    <t>Fig.14.2 - Copertura di suolo di Roma Capitale. Anno 2021</t>
  </si>
  <si>
    <t>Tab.14.27 - Suolo consumato e non per municipio di Roma (%). Anno 2021</t>
  </si>
  <si>
    <t>Graf.14.26 - Suolo consumato per municipio di Roma (%). Anno 2021</t>
  </si>
  <si>
    <t>Fig.14.3 - Suolo consumato per municipio di Roma (%). Anno 2021</t>
  </si>
  <si>
    <t>Tab.14.28 - Consumo di suolo pro-capite per municipio di Roma (m2/ab.). Anno 2021</t>
  </si>
  <si>
    <t>Tab.14.29 - Suolo consumato entro 150 m. dai corpi idrici permanenti per municipio di Roma (ha, %). Anno 2021</t>
  </si>
  <si>
    <t>Tab.14.30 - Suolo consumato all’interno di aree protette per municipio di Roma (ha, %). Anno 2021</t>
  </si>
  <si>
    <t>Tab.14.31 - Nuovo consumo di suolo per municipio di Roma (ha, %). Anno 2021 vs 2020</t>
  </si>
  <si>
    <t>Tab.14.32 - Suolo consumato e non (ha, %). Grandi Comuni. Anno 2024</t>
  </si>
  <si>
    <t>Graf.14.27 - Suolo consumato e non (%). Grandi Comuni. Anno 2024</t>
  </si>
  <si>
    <t>Tab.14.33 - Indicatori di consumo di suolo. Grandi Comuni. Anno 2023 - 2024</t>
  </si>
  <si>
    <t xml:space="preserve">Graf.14.28 - Nuovo consumo di suolo nei Grandi Comuni. Anno 2023 - 2024 </t>
  </si>
  <si>
    <t>Tab.14.34 - Suolo consumato secondo il livello di pericolosità idraulica (%). Grandi Comuni. Anno 2024</t>
  </si>
  <si>
    <t>Graf.14.29 - Suolo consumato in aree a pericolosità idraulica alta (P3 - alluvioni frequenti) (%). Grandi Comuni. Anno 2024</t>
  </si>
  <si>
    <t>Tab.14.35 - Suolo consumato entro 300 metri (%) e tra 300 e 1000 metri dalla costa (%). Grandi Comuni. Anno 2024</t>
  </si>
  <si>
    <t>Tab.14.36 - Suolo consumato per livello di pendenza (entro/oltre il 10%) (%). Grandi Comuni. Anno 2024</t>
  </si>
  <si>
    <t>Graf.14.30 - Suolo consumato entro/oltre il 10% di pendenza (%). Grandi Comuni. Anno 2024</t>
  </si>
  <si>
    <t>Anno</t>
  </si>
  <si>
    <t>Suolo consumato (ha)</t>
  </si>
  <si>
    <t>Suolo non consumato (ha)</t>
  </si>
  <si>
    <t>Suolo consumato (%)</t>
  </si>
  <si>
    <t>Suolo non consumato (%)</t>
  </si>
  <si>
    <t>Incremento [ha] rispetto all'anno precedente</t>
  </si>
  <si>
    <t>Densità di consumo di suolo [mq] rispetto all'area totale [ha]</t>
  </si>
  <si>
    <t>Fonte: Elaborazioni Ufficio di Statistica di Roma Capitale su dati ISPRA</t>
  </si>
  <si>
    <t>(%) Percentuale di suolo sulla superficie amministrativa</t>
  </si>
  <si>
    <r>
      <t>Graf.14.23 - Suolo consumato (variazione [ha], densità [m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/ha]). Roma. Anni 2018-2024</t>
    </r>
  </si>
  <si>
    <t>Tipologia di copertura</t>
  </si>
  <si>
    <t>Edifici, fabbricati</t>
  </si>
  <si>
    <t>Strade pavimentate</t>
  </si>
  <si>
    <t>Sede ferroviaria</t>
  </si>
  <si>
    <t>Aeroporti</t>
  </si>
  <si>
    <t>Porti</t>
  </si>
  <si>
    <t>Altre aree impermeabili/
pavimentate non edificate</t>
  </si>
  <si>
    <t>Serre permanenti pavimentate</t>
  </si>
  <si>
    <t>Discariche</t>
  </si>
  <si>
    <t>Strade non pavimentate</t>
  </si>
  <si>
    <t>Cantieri e altre aree in terra battuta</t>
  </si>
  <si>
    <t>Aree estrattive non rinaturalizzate</t>
  </si>
  <si>
    <t>Cave in falda</t>
  </si>
  <si>
    <t>Impianti fotovoltaici a terra</t>
  </si>
  <si>
    <t>Altre coperture artificiali non connesse alle attività agricole</t>
  </si>
  <si>
    <t>Fonte: Elaborazioni Ufficio di Statistica di Roma Capitale su dati "L'uso e il consumo di suolo di Roma Capitale - Rapporto 2021"</t>
  </si>
  <si>
    <t>(%) Percentuale di suolo consumato sulla superficie amministrativa</t>
  </si>
  <si>
    <t>Fonte: "L'uso e il consumo di suolo di Roma Capitale - Rapporto 2021"</t>
  </si>
  <si>
    <t>(%) Percentuale di suolo non consumato sulla superficie amministrativa</t>
  </si>
  <si>
    <t>Municipio</t>
  </si>
  <si>
    <t>Consumato permanente</t>
  </si>
  <si>
    <t>Consumato reversibile</t>
  </si>
  <si>
    <t>Non consumato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</si>
  <si>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</si>
  <si>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</si>
  <si>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</si>
  <si>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</si>
  <si>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</si>
  <si>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</si>
  <si>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</si>
  <si>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</si>
  <si>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</si>
  <si>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</si>
  <si>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</si>
  <si>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</si>
  <si>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</si>
  <si>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</si>
  <si>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</si>
  <si>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(%) Percentuale di suolo  sulla superficie amministrativa</t>
  </si>
  <si>
    <t>Suolo consumato pro-capite</t>
  </si>
  <si>
    <t>Suolo non consumato pro-capite</t>
  </si>
  <si>
    <t>Suolo consumato entro 150 m dai corpi idrici permanenti (ha)</t>
  </si>
  <si>
    <t>Suolo consumato entro 150 m dai corpi idrici permanenti (%)</t>
  </si>
  <si>
    <t>-</t>
  </si>
  <si>
    <t>Totale</t>
  </si>
  <si>
    <t>(%) Percentuale di suolo consumato entro 150 metri di distanza dai corpi idrici permanenti sulla superficie della fascia</t>
  </si>
  <si>
    <t>Suolo consumato all’interno di aree protette (ha)</t>
  </si>
  <si>
    <t>Suolo consumato all’interno di aree protette (%)</t>
  </si>
  <si>
    <t>(%) Percentuale di suolo consumato rispetto all’estensione delle aree protette</t>
  </si>
  <si>
    <t>Consumo di suolo 20-21 (ha)</t>
  </si>
  <si>
    <t>Consumo di suolo 20-21 (%)</t>
  </si>
  <si>
    <t>(%) Percentuale di consumo di suolo sul totale</t>
  </si>
  <si>
    <t>Grandi comuni</t>
  </si>
  <si>
    <t>Venezia</t>
  </si>
  <si>
    <t>Torino</t>
  </si>
  <si>
    <t>Roma</t>
  </si>
  <si>
    <t>Genova</t>
  </si>
  <si>
    <t>Milano</t>
  </si>
  <si>
    <t>Verona</t>
  </si>
  <si>
    <t>Catania</t>
  </si>
  <si>
    <t>Bologna</t>
  </si>
  <si>
    <t>Palermo</t>
  </si>
  <si>
    <t>Firenze</t>
  </si>
  <si>
    <t>Bari</t>
  </si>
  <si>
    <t>Napoli</t>
  </si>
  <si>
    <t xml:space="preserve"> Comune  </t>
  </si>
  <si>
    <t>Nuovo consumo di suolo 
2023-2024 (ha)</t>
  </si>
  <si>
    <t xml:space="preserve">Nuovo consumo di suolo 
2023-2024 (%) </t>
  </si>
  <si>
    <t xml:space="preserve"> Densità del consumo di suolo 
2023-2024 (m2/ha)</t>
  </si>
  <si>
    <r>
      <t>% di suolo consumato in aree a pericolosità idraulica bassa (P1)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FFFFFF"/>
        <rFont val="Calibri"/>
        <family val="2"/>
      </rPr>
      <t xml:space="preserve"> </t>
    </r>
    <r>
      <rPr>
        <b/>
        <sz val="6"/>
        <color rgb="FFFFFFFF"/>
        <rFont val="Calibri"/>
        <family val="2"/>
      </rPr>
      <t xml:space="preserve"> (1)</t>
    </r>
  </si>
  <si>
    <r>
      <t>% di suolo consumato in aree a pericolosità idraulica media (P2) con tempi di ritorno fra 100 e 200 anni (alluvioni poco frequenti)</t>
    </r>
    <r>
      <rPr>
        <b/>
        <sz val="9"/>
        <color rgb="FF000000"/>
        <rFont val="Calibri"/>
        <family val="2"/>
      </rPr>
      <t xml:space="preserve">  </t>
    </r>
    <r>
      <rPr>
        <b/>
        <sz val="9"/>
        <color rgb="FFFFFFFF"/>
        <rFont val="Calibri"/>
        <family val="2"/>
      </rPr>
      <t xml:space="preserve"> </t>
    </r>
    <r>
      <rPr>
        <b/>
        <sz val="6"/>
        <color rgb="FFFFFFFF"/>
        <rFont val="Calibri"/>
        <family val="2"/>
      </rPr>
      <t>(1)</t>
    </r>
  </si>
  <si>
    <r>
      <t>% di suolo consumato in aree a pericolosità idraulica alta (P3) con tempi di ritorno fra 20 e 50 anni (alluvioni frequenti)</t>
    </r>
    <r>
      <rPr>
        <b/>
        <sz val="9"/>
        <color rgb="FF000000"/>
        <rFont val="Calibri"/>
        <family val="2"/>
      </rPr>
      <t xml:space="preserve"> </t>
    </r>
    <r>
      <rPr>
        <b/>
        <sz val="9"/>
        <color rgb="FFFFFFFF"/>
        <rFont val="Calibri"/>
        <family val="2"/>
      </rPr>
      <t xml:space="preserve"> </t>
    </r>
    <r>
      <rPr>
        <b/>
        <sz val="6"/>
        <color rgb="FFFFFFFF"/>
        <rFont val="Calibri"/>
        <family val="2"/>
      </rPr>
      <t xml:space="preserve">(1) </t>
    </r>
  </si>
  <si>
    <t>(1) redatte dalle Autorità di Bacino, Regioni e Province Autonome ai sensi del D.lgs. 49/2010 (recepimento della Direttiva Alluvioni 2007/60/CE)</t>
  </si>
  <si>
    <r>
      <t>Nota</t>
    </r>
    <r>
      <rPr>
        <sz val="8"/>
        <color rgb="FF000000"/>
        <rFont val="Calibri"/>
        <family val="2"/>
      </rPr>
      <t>: poiché un'area può essere inondata secondo più di uno dei differenti scenari di probabilità (ad esempio P2 e P3) la somma per riga delle percentuali non dà 100, inoltre le percentuali in tabella riportano la percentuale di quanto suolo è attualmente coperto artificialmente (suolo consumato) rispetto alla superficie della corrispondente area di pericolosità e non la percentuale rispetto al totale del suolo consumato nel territorio comunale.</t>
    </r>
  </si>
  <si>
    <t>% suolo consumato entro 300 metri di distanza dalla costa</t>
  </si>
  <si>
    <t>% suolo consumato tra 300 metri e 1000 metri di distanza dalla costa</t>
  </si>
  <si>
    <t>Cagliari</t>
  </si>
  <si>
    <t>% suolo consumato tra 0 e 10% di pendenza</t>
  </si>
  <si>
    <t>% suolo consumato oltre 10% di pendenza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</si>
</sst>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0.00&quot; &quot;;&quot;-&quot;#,##0.00&quot; &quot;"/>
    <numFmt numFmtId="166" formatCode="&quot; &quot;#,##0&quot; &quot;;&quot;-&quot;#,##0&quot; &quot;;&quot; - &quot;;&quot; &quot;@&quot; &quot;"/>
    <numFmt numFmtId="167" formatCode="#,##0&quot; &quot;;&quot;-&quot;#,##0&quot; &quot;"/>
    <numFmt numFmtId="168" formatCode="0.0"/>
    <numFmt numFmtId="169" formatCode="&quot; &quot;#,##0.0&quot; &quot;;&quot;-&quot;#,##0.0&quot; &quot;;&quot; &quot;&quot;-&quot;#&quot; &quot;;&quot; &quot;@&quot; &quot;"/>
    <numFmt numFmtId="170" formatCode="&quot; &quot;#,##0.00&quot; &quot;;&quot;-&quot;#,##0.00&quot; &quot;;&quot; &quot;&quot;-&quot;#&quot; &quot;;&quot; &quot;@&quot; &quot;"/>
    <numFmt numFmtId="171" formatCode="&quot; &quot;#,##0.00&quot;   &quot;;&quot;-&quot;#,##0.00&quot;   &quot;;&quot; &quot;&quot;-&quot;#&quot;   &quot;;&quot; &quot;@&quot; &quot;"/>
  </numFmts>
  <fonts count="1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i/>
      <sz val="8"/>
      <color rgb="FF000000"/>
      <name val="Calibri"/>
      <family val="2"/>
    </font>
    <font>
      <sz val="8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6"/>
      <color rgb="FFFFFFFF"/>
      <name val="Calibri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E001C"/>
        <bgColor rgb="FF8E001C"/>
      </patternFill>
    </fill>
  </fills>
  <borders count="13">
    <border>
      <left/>
      <right/>
      <top/>
      <bottom/>
      <diagonal/>
    </border>
    <border>
      <left/>
      <right/>
      <top/>
      <bottom style="thin">
        <color rgb="FF8E001C"/>
      </bottom>
      <diagonal/>
    </border>
    <border>
      <left style="thin">
        <color rgb="FF8E001C"/>
      </left>
      <right style="thin">
        <color rgb="FFFFFFFF"/>
      </right>
      <top style="thin">
        <color rgb="FF8E001C"/>
      </top>
      <bottom/>
      <diagonal/>
    </border>
    <border>
      <left style="thin">
        <color rgb="FFFFFFFF"/>
      </left>
      <right style="thin">
        <color rgb="FFFFFFFF"/>
      </right>
      <top style="thin">
        <color rgb="FF8E001C"/>
      </top>
      <bottom/>
      <diagonal/>
    </border>
    <border>
      <left style="thin">
        <color rgb="FFFFFFFF"/>
      </left>
      <right/>
      <top style="thin">
        <color rgb="FF8E001C"/>
      </top>
      <bottom/>
      <diagonal/>
    </border>
    <border>
      <left style="thin">
        <color rgb="FF8E001C"/>
      </left>
      <right style="thin">
        <color rgb="FF8E001C"/>
      </right>
      <top style="thin">
        <color rgb="FF8E001C"/>
      </top>
      <bottom style="thin">
        <color rgb="FF8E001C"/>
      </bottom>
      <diagonal/>
    </border>
    <border>
      <left style="thin">
        <color rgb="FF8E001C"/>
      </left>
      <right style="thin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8E001C"/>
      </left>
      <right style="thin">
        <color rgb="FF8E001C"/>
      </right>
      <top/>
      <bottom style="thin">
        <color rgb="FF8E001C"/>
      </bottom>
      <diagonal/>
    </border>
    <border>
      <left style="thin">
        <color rgb="FF94001C"/>
      </left>
      <right/>
      <top/>
      <bottom/>
      <diagonal/>
    </border>
    <border>
      <left/>
      <right style="thin">
        <color rgb="FFFFFFFF"/>
      </right>
      <top style="thin">
        <color rgb="FF8E001C"/>
      </top>
      <bottom/>
      <diagonal/>
    </border>
  </borders>
  <cellStyleXfs count="2">
    <xf numFmtId="0" fontId="0" fillId="0" borderId="0"/>
    <xf numFmtId="170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170" fontId="5" fillId="0" borderId="5" xfId="1" applyFont="1" applyBorder="1" applyAlignment="1">
      <alignment vertical="center"/>
    </xf>
    <xf numFmtId="170" fontId="0" fillId="0" borderId="0" xfId="0" applyNumberForma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/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65" fontId="5" fillId="0" borderId="5" xfId="1" applyNumberFormat="1" applyFont="1" applyBorder="1" applyAlignment="1">
      <alignment vertical="center"/>
    </xf>
    <xf numFmtId="4" fontId="5" fillId="0" borderId="5" xfId="1" applyNumberFormat="1" applyFont="1" applyBorder="1" applyAlignment="1">
      <alignment vertical="center"/>
    </xf>
    <xf numFmtId="4" fontId="5" fillId="0" borderId="0" xfId="0" applyNumberFormat="1" applyFont="1" applyAlignment="1">
      <alignment horizontal="left" vertical="center" wrapText="1"/>
    </xf>
    <xf numFmtId="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5" fontId="5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66" fontId="5" fillId="0" borderId="0" xfId="1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justify" vertical="top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3" fontId="5" fillId="0" borderId="10" xfId="0" applyNumberFormat="1" applyFont="1" applyBorder="1" applyAlignment="1">
      <alignment horizontal="right" vertical="center"/>
    </xf>
    <xf numFmtId="4" fontId="5" fillId="0" borderId="10" xfId="0" applyNumberFormat="1" applyFont="1" applyBorder="1" applyAlignment="1">
      <alignment horizontal="right" vertical="center"/>
    </xf>
    <xf numFmtId="0" fontId="5" fillId="0" borderId="0" xfId="0" applyFont="1"/>
    <xf numFmtId="168" fontId="5" fillId="0" borderId="0" xfId="0" applyNumberFormat="1" applyFont="1"/>
    <xf numFmtId="0" fontId="5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vertical="center" wrapText="1"/>
    </xf>
    <xf numFmtId="169" fontId="5" fillId="0" borderId="0" xfId="0" applyNumberFormat="1" applyFont="1" applyAlignment="1">
      <alignment horizontal="right" vertical="center"/>
    </xf>
    <xf numFmtId="4" fontId="0" fillId="0" borderId="0" xfId="0" applyNumberFormat="1"/>
    <xf numFmtId="0" fontId="10" fillId="0" borderId="5" xfId="0" applyFont="1" applyBorder="1" applyAlignment="1">
      <alignment horizontal="left" vertical="center"/>
    </xf>
    <xf numFmtId="4" fontId="10" fillId="0" borderId="10" xfId="0" applyNumberFormat="1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right" vertical="center"/>
    </xf>
    <xf numFmtId="2" fontId="10" fillId="0" borderId="1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2" fontId="5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170" fontId="5" fillId="0" borderId="5" xfId="1" applyFont="1" applyBorder="1" applyAlignment="1">
      <alignment horizontal="right"/>
    </xf>
    <xf numFmtId="171" fontId="0" fillId="0" borderId="0" xfId="0" applyNumberFormat="1"/>
    <xf numFmtId="0" fontId="10" fillId="0" borderId="5" xfId="0" applyFont="1" applyBorder="1" applyAlignment="1">
      <alignment horizontal="left"/>
    </xf>
    <xf numFmtId="170" fontId="10" fillId="0" borderId="5" xfId="1" applyFont="1" applyBorder="1" applyAlignment="1">
      <alignment horizontal="right"/>
    </xf>
    <xf numFmtId="0" fontId="3" fillId="0" borderId="0" xfId="0" applyFont="1"/>
    <xf numFmtId="4" fontId="10" fillId="0" borderId="5" xfId="1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10" fillId="0" borderId="0" xfId="0" applyFont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2">
    <cellStyle name="Migliaia" xfId="1" builtinId="3" customBuiltin="1"/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oleObject" Target="NULL" TargetMode="Externa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oleObject" Target="NULL" TargetMode="Externa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it-IT" sz="1400" b="0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Suolo consumato e non (%)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D9D9D9"/>
              </a:solidFill>
              <a:ln w="6345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FB-41CE-88B3-3FD75FA28E1E}"/>
              </c:ext>
            </c:extLst>
          </c:dPt>
          <c:dPt>
            <c:idx val="1"/>
            <c:bubble3D val="0"/>
            <c:explosion val="10"/>
            <c:spPr>
              <a:solidFill>
                <a:srgbClr val="92D050"/>
              </a:solidFill>
              <a:ln w="6345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3FB-41CE-88B3-3FD75FA28E1E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2838453402279939"/>
                  <c:y val="0.331935686469204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FB-41CE-88B3-3FD75FA28E1E}"/>
                </c:ext>
              </c:extLst>
            </c:dLbl>
            <c:dLbl>
              <c:idx val="1"/>
              <c:layout>
                <c:manualLayout>
                  <c:xMode val="edge"/>
                  <c:yMode val="edge"/>
                  <c:x val="0.44918306107258982"/>
                  <c:y val="0.6428708966870511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FB-41CE-88B3-3FD75FA28E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Roma!$D$2:$E$2</c:f>
              <c:strCache>
                <c:ptCount val="2"/>
                <c:pt idx="0">
                  <c:v>Suolo consumato (%)</c:v>
                </c:pt>
                <c:pt idx="1">
                  <c:v>Suolo non consumato (%)</c:v>
                </c:pt>
              </c:strCache>
            </c:strRef>
          </c:cat>
          <c:val>
            <c:numRef>
              <c:f>Roma!$D$9:$E$9</c:f>
              <c:numCache>
                <c:formatCode>" "#,##0.00" ";"-"#,##0.00" ";" ""-"#" ";" "@" "</c:formatCode>
                <c:ptCount val="2"/>
                <c:pt idx="0">
                  <c:v>23.695912222406282</c:v>
                </c:pt>
                <c:pt idx="1">
                  <c:v>76.304087777593722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B-41CE-88B3-3FD75FA28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74409088416186786"/>
          <c:y val="0.22222211853152823"/>
        </c:manualLayout>
      </c:layout>
      <c:overlay val="0"/>
      <c:spPr>
        <a:noFill/>
        <a:ln>
          <a:noFill/>
        </a:ln>
      </c:spPr>
      <c:txPr>
        <a:bodyPr vert="horz" lIns="0" tIns="0" rIns="0" bIns="0"/>
        <a:lstStyle/>
        <a:p>
          <a:pPr marL="0" marR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90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400" b="0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it-IT" sz="1400" b="0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Suolo consumato (ha)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5.8247885680956547E-2"/>
          <c:y val="0.1761672736614005"/>
          <c:w val="0.85445042286380868"/>
          <c:h val="0.74003545751566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Roma!$B$2:$B$2</c:f>
              <c:strCache>
                <c:ptCount val="1"/>
                <c:pt idx="0">
                  <c:v>Suolo consumato (ha)</c:v>
                </c:pt>
              </c:strCache>
            </c:strRef>
          </c:tx>
          <c:spPr>
            <a:solidFill>
              <a:srgbClr val="BFBFBF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FBFBF"/>
              </a:solidFill>
              <a:ln w="9528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0C-4C5C-82C9-F253A3B1AC2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Roma!$A$3:$A$9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Roma!$B$3:$B$9</c:f>
              <c:numCache>
                <c:formatCode>" "#,##0.00" ";"-"#,##0.00" ";" ""-"#" ";" "@" "</c:formatCode>
                <c:ptCount val="7"/>
                <c:pt idx="0">
                  <c:v>29858.799999999999</c:v>
                </c:pt>
                <c:pt idx="1">
                  <c:v>29973.89</c:v>
                </c:pt>
                <c:pt idx="2">
                  <c:v>30092.68</c:v>
                </c:pt>
                <c:pt idx="3">
                  <c:v>30189.1</c:v>
                </c:pt>
                <c:pt idx="4">
                  <c:v>30295.84</c:v>
                </c:pt>
                <c:pt idx="5">
                  <c:v>30343.23</c:v>
                </c:pt>
                <c:pt idx="6">
                  <c:v>30396.82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C-4C5C-82C9-F253A3B1A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264608"/>
        <c:axId val="452266768"/>
      </c:barChart>
      <c:valAx>
        <c:axId val="452266768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&quot; &quot;#,##0.00&quot; &quot;;&quot;-&quot;#,##0.00&quot; &quot;;&quot; &quot;&quot;-&quot;#&quot; &quot;;&quot; &quot;@&quot; &quot;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452264608"/>
        <c:crosses val="autoZero"/>
        <c:crossBetween val="between"/>
      </c:valAx>
      <c:catAx>
        <c:axId val="452264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45226676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100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>
        <c:manualLayout>
          <c:xMode val="edge"/>
          <c:yMode val="edge"/>
          <c:x val="0"/>
          <c:y val="0"/>
          <c:w val="0.93456110873170151"/>
          <c:h val="0.819741586162549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Roma!$F$2:$F$2</c:f>
              <c:strCache>
                <c:ptCount val="1"/>
                <c:pt idx="0">
                  <c:v>Incremento [ha] rispetto all'anno precedente</c:v>
                </c:pt>
              </c:strCache>
            </c:strRef>
          </c:tx>
          <c:spPr>
            <a:solidFill>
              <a:srgbClr val="D9D9D9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Roma!$A$3:$A$9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Roma!$F$3:$F$9</c:f>
              <c:numCache>
                <c:formatCode>" "#,##0.00" ";"-"#,##0.00" ";" ""-"#" ";" "@" "</c:formatCode>
                <c:ptCount val="7"/>
                <c:pt idx="0">
                  <c:v>93.32</c:v>
                </c:pt>
                <c:pt idx="1">
                  <c:v>115.09000000000015</c:v>
                </c:pt>
                <c:pt idx="2">
                  <c:v>118.79000000000087</c:v>
                </c:pt>
                <c:pt idx="3">
                  <c:v>96.419999999998254</c:v>
                </c:pt>
                <c:pt idx="4">
                  <c:v>106.7400000000016</c:v>
                </c:pt>
                <c:pt idx="5">
                  <c:v>47.389999999999418</c:v>
                </c:pt>
                <c:pt idx="6">
                  <c:v>53.590000000000146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6-407E-B7CF-D076DE73614A}"/>
            </c:ext>
          </c:extLst>
        </c:ser>
        <c:ser>
          <c:idx val="1"/>
          <c:order val="1"/>
          <c:tx>
            <c:strRef>
              <c:f>Roma!$G$2:$G$2</c:f>
              <c:strCache>
                <c:ptCount val="1"/>
                <c:pt idx="0">
                  <c:v>Densità di consumo di suolo [mq] rispetto all'area totale [ha]</c:v>
                </c:pt>
              </c:strCache>
            </c:strRef>
          </c:tx>
          <c:spPr>
            <a:solidFill>
              <a:srgbClr val="7F7F7F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Roma!$A$3:$A$9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Roma!$G$3:$G$9</c:f>
              <c:numCache>
                <c:formatCode>" "#,##0.00" ";"-"#,##0.00" ";" ""-"#" ";" "@" "</c:formatCode>
                <c:ptCount val="7"/>
                <c:pt idx="0">
                  <c:v>7.2747824561745409</c:v>
                </c:pt>
                <c:pt idx="1">
                  <c:v>8.9718679048556478</c:v>
                </c:pt>
                <c:pt idx="2">
                  <c:v>9.2603022714207057</c:v>
                </c:pt>
                <c:pt idx="3">
                  <c:v>7.5164436822153515</c:v>
                </c:pt>
                <c:pt idx="4">
                  <c:v>8.3209416992293423</c:v>
                </c:pt>
                <c:pt idx="5">
                  <c:v>3.6942985490581579</c:v>
                </c:pt>
                <c:pt idx="6">
                  <c:v>4.177621001140106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6-407E-B7CF-D076DE736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2802264"/>
        <c:axId val="372800464"/>
      </c:barChart>
      <c:valAx>
        <c:axId val="37280046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&quot; &quot;#,##0.00&quot; &quot;;&quot;-&quot;#,##0.00&quot; &quot;;&quot; &quot;&quot;-&quot;#&quot; &quot;;&quot; &quot;@&quot; &quot;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372802264"/>
        <c:crosses val="autoZero"/>
        <c:crossBetween val="between"/>
      </c:valAx>
      <c:catAx>
        <c:axId val="37280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37280046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6.1473110840224464E-2"/>
          <c:y val="2.7473234101218762E-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100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it-IT" sz="102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it-IT" sz="1020" b="1" i="0" u="none" strike="noStrike" kern="1200" cap="none" spc="0" baseline="0">
                <a:solidFill>
                  <a:srgbClr val="000000"/>
                </a:solidFill>
                <a:uFillTx/>
                <a:latin typeface="Calibri"/>
              </a:rPr>
              <a:t>Tipologie minori</a:t>
            </a:r>
          </a:p>
        </c:rich>
      </c:tx>
      <c:layout>
        <c:manualLayout>
          <c:xMode val="edge"/>
          <c:yMode val="edge"/>
          <c:x val="0.66052070609625502"/>
          <c:y val="0.22428878152030304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7.5272392026839413E-2"/>
          <c:y val="0.16704729685224559"/>
          <c:w val="0.44959192365044887"/>
          <c:h val="0.76430615065538321"/>
        </c:manualLayout>
      </c:layout>
      <c:pieChart>
        <c:varyColors val="1"/>
        <c:ser>
          <c:idx val="0"/>
          <c:order val="0"/>
          <c:tx>
            <c:v>Suolo consumato (%)</c:v>
          </c:tx>
          <c:dPt>
            <c:idx val="0"/>
            <c:bubble3D val="0"/>
            <c:spPr>
              <a:solidFill>
                <a:srgbClr val="ED7D31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BD-43E0-8CBD-33BD584FF89F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3BD-43E0-8CBD-33BD584FF89F}"/>
              </c:ext>
            </c:extLst>
          </c:dPt>
          <c:dPt>
            <c:idx val="2"/>
            <c:bubble3D val="0"/>
            <c:spPr>
              <a:solidFill>
                <a:srgbClr val="70AD47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BD-43E0-8CBD-33BD584FF89F}"/>
              </c:ext>
            </c:extLst>
          </c:dPt>
          <c:dPt>
            <c:idx val="3"/>
            <c:bubble3D val="0"/>
            <c:spPr>
              <a:solidFill>
                <a:srgbClr val="9E480E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53BD-43E0-8CBD-33BD584FF89F}"/>
              </c:ext>
            </c:extLst>
          </c:dPt>
          <c:dPt>
            <c:idx val="4"/>
            <c:bubble3D val="0"/>
            <c:spPr>
              <a:solidFill>
                <a:srgbClr val="997300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BD-43E0-8CBD-33BD584FF89F}"/>
              </c:ext>
            </c:extLst>
          </c:dPt>
          <c:dPt>
            <c:idx val="5"/>
            <c:bubble3D val="0"/>
            <c:spPr>
              <a:solidFill>
                <a:srgbClr val="BFBFBF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53BD-43E0-8CBD-33BD584FF89F}"/>
              </c:ext>
            </c:extLst>
          </c:dPt>
          <c:dPt>
            <c:idx val="6"/>
            <c:bubble3D val="0"/>
            <c:spPr>
              <a:solidFill>
                <a:srgbClr val="F1975A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BD-43E0-8CBD-33BD584FF89F}"/>
              </c:ext>
            </c:extLst>
          </c:dPt>
          <c:dPt>
            <c:idx val="7"/>
            <c:bubble3D val="0"/>
            <c:spPr>
              <a:solidFill>
                <a:srgbClr val="FFCD33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53BD-43E0-8CBD-33BD584FF89F}"/>
              </c:ext>
            </c:extLst>
          </c:dPt>
          <c:dPt>
            <c:idx val="8"/>
            <c:bubble3D val="0"/>
            <c:spPr>
              <a:solidFill>
                <a:srgbClr val="8CC168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3BD-43E0-8CBD-33BD584FF89F}"/>
              </c:ext>
            </c:extLst>
          </c:dPt>
          <c:dPt>
            <c:idx val="9"/>
            <c:bubble3D val="0"/>
            <c:spPr>
              <a:solidFill>
                <a:srgbClr val="D26012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53BD-43E0-8CBD-33BD584FF89F}"/>
              </c:ext>
            </c:extLst>
          </c:dPt>
          <c:dPt>
            <c:idx val="10"/>
            <c:bubble3D val="0"/>
            <c:spPr>
              <a:solidFill>
                <a:srgbClr val="CC9A00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3BD-43E0-8CBD-33BD584FF89F}"/>
              </c:ext>
            </c:extLst>
          </c:dPt>
          <c:dPt>
            <c:idx val="11"/>
            <c:bubble3D val="0"/>
            <c:spPr>
              <a:solidFill>
                <a:srgbClr val="5A8A39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53BD-43E0-8CBD-33BD584FF89F}"/>
              </c:ext>
            </c:extLst>
          </c:dPt>
          <c:dPt>
            <c:idx val="12"/>
            <c:bubble3D val="0"/>
            <c:spPr>
              <a:solidFill>
                <a:srgbClr val="F4B183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3BD-43E0-8CBD-33BD584FF89F}"/>
              </c:ext>
            </c:extLst>
          </c:dPt>
          <c:dPt>
            <c:idx val="13"/>
            <c:bubble3D val="0"/>
            <c:spPr>
              <a:solidFill>
                <a:srgbClr val="FFD966"/>
              </a:solidFill>
              <a:ln w="3172">
                <a:solidFill>
                  <a:srgbClr val="00B05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53BD-43E0-8CBD-33BD584FF89F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lIns="0" tIns="0" rIns="0" bIns="0"/>
                <a:lstStyle/>
                <a:p>
                  <a:pPr marL="0" marR="0" indent="0" algn="ctr" defTabSz="91440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tabLst/>
                    <a:defRPr lang="it-IT" sz="850" b="0" i="0" u="none" strike="noStrike" kern="1200" baseline="0">
                      <a:solidFill>
                        <a:srgbClr val="FFFFFF"/>
                      </a:solidFill>
                      <a:latin typeface="Calibri"/>
                    </a:defRPr>
                  </a:pPr>
                  <a:endParaRPr lang="it-IT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3BD-43E0-8CBD-33BD584FF89F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lIns="0" tIns="0" rIns="0" bIns="0"/>
                <a:lstStyle/>
                <a:p>
                  <a:pPr marL="0" marR="0" indent="0" algn="ctr" defTabSz="914400" fontAlgn="auto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tabLst/>
                    <a:defRPr lang="it-IT" sz="850" b="0" i="0" u="none" strike="noStrike" kern="1200" baseline="0">
                      <a:solidFill>
                        <a:srgbClr val="FFFFFF"/>
                      </a:solidFill>
                      <a:latin typeface="Calibri"/>
                    </a:defRPr>
                  </a:pPr>
                  <a:endParaRPr lang="it-IT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3BD-43E0-8CBD-33BD584FF89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3BD-43E0-8CBD-33BD584FF89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3BD-43E0-8CBD-33BD584FF89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3BD-43E0-8CBD-33BD584FF89F}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3.018549771412711E-2"/>
                  <c:y val="0.1960171654435024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3BD-43E0-8CBD-33BD584FF89F}"/>
                </c:ext>
              </c:extLst>
            </c:dLbl>
            <c:dLbl>
              <c:idx val="8"/>
              <c:layout>
                <c:manualLayout>
                  <c:xMode val="edge"/>
                  <c:yMode val="edge"/>
                  <c:x val="0"/>
                  <c:y val="0.1072527485909026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3BD-43E0-8CBD-33BD584FF89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3BD-43E0-8CBD-33BD584FF89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3BD-43E0-8CBD-33BD584FF89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3BD-43E0-8CBD-33BD584FF8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it-IT" sz="850" b="0" i="0" u="none" strike="noStrike" kern="1200" baseline="0">
                    <a:solidFill>
                      <a:srgbClr val="00000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4"/>
              <c:pt idx="0">
                <c:v>Edifici, fabbricati</c:v>
              </c:pt>
              <c:pt idx="1">
                <c:v>Strade pavimentate</c:v>
              </c:pt>
              <c:pt idx="2">
                <c:v>Sede ferroviaria</c:v>
              </c:pt>
              <c:pt idx="3">
                <c:v>Aeroporti</c:v>
              </c:pt>
              <c:pt idx="4">
                <c:v>Porti</c:v>
              </c:pt>
              <c:pt idx="5">
                <c:v>Altre aree impermeabili/
pavimentate non edificate</c:v>
              </c:pt>
              <c:pt idx="6">
                <c:v>Serre permanenti pavimentate</c:v>
              </c:pt>
              <c:pt idx="7">
                <c:v>Discariche</c:v>
              </c:pt>
              <c:pt idx="8">
                <c:v>Strade non pavimentate</c:v>
              </c:pt>
              <c:pt idx="9">
                <c:v>Cantieri e altre aree in terra battuta</c:v>
              </c:pt>
              <c:pt idx="10">
                <c:v>Aree estrattive non rinaturalizzate</c:v>
              </c:pt>
              <c:pt idx="11">
                <c:v>Cave in falda</c:v>
              </c:pt>
              <c:pt idx="12">
                <c:v>Impianti fotovoltaici a terra</c:v>
              </c:pt>
              <c:pt idx="13">
                <c:v>Altre coperture artificiali non connesse alle attività agricole</c:v>
              </c:pt>
            </c:strLit>
          </c:cat>
          <c:val>
            <c:numLit>
              <c:formatCode>General</c:formatCode>
              <c:ptCount val="14"/>
              <c:pt idx="0">
                <c:v>6.77</c:v>
              </c:pt>
              <c:pt idx="1">
                <c:v>5.04</c:v>
              </c:pt>
              <c:pt idx="2">
                <c:v>0.39</c:v>
              </c:pt>
              <c:pt idx="3">
                <c:v>0.06</c:v>
              </c:pt>
              <c:pt idx="4">
                <c:v>0.02</c:v>
              </c:pt>
              <c:pt idx="5">
                <c:v>9.59</c:v>
              </c:pt>
              <c:pt idx="6">
                <c:v>0.01</c:v>
              </c:pt>
              <c:pt idx="7">
                <c:v>0.15</c:v>
              </c:pt>
              <c:pt idx="8">
                <c:v>0.48</c:v>
              </c:pt>
              <c:pt idx="9">
                <c:v>1.41</c:v>
              </c:pt>
              <c:pt idx="10">
                <c:v>0.22</c:v>
              </c:pt>
              <c:pt idx="11">
                <c:v>0.01</c:v>
              </c:pt>
              <c:pt idx="12">
                <c:v>0.05</c:v>
              </c:pt>
              <c:pt idx="13">
                <c:v>0.01</c:v>
              </c:pt>
            </c:numLit>
          </c:val>
          <c:extLst>
            <c:ext xmlns:c16="http://schemas.microsoft.com/office/drawing/2014/chart" uri="{C3380CC4-5D6E-409C-BE32-E72D297353CC}">
              <c16:uniqueId val="{00000000-53BD-43E0-8CBD-33BD584FF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</c:pieChart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4799002271344897"/>
          <c:y val="0.1600644949528216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it-IT" sz="85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it-IT"/>
        </a:p>
      </c:txPr>
    </c:legend>
    <c:plotVisOnly val="1"/>
    <c:dispBlanksAs val="zero"/>
    <c:showDLblsOverMax val="0"/>
  </c:chart>
  <c:spPr>
    <a:solidFill>
      <a:srgbClr val="FFFFFF"/>
    </a:solidFill>
    <a:ln w="6345" cap="flat">
      <a:solidFill>
        <a:srgbClr val="000000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85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externalData r:id="rId1">
    <c:autoUpdate val="0"/>
  </c:externalData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it-IT" sz="1400" b="0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it-IT" sz="1400" b="0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Suolo consumato (%)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0.1016330672863609"/>
          <c:y val="0.18724205416310014"/>
          <c:w val="0.51126241800812944"/>
          <c:h val="0.64914409870827827"/>
        </c:manualLayout>
      </c:layout>
      <c:doughnutChart>
        <c:varyColors val="1"/>
        <c:ser>
          <c:idx val="0"/>
          <c:order val="0"/>
          <c:tx>
            <c:v>Suolo consumato (%)</c:v>
          </c:tx>
          <c:dPt>
            <c:idx val="0"/>
            <c:bubble3D val="0"/>
            <c:spPr>
              <a:solidFill>
                <a:srgbClr val="ED7D31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C4-482F-BD3A-DC162ACEE4AF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4C4-482F-BD3A-DC162ACEE4AF}"/>
              </c:ext>
            </c:extLst>
          </c:dPt>
          <c:dPt>
            <c:idx val="2"/>
            <c:bubble3D val="0"/>
            <c:spPr>
              <a:solidFill>
                <a:srgbClr val="70AD47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C4-482F-BD3A-DC162ACEE4AF}"/>
              </c:ext>
            </c:extLst>
          </c:dPt>
          <c:dPt>
            <c:idx val="3"/>
            <c:bubble3D val="0"/>
            <c:spPr>
              <a:solidFill>
                <a:srgbClr val="9E480E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B4C4-482F-BD3A-DC162ACEE4AF}"/>
              </c:ext>
            </c:extLst>
          </c:dPt>
          <c:dPt>
            <c:idx val="4"/>
            <c:bubble3D val="0"/>
            <c:spPr>
              <a:solidFill>
                <a:srgbClr val="997300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C4-482F-BD3A-DC162ACEE4AF}"/>
              </c:ext>
            </c:extLst>
          </c:dPt>
          <c:dPt>
            <c:idx val="5"/>
            <c:bubble3D val="0"/>
            <c:spPr>
              <a:solidFill>
                <a:srgbClr val="43682B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4C4-482F-BD3A-DC162ACEE4AF}"/>
              </c:ext>
            </c:extLst>
          </c:dPt>
          <c:dPt>
            <c:idx val="6"/>
            <c:bubble3D val="0"/>
            <c:spPr>
              <a:solidFill>
                <a:srgbClr val="F1975A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C4-482F-BD3A-DC162ACEE4AF}"/>
              </c:ext>
            </c:extLst>
          </c:dPt>
          <c:dPt>
            <c:idx val="7"/>
            <c:bubble3D val="0"/>
            <c:spPr>
              <a:solidFill>
                <a:srgbClr val="FFCD33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B4C4-482F-BD3A-DC162ACEE4AF}"/>
              </c:ext>
            </c:extLst>
          </c:dPt>
          <c:dPt>
            <c:idx val="8"/>
            <c:bubble3D val="0"/>
            <c:spPr>
              <a:solidFill>
                <a:srgbClr val="8CC168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C4-482F-BD3A-DC162ACEE4AF}"/>
              </c:ext>
            </c:extLst>
          </c:dPt>
          <c:dPt>
            <c:idx val="9"/>
            <c:bubble3D val="0"/>
            <c:spPr>
              <a:solidFill>
                <a:srgbClr val="D26012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B4C4-482F-BD3A-DC162ACEE4AF}"/>
              </c:ext>
            </c:extLst>
          </c:dPt>
          <c:dPt>
            <c:idx val="10"/>
            <c:bubble3D val="0"/>
            <c:spPr>
              <a:solidFill>
                <a:srgbClr val="CC9A00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C4-482F-BD3A-DC162ACEE4AF}"/>
              </c:ext>
            </c:extLst>
          </c:dPt>
          <c:dPt>
            <c:idx val="11"/>
            <c:bubble3D val="0"/>
            <c:spPr>
              <a:solidFill>
                <a:srgbClr val="5A8A39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B4C4-482F-BD3A-DC162ACEE4AF}"/>
              </c:ext>
            </c:extLst>
          </c:dPt>
          <c:dPt>
            <c:idx val="12"/>
            <c:bubble3D val="0"/>
            <c:spPr>
              <a:solidFill>
                <a:srgbClr val="F4B183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C4-482F-BD3A-DC162ACEE4AF}"/>
              </c:ext>
            </c:extLst>
          </c:dPt>
          <c:dPt>
            <c:idx val="13"/>
            <c:bubble3D val="0"/>
            <c:spPr>
              <a:solidFill>
                <a:srgbClr val="FFD966"/>
              </a:solidFill>
              <a:ln w="19046">
                <a:solidFill>
                  <a:srgbClr val="FFFF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E-B4C4-482F-BD3A-DC162ACEE4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it-IT" sz="900" b="0" i="0" u="none" strike="noStrike" kern="1200" baseline="0">
                    <a:solidFill>
                      <a:srgbClr val="00000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14"/>
              <c:pt idx="0">
                <c:v>Edifici, fabbricati</c:v>
              </c:pt>
              <c:pt idx="1">
                <c:v>Strade pavimentate</c:v>
              </c:pt>
              <c:pt idx="2">
                <c:v>Sede ferroviaria</c:v>
              </c:pt>
              <c:pt idx="3">
                <c:v>Aeroporti</c:v>
              </c:pt>
              <c:pt idx="4">
                <c:v>Porti</c:v>
              </c:pt>
              <c:pt idx="5">
                <c:v>Altre aree impermeabili/
pavimentate non edificate</c:v>
              </c:pt>
              <c:pt idx="6">
                <c:v>Serre permanenti pavimentate</c:v>
              </c:pt>
              <c:pt idx="7">
                <c:v>Discariche</c:v>
              </c:pt>
              <c:pt idx="8">
                <c:v>Strade non pavimentate</c:v>
              </c:pt>
              <c:pt idx="9">
                <c:v>Cantieri e altre aree in terra battuta</c:v>
              </c:pt>
              <c:pt idx="10">
                <c:v>Aree estrattive non rinaturalizzate</c:v>
              </c:pt>
              <c:pt idx="11">
                <c:v>Cave in falda</c:v>
              </c:pt>
              <c:pt idx="12">
                <c:v>Impianti fotovoltaici a terra</c:v>
              </c:pt>
              <c:pt idx="13">
                <c:v>Altre coperture artificiali non connesse alle attività agricole</c:v>
              </c:pt>
            </c:strLit>
          </c:cat>
          <c:val>
            <c:numLit>
              <c:formatCode>General</c:formatCode>
              <c:ptCount val="14"/>
              <c:pt idx="0">
                <c:v>6.77</c:v>
              </c:pt>
              <c:pt idx="1">
                <c:v>5.04</c:v>
              </c:pt>
              <c:pt idx="2">
                <c:v>0.39</c:v>
              </c:pt>
              <c:pt idx="3">
                <c:v>0.06</c:v>
              </c:pt>
              <c:pt idx="4">
                <c:v>0.02</c:v>
              </c:pt>
              <c:pt idx="5">
                <c:v>9.59</c:v>
              </c:pt>
              <c:pt idx="6">
                <c:v>0.01</c:v>
              </c:pt>
              <c:pt idx="7">
                <c:v>0.15</c:v>
              </c:pt>
              <c:pt idx="8">
                <c:v>0.48</c:v>
              </c:pt>
              <c:pt idx="9">
                <c:v>1.41</c:v>
              </c:pt>
              <c:pt idx="10">
                <c:v>0.22</c:v>
              </c:pt>
              <c:pt idx="11">
                <c:v>0.01</c:v>
              </c:pt>
              <c:pt idx="12">
                <c:v>0.05</c:v>
              </c:pt>
              <c:pt idx="13">
                <c:v>0.01</c:v>
              </c:pt>
            </c:numLit>
          </c:val>
          <c:extLst>
            <c:ext xmlns:c16="http://schemas.microsoft.com/office/drawing/2014/chart" uri="{C3380CC4-5D6E-409C-BE32-E72D297353CC}">
              <c16:uniqueId val="{00000000-B4C4-482F-BD3A-DC162ACEE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75"/>
      </c:doughnutChart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6525472341208913"/>
          <c:y val="0.26392957752138912"/>
        </c:manualLayout>
      </c:layout>
      <c:overlay val="0"/>
      <c:spPr>
        <a:noFill/>
        <a:ln>
          <a:noFill/>
        </a:ln>
      </c:spPr>
      <c:txPr>
        <a:bodyPr vert="horz" lIns="0" tIns="0" rIns="0" bIns="0"/>
        <a:lstStyle/>
        <a:p>
          <a:pPr marL="0" marR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it-IT"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90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externalData r:id="rId1">
    <c:autoUpdate val="0"/>
  </c:externalData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>
        <c:manualLayout>
          <c:xMode val="edge"/>
          <c:yMode val="edge"/>
          <c:x val="2.683987697368697E-2"/>
          <c:y val="6.74358171979485E-2"/>
          <c:w val="0.94642682410006584"/>
          <c:h val="0.879911458408128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Roma_municipi!$E$2:$E$2</c:f>
              <c:strCache>
                <c:ptCount val="1"/>
                <c:pt idx="0">
                  <c:v>Suolo consumato (%)</c:v>
                </c:pt>
              </c:strCache>
            </c:strRef>
          </c:tx>
          <c:spPr>
            <a:solidFill>
              <a:srgbClr val="D9D9D9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850" b="0" i="0" u="none" strike="noStrike" kern="1200" baseline="0">
                    <a:solidFill>
                      <a:srgbClr val="00000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Roma_municipi!$A$3:$A$17</c:f>
              <c:strCache>
                <c:ptCount val="15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XIII</c:v>
                </c:pt>
                <c:pt idx="13">
                  <c:v>XIV</c:v>
                </c:pt>
                <c:pt idx="14">
                  <c:v>XV</c:v>
                </c:pt>
              </c:strCache>
            </c:strRef>
          </c:cat>
          <c:val>
            <c:numRef>
              <c:f>Roma_municipi!$E$3:$E$17</c:f>
              <c:numCache>
                <c:formatCode>#,##0.00</c:formatCode>
                <c:ptCount val="15"/>
                <c:pt idx="0">
                  <c:v>74.614235938277744</c:v>
                </c:pt>
                <c:pt idx="1">
                  <c:v>68.58159633960345</c:v>
                </c:pt>
                <c:pt idx="2">
                  <c:v>19.56543915128022</c:v>
                </c:pt>
                <c:pt idx="3">
                  <c:v>39.81197629266299</c:v>
                </c:pt>
                <c:pt idx="4">
                  <c:v>64.139725009290231</c:v>
                </c:pt>
                <c:pt idx="5">
                  <c:v>28.029504741833509</c:v>
                </c:pt>
                <c:pt idx="6">
                  <c:v>52.955288985823337</c:v>
                </c:pt>
                <c:pt idx="7">
                  <c:v>24.644750795334041</c:v>
                </c:pt>
                <c:pt idx="8">
                  <c:v>18.041462084015276</c:v>
                </c:pt>
                <c:pt idx="9">
                  <c:v>19.064676616915424</c:v>
                </c:pt>
                <c:pt idx="10">
                  <c:v>28.801230941390404</c:v>
                </c:pt>
                <c:pt idx="11">
                  <c:v>23.511701108526069</c:v>
                </c:pt>
                <c:pt idx="12">
                  <c:v>19.751979680262959</c:v>
                </c:pt>
                <c:pt idx="13">
                  <c:v>13.882441033320852</c:v>
                </c:pt>
                <c:pt idx="14">
                  <c:v>14.890549919914575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DF-4B57-A446-58CF45E1B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72803344"/>
        <c:axId val="372798304"/>
      </c:barChart>
      <c:valAx>
        <c:axId val="372798304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372803344"/>
        <c:crosses val="autoZero"/>
        <c:crossBetween val="between"/>
      </c:valAx>
      <c:catAx>
        <c:axId val="372803344"/>
        <c:scaling>
          <c:orientation val="minMax"/>
        </c:scaling>
        <c:delete val="0"/>
        <c:axPos val="b"/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850" b="1" i="0" u="none" strike="noStrike" kern="1200" baseline="0">
                    <a:solidFill>
                      <a:srgbClr val="000000"/>
                    </a:solidFill>
                    <a:latin typeface="Calibri"/>
                  </a:defRPr>
                </a:pPr>
                <a:r>
                  <a:rPr lang="it-IT" sz="850" b="1" i="0" u="none" strike="noStrike" kern="1200" cap="none" spc="0" baseline="0">
                    <a:solidFill>
                      <a:srgbClr val="000000"/>
                    </a:solidFill>
                    <a:uFillTx/>
                    <a:latin typeface="Calibri"/>
                  </a:rPr>
                  <a:t>Municipio</a:t>
                </a:r>
              </a:p>
            </c:rich>
          </c:tx>
          <c:layout>
            <c:manualLayout>
              <c:xMode val="edge"/>
              <c:yMode val="edge"/>
              <c:x val="0.47413636115691726"/>
              <c:y val="0.93833481559456822"/>
            </c:manualLayout>
          </c:layout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noFill/>
          <a:ln w="6345" cap="flat">
            <a:solidFill>
              <a:srgbClr val="B3B3B3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85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it-IT"/>
          </a:p>
        </c:txPr>
        <c:crossAx val="37279830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6345" cap="flat">
      <a:solidFill>
        <a:srgbClr val="000000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85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>
        <c:manualLayout>
          <c:xMode val="edge"/>
          <c:yMode val="edge"/>
          <c:x val="0"/>
          <c:y val="0"/>
          <c:w val="0.95464824565640949"/>
          <c:h val="0.8106375000997215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Grandi_comuni!$AZ$1:$AZ$1</c:f>
              <c:strCache>
                <c:ptCount val="1"/>
                <c:pt idx="0">
                  <c:v>Suolo consumato (%)</c:v>
                </c:pt>
              </c:strCache>
            </c:strRef>
          </c:tx>
          <c:spPr>
            <a:solidFill>
              <a:srgbClr val="A6A6A6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Grandi_comuni!$AW$2:$AW$13</c:f>
              <c:strCache>
                <c:ptCount val="12"/>
                <c:pt idx="0">
                  <c:v>Venezia</c:v>
                </c:pt>
                <c:pt idx="1">
                  <c:v>Roma</c:v>
                </c:pt>
                <c:pt idx="2">
                  <c:v>Genova</c:v>
                </c:pt>
                <c:pt idx="3">
                  <c:v>Verona</c:v>
                </c:pt>
                <c:pt idx="4">
                  <c:v>Catania</c:v>
                </c:pt>
                <c:pt idx="5">
                  <c:v>Bologna</c:v>
                </c:pt>
                <c:pt idx="6">
                  <c:v>Palermo</c:v>
                </c:pt>
                <c:pt idx="7">
                  <c:v>Firenze</c:v>
                </c:pt>
                <c:pt idx="8">
                  <c:v>Bari</c:v>
                </c:pt>
                <c:pt idx="9">
                  <c:v>Milano</c:v>
                </c:pt>
                <c:pt idx="10">
                  <c:v>Napoli</c:v>
                </c:pt>
                <c:pt idx="11">
                  <c:v>Torino</c:v>
                </c:pt>
              </c:strCache>
            </c:strRef>
          </c:cat>
          <c:val>
            <c:numRef>
              <c:f>Grandi_comuni!$AZ$2:$AZ$13</c:f>
              <c:numCache>
                <c:formatCode>" "#,##0.00" ";"-"#,##0.00" ";" ""-"#" ";" "@" "</c:formatCode>
                <c:ptCount val="12"/>
                <c:pt idx="0">
                  <c:v>17.18869742</c:v>
                </c:pt>
                <c:pt idx="1">
                  <c:v>23.69591222</c:v>
                </c:pt>
                <c:pt idx="2">
                  <c:v>24.13802424</c:v>
                </c:pt>
                <c:pt idx="3">
                  <c:v>28.58187083</c:v>
                </c:pt>
                <c:pt idx="4">
                  <c:v>29.32850955</c:v>
                </c:pt>
                <c:pt idx="5">
                  <c:v>34.423472259999997</c:v>
                </c:pt>
                <c:pt idx="6">
                  <c:v>40.019274330000002</c:v>
                </c:pt>
                <c:pt idx="7">
                  <c:v>42.058094930000003</c:v>
                </c:pt>
                <c:pt idx="8">
                  <c:v>43.441634620000002</c:v>
                </c:pt>
                <c:pt idx="9">
                  <c:v>58.721336360000002</c:v>
                </c:pt>
                <c:pt idx="10">
                  <c:v>63.677740759999999</c:v>
                </c:pt>
                <c:pt idx="11">
                  <c:v>65.211045799999994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0A-45AA-809E-A09FE7F4A349}"/>
            </c:ext>
          </c:extLst>
        </c:ser>
        <c:ser>
          <c:idx val="1"/>
          <c:order val="1"/>
          <c:tx>
            <c:strRef>
              <c:f>Grandi_comuni!$BA$1:$BA$1</c:f>
              <c:strCache>
                <c:ptCount val="1"/>
                <c:pt idx="0">
                  <c:v>Suolo non consumato (%)</c:v>
                </c:pt>
              </c:strCache>
            </c:strRef>
          </c:tx>
          <c:spPr>
            <a:solidFill>
              <a:srgbClr val="92D050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Grandi_comuni!$AW$2:$AW$13</c:f>
              <c:strCache>
                <c:ptCount val="12"/>
                <c:pt idx="0">
                  <c:v>Venezia</c:v>
                </c:pt>
                <c:pt idx="1">
                  <c:v>Roma</c:v>
                </c:pt>
                <c:pt idx="2">
                  <c:v>Genova</c:v>
                </c:pt>
                <c:pt idx="3">
                  <c:v>Verona</c:v>
                </c:pt>
                <c:pt idx="4">
                  <c:v>Catania</c:v>
                </c:pt>
                <c:pt idx="5">
                  <c:v>Bologna</c:v>
                </c:pt>
                <c:pt idx="6">
                  <c:v>Palermo</c:v>
                </c:pt>
                <c:pt idx="7">
                  <c:v>Firenze</c:v>
                </c:pt>
                <c:pt idx="8">
                  <c:v>Bari</c:v>
                </c:pt>
                <c:pt idx="9">
                  <c:v>Milano</c:v>
                </c:pt>
                <c:pt idx="10">
                  <c:v>Napoli</c:v>
                </c:pt>
                <c:pt idx="11">
                  <c:v>Torino</c:v>
                </c:pt>
              </c:strCache>
            </c:strRef>
          </c:cat>
          <c:val>
            <c:numRef>
              <c:f>Grandi_comuni!$BA$2:$BA$13</c:f>
              <c:numCache>
                <c:formatCode>" "#,##0.00" ";"-"#,##0.00" ";" ""-"#" ";" "@" "</c:formatCode>
                <c:ptCount val="12"/>
                <c:pt idx="0">
                  <c:v>82.811302580000003</c:v>
                </c:pt>
                <c:pt idx="1">
                  <c:v>76.304087780000003</c:v>
                </c:pt>
                <c:pt idx="2">
                  <c:v>75.861975760000007</c:v>
                </c:pt>
                <c:pt idx="3">
                  <c:v>71.41812917</c:v>
                </c:pt>
                <c:pt idx="4">
                  <c:v>70.671490449999993</c:v>
                </c:pt>
                <c:pt idx="5">
                  <c:v>65.576527740000003</c:v>
                </c:pt>
                <c:pt idx="6">
                  <c:v>59.980725669999998</c:v>
                </c:pt>
                <c:pt idx="7">
                  <c:v>57.941905069999997</c:v>
                </c:pt>
                <c:pt idx="8">
                  <c:v>56.558365379999998</c:v>
                </c:pt>
                <c:pt idx="9">
                  <c:v>41.278663639999998</c:v>
                </c:pt>
                <c:pt idx="10">
                  <c:v>36.322259240000001</c:v>
                </c:pt>
                <c:pt idx="11">
                  <c:v>34.788954200000006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0A-45AA-809E-A09FE7F4A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2799024"/>
        <c:axId val="372804064"/>
      </c:barChart>
      <c:valAx>
        <c:axId val="37280406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372799024"/>
        <c:crosses val="autoZero"/>
        <c:crossBetween val="between"/>
      </c:valAx>
      <c:catAx>
        <c:axId val="37279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37280406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28467433135275266"/>
          <c:y val="4.3217850048379212E-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100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>
        <c:manualLayout>
          <c:xMode val="edge"/>
          <c:yMode val="edge"/>
          <c:x val="0"/>
          <c:y val="0"/>
          <c:w val="0.98893891709171877"/>
          <c:h val="0.765674290713660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Grandi_comuni!$B$46:$B$46</c:f>
              <c:strCache>
                <c:ptCount val="1"/>
                <c:pt idx="0">
                  <c:v>Nuovo consumo di suolo 
2023-2024 (ha)</c:v>
                </c:pt>
              </c:strCache>
            </c:strRef>
          </c:tx>
          <c:spPr>
            <a:solidFill>
              <a:srgbClr val="BFBFBF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cat>
            <c:strRef>
              <c:f>Grandi_comuni!$A$47:$A$58</c:f>
              <c:strCache>
                <c:ptCount val="12"/>
                <c:pt idx="0">
                  <c:v>Torino</c:v>
                </c:pt>
                <c:pt idx="1">
                  <c:v>Genova</c:v>
                </c:pt>
                <c:pt idx="2">
                  <c:v>Milano</c:v>
                </c:pt>
                <c:pt idx="3">
                  <c:v>Verona</c:v>
                </c:pt>
                <c:pt idx="4">
                  <c:v>Venezia</c:v>
                </c:pt>
                <c:pt idx="5">
                  <c:v>Bologna</c:v>
                </c:pt>
                <c:pt idx="6">
                  <c:v>Firenze</c:v>
                </c:pt>
                <c:pt idx="7">
                  <c:v>Roma</c:v>
                </c:pt>
                <c:pt idx="8">
                  <c:v>Napoli</c:v>
                </c:pt>
                <c:pt idx="9">
                  <c:v>Bari</c:v>
                </c:pt>
                <c:pt idx="10">
                  <c:v>Palermo</c:v>
                </c:pt>
                <c:pt idx="11">
                  <c:v>Catania</c:v>
                </c:pt>
              </c:strCache>
            </c:strRef>
          </c:cat>
          <c:val>
            <c:numRef>
              <c:f>Grandi_comuni!$B$47:$B$58</c:f>
              <c:numCache>
                <c:formatCode>#,##0.00</c:formatCode>
                <c:ptCount val="12"/>
                <c:pt idx="0">
                  <c:v>6.8</c:v>
                </c:pt>
                <c:pt idx="1">
                  <c:v>4.7699999999999996</c:v>
                </c:pt>
                <c:pt idx="2">
                  <c:v>13.11</c:v>
                </c:pt>
                <c:pt idx="3">
                  <c:v>17.07</c:v>
                </c:pt>
                <c:pt idx="4">
                  <c:v>65.180000000000007</c:v>
                </c:pt>
                <c:pt idx="5">
                  <c:v>29.23</c:v>
                </c:pt>
                <c:pt idx="6">
                  <c:v>1.34</c:v>
                </c:pt>
                <c:pt idx="7">
                  <c:v>56.69</c:v>
                </c:pt>
                <c:pt idx="8">
                  <c:v>13.62</c:v>
                </c:pt>
                <c:pt idx="9">
                  <c:v>21.13</c:v>
                </c:pt>
                <c:pt idx="10">
                  <c:v>13.85</c:v>
                </c:pt>
                <c:pt idx="11">
                  <c:v>31.09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66-4087-9984-2C6E92150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49317256"/>
        <c:axId val="549314376"/>
      </c:barChart>
      <c:scatterChart>
        <c:scatterStyle val="lineMarker"/>
        <c:varyColors val="0"/>
        <c:ser>
          <c:idx val="1"/>
          <c:order val="1"/>
          <c:tx>
            <c:strRef>
              <c:f>Grandi_comuni!$C$46:$C$46</c:f>
              <c:strCache>
                <c:ptCount val="1"/>
                <c:pt idx="0">
                  <c:v>Nuovo consumo di suolo 
2023-2024 (%) 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</c:marker>
          <c:xVal>
            <c:strRef>
              <c:f>Grandi_comuni!$A$47:$A$58</c:f>
              <c:strCache>
                <c:ptCount val="12"/>
                <c:pt idx="0">
                  <c:v>Torino</c:v>
                </c:pt>
                <c:pt idx="1">
                  <c:v>Genova</c:v>
                </c:pt>
                <c:pt idx="2">
                  <c:v>Milano</c:v>
                </c:pt>
                <c:pt idx="3">
                  <c:v>Verona</c:v>
                </c:pt>
                <c:pt idx="4">
                  <c:v>Venezia</c:v>
                </c:pt>
                <c:pt idx="5">
                  <c:v>Bologna</c:v>
                </c:pt>
                <c:pt idx="6">
                  <c:v>Firenze</c:v>
                </c:pt>
                <c:pt idx="7">
                  <c:v>Roma</c:v>
                </c:pt>
                <c:pt idx="8">
                  <c:v>Napoli</c:v>
                </c:pt>
                <c:pt idx="9">
                  <c:v>Bari</c:v>
                </c:pt>
                <c:pt idx="10">
                  <c:v>Palermo</c:v>
                </c:pt>
                <c:pt idx="11">
                  <c:v>Catania</c:v>
                </c:pt>
              </c:strCache>
            </c:strRef>
          </c:xVal>
          <c:yVal>
            <c:numRef>
              <c:f>Grandi_comuni!$C$47:$C$58</c:f>
              <c:numCache>
                <c:formatCode>#,##0.00</c:formatCode>
                <c:ptCount val="12"/>
                <c:pt idx="0">
                  <c:v>8.0183573215856535E-2</c:v>
                </c:pt>
                <c:pt idx="1">
                  <c:v>8.2173798445071888E-2</c:v>
                </c:pt>
                <c:pt idx="2">
                  <c:v>0.12289664869932035</c:v>
                </c:pt>
                <c:pt idx="3">
                  <c:v>0.30106988278204799</c:v>
                </c:pt>
                <c:pt idx="4">
                  <c:v>0.90983326237620321</c:v>
                </c:pt>
                <c:pt idx="5">
                  <c:v>0.60464394683766876</c:v>
                </c:pt>
                <c:pt idx="6">
                  <c:v>3.1233247092277931E-2</c:v>
                </c:pt>
                <c:pt idx="7">
                  <c:v>0.18649977201562531</c:v>
                </c:pt>
                <c:pt idx="8">
                  <c:v>0.18048101769031999</c:v>
                </c:pt>
                <c:pt idx="9">
                  <c:v>0.41742559235714083</c:v>
                </c:pt>
                <c:pt idx="10">
                  <c:v>0.21657544956997654</c:v>
                </c:pt>
                <c:pt idx="11">
                  <c:v>0.58417778245437335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866-4087-9984-2C6E92150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9314736"/>
        <c:axId val="549313656"/>
      </c:scatterChart>
      <c:valAx>
        <c:axId val="54931437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549317256"/>
        <c:crosses val="autoZero"/>
        <c:crossBetween val="between"/>
      </c:valAx>
      <c:catAx>
        <c:axId val="54931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549314376"/>
        <c:crosses val="autoZero"/>
        <c:auto val="1"/>
        <c:lblAlgn val="ctr"/>
        <c:lblOffset val="100"/>
        <c:noMultiLvlLbl val="0"/>
      </c:catAx>
      <c:valAx>
        <c:axId val="549313656"/>
        <c:scaling>
          <c:orientation val="minMax"/>
        </c:scaling>
        <c:delete val="0"/>
        <c:axPos val="r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549314736"/>
        <c:crosses val="max"/>
        <c:crossBetween val="midCat"/>
      </c:valAx>
      <c:valAx>
        <c:axId val="549314736"/>
        <c:scaling>
          <c:orientation val="minMax"/>
        </c:scaling>
        <c:delete val="1"/>
        <c:axPos val="t"/>
        <c:majorTickMark val="out"/>
        <c:minorTickMark val="none"/>
        <c:tickLblPos val="nextTo"/>
        <c:crossAx val="549313656"/>
        <c:crosses val="max"/>
        <c:crossBetween val="midCat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21093165804504146"/>
          <c:y val="2.8047546688242917E-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100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>
        <c:manualLayout>
          <c:xMode val="edge"/>
          <c:yMode val="edge"/>
          <c:x val="0"/>
          <c:y val="0"/>
          <c:w val="0.80722882309962152"/>
          <c:h val="0.893505024579109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Grandi_comuni!$D$85:$D$85</c:f>
              <c:strCache>
                <c:ptCount val="1"/>
                <c:pt idx="0">
                  <c:v>% di suolo consumato in aree a pericolosità idraulica alta (P3) con tempi di ritorno fra 20 e 50 anni (alluvioni frequenti)  (1) </c:v>
                </c:pt>
              </c:strCache>
            </c:strRef>
          </c:tx>
          <c:spPr>
            <a:solidFill>
              <a:srgbClr val="BFBFBF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cat>
            <c:strRef>
              <c:f>Grandi_comuni!$A$86:$A$97</c:f>
              <c:strCache>
                <c:ptCount val="12"/>
                <c:pt idx="0">
                  <c:v>Torino</c:v>
                </c:pt>
                <c:pt idx="1">
                  <c:v>Genova</c:v>
                </c:pt>
                <c:pt idx="2">
                  <c:v>Milano</c:v>
                </c:pt>
                <c:pt idx="3">
                  <c:v>Verona</c:v>
                </c:pt>
                <c:pt idx="4">
                  <c:v>Venezia</c:v>
                </c:pt>
                <c:pt idx="5">
                  <c:v>Bologna</c:v>
                </c:pt>
                <c:pt idx="6">
                  <c:v>Firenze</c:v>
                </c:pt>
                <c:pt idx="7">
                  <c:v>Roma</c:v>
                </c:pt>
                <c:pt idx="8">
                  <c:v>Napoli</c:v>
                </c:pt>
                <c:pt idx="9">
                  <c:v>Bari</c:v>
                </c:pt>
                <c:pt idx="10">
                  <c:v>Palermo</c:v>
                </c:pt>
                <c:pt idx="11">
                  <c:v>Catania</c:v>
                </c:pt>
              </c:strCache>
            </c:strRef>
          </c:cat>
          <c:val>
            <c:numRef>
              <c:f>Grandi_comuni!$D$86:$D$97</c:f>
              <c:numCache>
                <c:formatCode>#,##0.00</c:formatCode>
                <c:ptCount val="12"/>
                <c:pt idx="0">
                  <c:v>4.3479999999999999</c:v>
                </c:pt>
                <c:pt idx="1">
                  <c:v>59.737000000000002</c:v>
                </c:pt>
                <c:pt idx="2">
                  <c:v>54.811999999999998</c:v>
                </c:pt>
                <c:pt idx="3">
                  <c:v>18.943999999999999</c:v>
                </c:pt>
                <c:pt idx="4">
                  <c:v>45.341999999999999</c:v>
                </c:pt>
                <c:pt idx="5">
                  <c:v>7.431</c:v>
                </c:pt>
                <c:pt idx="6">
                  <c:v>22.114000000000001</c:v>
                </c:pt>
                <c:pt idx="7">
                  <c:v>14.222</c:v>
                </c:pt>
                <c:pt idx="8">
                  <c:v>42.965000000000003</c:v>
                </c:pt>
                <c:pt idx="9">
                  <c:v>15.257</c:v>
                </c:pt>
                <c:pt idx="10">
                  <c:v>56.933</c:v>
                </c:pt>
                <c:pt idx="11">
                  <c:v>13.621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B3-4519-9CAA-5045F783F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9310776"/>
        <c:axId val="549316176"/>
      </c:barChart>
      <c:valAx>
        <c:axId val="54931617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549310776"/>
        <c:crosses val="autoZero"/>
        <c:crossBetween val="between"/>
      </c:valAx>
      <c:catAx>
        <c:axId val="549310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54931617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81654217505965876"/>
          <c:y val="0.20994388132422676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100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autoTitleDeleted val="1"/>
    <c:plotArea>
      <c:layout>
        <c:manualLayout>
          <c:xMode val="edge"/>
          <c:yMode val="edge"/>
          <c:x val="3.6212278675409472E-2"/>
          <c:y val="0.15897841653288486"/>
          <c:w val="0.93995778658688744"/>
          <c:h val="0.701798027673725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Grandi_comuni!$B$136:$B$136</c:f>
              <c:strCache>
                <c:ptCount val="1"/>
                <c:pt idx="0">
                  <c:v>% suolo consumato tra 0 e 10% di pendenza</c:v>
                </c:pt>
              </c:strCache>
            </c:strRef>
          </c:tx>
          <c:spPr>
            <a:solidFill>
              <a:srgbClr val="BFBFBF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Grandi_comuni!$A$137:$A$148</c:f>
              <c:strCache>
                <c:ptCount val="12"/>
                <c:pt idx="0">
                  <c:v>Torino</c:v>
                </c:pt>
                <c:pt idx="1">
                  <c:v>Genova</c:v>
                </c:pt>
                <c:pt idx="2">
                  <c:v>Milano</c:v>
                </c:pt>
                <c:pt idx="3">
                  <c:v>Verona</c:v>
                </c:pt>
                <c:pt idx="4">
                  <c:v>Venezia</c:v>
                </c:pt>
                <c:pt idx="5">
                  <c:v>Bologna</c:v>
                </c:pt>
                <c:pt idx="6">
                  <c:v>Firenze</c:v>
                </c:pt>
                <c:pt idx="7">
                  <c:v>Roma</c:v>
                </c:pt>
                <c:pt idx="8">
                  <c:v>Napoli</c:v>
                </c:pt>
                <c:pt idx="9">
                  <c:v>Bari</c:v>
                </c:pt>
                <c:pt idx="10">
                  <c:v>Palermo</c:v>
                </c:pt>
                <c:pt idx="11">
                  <c:v>Catania</c:v>
                </c:pt>
              </c:strCache>
            </c:strRef>
          </c:cat>
          <c:val>
            <c:numRef>
              <c:f>Grandi_comuni!$B$137:$B$148</c:f>
              <c:numCache>
                <c:formatCode>#,##0.00</c:formatCode>
                <c:ptCount val="12"/>
                <c:pt idx="0">
                  <c:v>76.203999999999994</c:v>
                </c:pt>
                <c:pt idx="1">
                  <c:v>83.938999999999993</c:v>
                </c:pt>
                <c:pt idx="2">
                  <c:v>58.722000000000001</c:v>
                </c:pt>
                <c:pt idx="3">
                  <c:v>37.837000000000003</c:v>
                </c:pt>
                <c:pt idx="4">
                  <c:v>41.146000000000001</c:v>
                </c:pt>
                <c:pt idx="5">
                  <c:v>43.301000000000002</c:v>
                </c:pt>
                <c:pt idx="6">
                  <c:v>57.161000000000001</c:v>
                </c:pt>
                <c:pt idx="7">
                  <c:v>27.216999999999999</c:v>
                </c:pt>
                <c:pt idx="8">
                  <c:v>74.122</c:v>
                </c:pt>
                <c:pt idx="9">
                  <c:v>74.122</c:v>
                </c:pt>
                <c:pt idx="10">
                  <c:v>62.567999999999998</c:v>
                </c:pt>
                <c:pt idx="11">
                  <c:v>29.109000000000002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5-4473-B7D3-88C2D84CBD88}"/>
            </c:ext>
          </c:extLst>
        </c:ser>
        <c:ser>
          <c:idx val="1"/>
          <c:order val="1"/>
          <c:tx>
            <c:strRef>
              <c:f>Grandi_comuni!$C$136:$C$136</c:f>
              <c:strCache>
                <c:ptCount val="1"/>
                <c:pt idx="0">
                  <c:v>% suolo consumato oltre 10% di pendenza</c:v>
                </c:pt>
              </c:strCache>
            </c:strRef>
          </c:tx>
          <c:spPr>
            <a:solidFill>
              <a:srgbClr val="00B050"/>
            </a:solidFill>
            <a:ln w="9528">
              <a:solidFill>
                <a:srgbClr val="00B05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Grandi_comuni!$A$137:$A$148</c:f>
              <c:strCache>
                <c:ptCount val="12"/>
                <c:pt idx="0">
                  <c:v>Torino</c:v>
                </c:pt>
                <c:pt idx="1">
                  <c:v>Genova</c:v>
                </c:pt>
                <c:pt idx="2">
                  <c:v>Milano</c:v>
                </c:pt>
                <c:pt idx="3">
                  <c:v>Verona</c:v>
                </c:pt>
                <c:pt idx="4">
                  <c:v>Venezia</c:v>
                </c:pt>
                <c:pt idx="5">
                  <c:v>Bologna</c:v>
                </c:pt>
                <c:pt idx="6">
                  <c:v>Firenze</c:v>
                </c:pt>
                <c:pt idx="7">
                  <c:v>Roma</c:v>
                </c:pt>
                <c:pt idx="8">
                  <c:v>Napoli</c:v>
                </c:pt>
                <c:pt idx="9">
                  <c:v>Bari</c:v>
                </c:pt>
                <c:pt idx="10">
                  <c:v>Palermo</c:v>
                </c:pt>
                <c:pt idx="11">
                  <c:v>Catania</c:v>
                </c:pt>
              </c:strCache>
            </c:strRef>
          </c:cat>
          <c:val>
            <c:numRef>
              <c:f>Grandi_comuni!$C$137:$C$148</c:f>
              <c:numCache>
                <c:formatCode>#,##0.00</c:formatCode>
                <c:ptCount val="12"/>
                <c:pt idx="0">
                  <c:v>18.423999999999999</c:v>
                </c:pt>
                <c:pt idx="1">
                  <c:v>16.27</c:v>
                </c:pt>
                <c:pt idx="2">
                  <c:v>0</c:v>
                </c:pt>
                <c:pt idx="3">
                  <c:v>8.6159999999999997</c:v>
                </c:pt>
                <c:pt idx="4">
                  <c:v>1.595</c:v>
                </c:pt>
                <c:pt idx="5">
                  <c:v>6.9870000000000001</c:v>
                </c:pt>
                <c:pt idx="6">
                  <c:v>14.183</c:v>
                </c:pt>
                <c:pt idx="7">
                  <c:v>14.622</c:v>
                </c:pt>
                <c:pt idx="8">
                  <c:v>44.57</c:v>
                </c:pt>
                <c:pt idx="9">
                  <c:v>44.57</c:v>
                </c:pt>
                <c:pt idx="10">
                  <c:v>10.532999999999999</c:v>
                </c:pt>
                <c:pt idx="11">
                  <c:v>31.561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35-4473-B7D3-88C2D84CB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9309696"/>
        <c:axId val="549308976"/>
      </c:barChart>
      <c:valAx>
        <c:axId val="54930897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549309696"/>
        <c:crosses val="autoZero"/>
        <c:crossBetween val="between"/>
      </c:valAx>
      <c:catAx>
        <c:axId val="54930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it-IT"/>
          </a:p>
        </c:txPr>
        <c:crossAx val="54930897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12426460941660086"/>
          <c:y val="2.6436052289580306E-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it-IT" sz="1000" b="0" i="0" u="none" strike="noStrike" kern="1200" baseline="0">
          <a:solidFill>
            <a:srgbClr val="000000"/>
          </a:solidFill>
          <a:latin typeface="Calibri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19046</xdr:colOff>
      <xdr:row>13</xdr:row>
      <xdr:rowOff>23810</xdr:rowOff>
    </xdr:from>
    <xdr:ext cx="6381753" cy="3214692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E4BADD-B1D7-B5DB-773B-44F4DEF363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34</xdr:row>
      <xdr:rowOff>14282</xdr:rowOff>
    </xdr:from>
    <xdr:ext cx="6858000" cy="4344350"/>
    <xdr:graphicFrame macro="">
      <xdr:nvGraphicFramePr>
        <xdr:cNvPr id="3" name="Grafico 3">
          <a:extLst>
            <a:ext uri="{FF2B5EF4-FFF2-40B4-BE49-F238E27FC236}">
              <a16:creationId xmlns:a16="http://schemas.microsoft.com/office/drawing/2014/main" id="{AE38C376-8D52-B863-3153-B42FA00038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0</xdr:colOff>
      <xdr:row>60</xdr:row>
      <xdr:rowOff>3813</xdr:rowOff>
    </xdr:from>
    <xdr:ext cx="6829425" cy="3996686"/>
    <xdr:graphicFrame macro="">
      <xdr:nvGraphicFramePr>
        <xdr:cNvPr id="4" name="Grafico 2">
          <a:extLst>
            <a:ext uri="{FF2B5EF4-FFF2-40B4-BE49-F238E27FC236}">
              <a16:creationId xmlns:a16="http://schemas.microsoft.com/office/drawing/2014/main" id="{16D74468-30D4-6493-ADC6-F7041F4814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177649</xdr:rowOff>
    </xdr:from>
    <xdr:ext cx="6229349" cy="3613306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C69EF17-85B5-ACA4-1F38-4C511A3463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43</xdr:row>
      <xdr:rowOff>157157</xdr:rowOff>
    </xdr:from>
    <xdr:ext cx="5996936" cy="2986092"/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D486C921-02B0-A2EC-9358-A81FC1DDF0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0</xdr:colOff>
      <xdr:row>66</xdr:row>
      <xdr:rowOff>7616</xdr:rowOff>
    </xdr:from>
    <xdr:ext cx="3843799" cy="5171050"/>
    <xdr:pic>
      <xdr:nvPicPr>
        <xdr:cNvPr id="4" name="image296.png" descr="Mapa&#10;&#10;Descrição gerada automaticamente">
          <a:extLst>
            <a:ext uri="{FF2B5EF4-FFF2-40B4-BE49-F238E27FC236}">
              <a16:creationId xmlns:a16="http://schemas.microsoft.com/office/drawing/2014/main" id="{EA7341C4-4A40-7B0C-DCA0-81777B06F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0" y="12180566"/>
          <a:ext cx="3843799" cy="5171050"/>
        </a:xfrm>
        <a:prstGeom prst="rect">
          <a:avLst/>
        </a:prstGeom>
        <a:noFill/>
        <a:ln w="9528" cap="flat">
          <a:solidFill>
            <a:srgbClr val="7F7F7F"/>
          </a:solidFill>
          <a:prstDash val="solid"/>
          <a:miter/>
        </a:ln>
      </xdr:spPr>
    </xdr:pic>
    <xdr:clientData/>
  </xdr:oneCellAnchor>
  <xdr:oneCellAnchor>
    <xdr:from>
      <xdr:col>3</xdr:col>
      <xdr:colOff>0</xdr:colOff>
      <xdr:row>66</xdr:row>
      <xdr:rowOff>9528</xdr:rowOff>
    </xdr:from>
    <xdr:ext cx="3845701" cy="5171050"/>
    <xdr:pic>
      <xdr:nvPicPr>
        <xdr:cNvPr id="5" name="image268.png" descr="Mapa&#10;&#10;Descrição gerada automaticamente">
          <a:extLst>
            <a:ext uri="{FF2B5EF4-FFF2-40B4-BE49-F238E27FC236}">
              <a16:creationId xmlns:a16="http://schemas.microsoft.com/office/drawing/2014/main" id="{2CF09215-674B-09B0-D285-A89910FE3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b="3953"/>
        <a:stretch>
          <a:fillRect/>
        </a:stretch>
      </xdr:blipFill>
      <xdr:spPr>
        <a:xfrm>
          <a:off x="3838575" y="12182478"/>
          <a:ext cx="3845701" cy="5171050"/>
        </a:xfrm>
        <a:prstGeom prst="rect">
          <a:avLst/>
        </a:prstGeom>
        <a:noFill/>
        <a:ln w="9528" cap="flat">
          <a:solidFill>
            <a:srgbClr val="7F7F7F"/>
          </a:solidFill>
          <a:prstDash val="solid"/>
          <a:miter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5958074" cy="2994303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B9BD10D-4268-D3F7-F9C3-40486A3AE8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9528</xdr:colOff>
      <xdr:row>41</xdr:row>
      <xdr:rowOff>9528</xdr:rowOff>
    </xdr:from>
    <xdr:ext cx="4124328" cy="4749165"/>
    <xdr:pic>
      <xdr:nvPicPr>
        <xdr:cNvPr id="3" name="image169.png" descr="Mapa&#10;&#10;Descrição gerada automaticamente">
          <a:extLst>
            <a:ext uri="{FF2B5EF4-FFF2-40B4-BE49-F238E27FC236}">
              <a16:creationId xmlns:a16="http://schemas.microsoft.com/office/drawing/2014/main" id="{61999C59-7B2D-02E5-D265-8CF2558EB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9528" y="7600953"/>
          <a:ext cx="4124328" cy="4749165"/>
        </a:xfrm>
        <a:prstGeom prst="rect">
          <a:avLst/>
        </a:prstGeom>
        <a:noFill/>
        <a:ln w="9528" cap="flat">
          <a:solidFill>
            <a:srgbClr val="7F7F7F"/>
          </a:solidFill>
          <a:prstDash val="solid"/>
          <a:miter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3813</xdr:rowOff>
    </xdr:from>
    <xdr:ext cx="6210303" cy="4387218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F67D636-7FFA-68BE-65EE-EF87CC4A03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61</xdr:row>
      <xdr:rowOff>9528</xdr:rowOff>
    </xdr:from>
    <xdr:ext cx="6219821" cy="3800475"/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2B0F940-84DF-CF6B-27F5-79EA6508EB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7616</xdr:colOff>
      <xdr:row>101</xdr:row>
      <xdr:rowOff>171450</xdr:rowOff>
    </xdr:from>
    <xdr:ext cx="6377940" cy="3448046"/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CD3E896D-E343-E36E-3554-597B5049D4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0</xdr:colOff>
      <xdr:row>150</xdr:row>
      <xdr:rowOff>171450</xdr:rowOff>
    </xdr:from>
    <xdr:ext cx="6219821" cy="3924303"/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829439-01C1-0025-44E1-4FC39359DA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3248-3A8B-4DD3-A1CA-DBBE23FA3E35}">
  <dimension ref="A1:A27"/>
  <sheetViews>
    <sheetView tabSelected="1" workbookViewId="0"/>
  </sheetViews>
  <sheetFormatPr defaultRowHeight="15" x14ac:dyDescent="0.25"/>
  <cols>
    <col min="1" max="1" width="9.140625" customWidth="1"/>
  </cols>
  <sheetData>
    <row r="1" spans="1:1" ht="21" x14ac:dyDescent="0.35">
      <c r="A1" s="1" t="s">
        <v>0</v>
      </c>
    </row>
    <row r="3" spans="1:1" x14ac:dyDescent="0.25">
      <c r="A3" t="str">
        <f>Roma!A1</f>
        <v>Tab.14.25 - Suolo consumato e non, variazione, densità. Roma. Anni 2018-2024</v>
      </c>
    </row>
    <row r="4" spans="1:1" x14ac:dyDescent="0.25">
      <c r="A4" t="str">
        <f>Roma!A13</f>
        <v>Graf.14.21 - Suolo consumato e non (%). Roma. Anno 2024</v>
      </c>
    </row>
    <row r="5" spans="1:1" x14ac:dyDescent="0.25">
      <c r="A5" t="str">
        <f>Roma!A34</f>
        <v>Graf.14.22 - Suolo consumato (ha). Roma. Anni 2018-2024</v>
      </c>
    </row>
    <row r="6" spans="1:1" x14ac:dyDescent="0.25">
      <c r="A6" t="str">
        <f>Roma!A60</f>
        <v>Graf.14.23 - Suolo consumato (variazione [ha], densità [m2/ha]). Roma. Anni 2018-2024</v>
      </c>
    </row>
    <row r="7" spans="1:1" x14ac:dyDescent="0.25">
      <c r="A7" t="str">
        <f>Roma_copertura!$A$1</f>
        <v>Tab.14.26 - Suolo consumato per tipologia (ha, %). Roma. Anno 2021</v>
      </c>
    </row>
    <row r="8" spans="1:1" x14ac:dyDescent="0.25">
      <c r="A8" t="str">
        <f>Roma_copertura!$A$20</f>
        <v>Graf.14.24 - Suolo consumato per tipologia (%). Roma. Anno 2021</v>
      </c>
    </row>
    <row r="9" spans="1:1" x14ac:dyDescent="0.25">
      <c r="A9" t="str">
        <f>Roma_copertura!$A$44</f>
        <v>Graf.14.25 - Suolo non consumato per tipologia (%). Roma. Anno 2021</v>
      </c>
    </row>
    <row r="10" spans="1:1" x14ac:dyDescent="0.25">
      <c r="A10" t="str">
        <f>Roma_copertura!$A$66</f>
        <v>Fig.14.2 - Copertura di suolo di Roma Capitale. Anno 2021</v>
      </c>
    </row>
    <row r="11" spans="1:1" x14ac:dyDescent="0.25">
      <c r="A11" t="str">
        <f>Roma_municipi!A1</f>
        <v>Tab.14.27 - Suolo consumato e non per municipio di Roma (%). Anno 2021</v>
      </c>
    </row>
    <row r="12" spans="1:1" x14ac:dyDescent="0.25">
      <c r="A12" t="str">
        <f>Roma_municipi!A21</f>
        <v>Graf.14.26 - Suolo consumato per municipio di Roma (%). Anno 2021</v>
      </c>
    </row>
    <row r="13" spans="1:1" x14ac:dyDescent="0.25">
      <c r="A13" t="str">
        <f>Roma_municipi!A41</f>
        <v>Fig.14.3 - Suolo consumato per municipio di Roma (%). Anno 2021</v>
      </c>
    </row>
    <row r="14" spans="1:1" x14ac:dyDescent="0.25">
      <c r="A14" t="str">
        <f>Roma_municipi!A69</f>
        <v>Tab.14.28 - Consumo di suolo pro-capite per municipio di Roma (m2/ab.). Anno 2021</v>
      </c>
    </row>
    <row r="15" spans="1:1" x14ac:dyDescent="0.25">
      <c r="A15" t="str">
        <f>Roma_municipi!A88</f>
        <v>Tab.14.29 - Suolo consumato entro 150 m. dai corpi idrici permanenti per municipio di Roma (ha, %). Anno 2021</v>
      </c>
    </row>
    <row r="16" spans="1:1" x14ac:dyDescent="0.25">
      <c r="A16" t="str">
        <f>Roma_municipi!A109</f>
        <v>Tab.14.30 - Suolo consumato all’interno di aree protette per municipio di Roma (ha, %). Anno 2021</v>
      </c>
    </row>
    <row r="17" spans="1:1" x14ac:dyDescent="0.25">
      <c r="A17" t="str">
        <f>Roma_municipi!A130</f>
        <v>Tab.14.31 - Nuovo consumo di suolo per municipio di Roma (ha, %). Anno 2021 vs 2020</v>
      </c>
    </row>
    <row r="18" spans="1:1" x14ac:dyDescent="0.25">
      <c r="A18" t="str">
        <f>Grandi_comuni!A1</f>
        <v>Tab.14.32 - Suolo consumato e non (ha, %). Grandi Comuni. Anno 2024</v>
      </c>
    </row>
    <row r="19" spans="1:1" x14ac:dyDescent="0.25">
      <c r="A19" t="str">
        <f>Grandi_comuni!A18</f>
        <v>Graf.14.27 - Suolo consumato e non (%). Grandi Comuni. Anno 2024</v>
      </c>
    </row>
    <row r="20" spans="1:1" x14ac:dyDescent="0.25">
      <c r="A20" t="str">
        <f>Grandi_comuni!A45</f>
        <v>Tab.14.33 - Indicatori di consumo di suolo. Grandi Comuni. Anno 2023 - 2024</v>
      </c>
    </row>
    <row r="21" spans="1:1" x14ac:dyDescent="0.25">
      <c r="A21" t="str">
        <f>Grandi_comuni!A61</f>
        <v xml:space="preserve">Graf.14.28 - Nuovo consumo di suolo nei Grandi Comuni. Anno 2023 - 2024 </v>
      </c>
    </row>
    <row r="22" spans="1:1" x14ac:dyDescent="0.25">
      <c r="A22" t="str">
        <f>Grandi_comuni!A84</f>
        <v>Tab.14.34 - Suolo consumato secondo il livello di pericolosità idraulica (%). Grandi Comuni. Anno 2024</v>
      </c>
    </row>
    <row r="23" spans="1:1" x14ac:dyDescent="0.25">
      <c r="A23" t="str">
        <f>Grandi_comuni!A102</f>
        <v>Graf.14.29 - Suolo consumato in aree a pericolosità idraulica alta (P3 - alluvioni frequenti) (%). Grandi Comuni. Anno 2024</v>
      </c>
    </row>
    <row r="24" spans="1:1" x14ac:dyDescent="0.25">
      <c r="A24" t="str">
        <f>Grandi_comuni!A123</f>
        <v>Tab.14.35 - Suolo consumato entro 300 metri (%) e tra 300 e 1000 metri dalla costa (%). Grandi Comuni. Anno 2024</v>
      </c>
    </row>
    <row r="25" spans="1:1" x14ac:dyDescent="0.25">
      <c r="A25" t="str">
        <f>Grandi_comuni!A135</f>
        <v>Tab.14.36 - Suolo consumato per livello di pendenza (entro/oltre il 10%) (%). Grandi Comuni. Anno 2024</v>
      </c>
    </row>
    <row r="26" spans="1:1" x14ac:dyDescent="0.25">
      <c r="A26" t="str">
        <f>Grandi_comuni!A151</f>
        <v>Graf.14.30 - Suolo consumato entro/oltre il 10% di pendenza (%). Grandi Comuni. Anno 2024</v>
      </c>
    </row>
    <row r="27" spans="1:1" x14ac:dyDescent="0.25">
      <c r="A27" t="e">
        <f>Grandi_comuni!#REF!</f>
        <v>#REF!</v>
      </c>
    </row>
  </sheetData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BA618-EAF8-4420-A881-F835AB26BAD8}">
  <dimension ref="A1:J82"/>
  <sheetViews>
    <sheetView workbookViewId="0"/>
  </sheetViews>
  <sheetFormatPr defaultRowHeight="15" x14ac:dyDescent="0.25"/>
  <cols>
    <col min="1" max="7" width="15.5703125" customWidth="1"/>
    <col min="8" max="9" width="9.140625" customWidth="1"/>
    <col min="10" max="10" width="13.140625" bestFit="1" customWidth="1"/>
    <col min="11" max="11" width="9.140625" customWidth="1"/>
  </cols>
  <sheetData>
    <row r="1" spans="1:10" x14ac:dyDescent="0.25">
      <c r="A1" s="2" t="s">
        <v>1</v>
      </c>
      <c r="B1" s="2"/>
      <c r="C1" s="2"/>
      <c r="D1" s="2"/>
      <c r="E1" s="2"/>
      <c r="F1" s="2"/>
      <c r="G1" s="2"/>
    </row>
    <row r="2" spans="1:10" ht="48" x14ac:dyDescent="0.25">
      <c r="A2" s="3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29</v>
      </c>
      <c r="G2" s="5" t="s">
        <v>30</v>
      </c>
    </row>
    <row r="3" spans="1:10" x14ac:dyDescent="0.25">
      <c r="A3" s="6">
        <v>2018</v>
      </c>
      <c r="B3" s="7">
        <v>29858.799999999999</v>
      </c>
      <c r="C3" s="7">
        <v>98419.95</v>
      </c>
      <c r="D3" s="7">
        <f t="shared" ref="D3:D9" si="0">B3/128278.75*100</f>
        <v>23.27649747132709</v>
      </c>
      <c r="E3" s="7">
        <f t="shared" ref="E3:E9" si="1">100-D3</f>
        <v>76.72350252867291</v>
      </c>
      <c r="F3" s="7">
        <v>93.32</v>
      </c>
      <c r="G3" s="7">
        <f t="shared" ref="G3:G9" si="2">F3*10000/128278.75</f>
        <v>7.2747824561745409</v>
      </c>
      <c r="J3" s="8"/>
    </row>
    <row r="4" spans="1:10" x14ac:dyDescent="0.25">
      <c r="A4" s="6">
        <v>2019</v>
      </c>
      <c r="B4" s="7">
        <v>29973.89</v>
      </c>
      <c r="C4" s="7">
        <v>98304.86</v>
      </c>
      <c r="D4" s="7">
        <f t="shared" si="0"/>
        <v>23.366216150375646</v>
      </c>
      <c r="E4" s="7">
        <f t="shared" si="1"/>
        <v>76.633783849624351</v>
      </c>
      <c r="F4" s="7">
        <f t="shared" ref="F4:F9" si="3">B4-B3</f>
        <v>115.09000000000015</v>
      </c>
      <c r="G4" s="7">
        <f t="shared" si="2"/>
        <v>8.9718679048556478</v>
      </c>
      <c r="J4" s="8"/>
    </row>
    <row r="5" spans="1:10" x14ac:dyDescent="0.25">
      <c r="A5" s="6">
        <v>2020</v>
      </c>
      <c r="B5" s="7">
        <v>30092.68</v>
      </c>
      <c r="C5" s="7">
        <v>98186.07</v>
      </c>
      <c r="D5" s="7">
        <f t="shared" si="0"/>
        <v>23.458819173089854</v>
      </c>
      <c r="E5" s="7">
        <f t="shared" si="1"/>
        <v>76.54118082691015</v>
      </c>
      <c r="F5" s="7">
        <f t="shared" si="3"/>
        <v>118.79000000000087</v>
      </c>
      <c r="G5" s="7">
        <f t="shared" si="2"/>
        <v>9.2603022714207057</v>
      </c>
      <c r="J5" s="8"/>
    </row>
    <row r="6" spans="1:10" x14ac:dyDescent="0.25">
      <c r="A6" s="6">
        <v>2021</v>
      </c>
      <c r="B6" s="7">
        <v>30189.1</v>
      </c>
      <c r="C6" s="7">
        <v>98089.65</v>
      </c>
      <c r="D6" s="7">
        <f t="shared" si="0"/>
        <v>23.533983609912006</v>
      </c>
      <c r="E6" s="7">
        <f t="shared" si="1"/>
        <v>76.466016390087987</v>
      </c>
      <c r="F6" s="7">
        <f t="shared" si="3"/>
        <v>96.419999999998254</v>
      </c>
      <c r="G6" s="7">
        <f t="shared" si="2"/>
        <v>7.5164436822153515</v>
      </c>
      <c r="J6" s="8"/>
    </row>
    <row r="7" spans="1:10" x14ac:dyDescent="0.25">
      <c r="A7" s="6">
        <v>2022</v>
      </c>
      <c r="B7" s="7">
        <v>30295.84</v>
      </c>
      <c r="C7" s="7">
        <v>97982.91</v>
      </c>
      <c r="D7" s="7">
        <f t="shared" si="0"/>
        <v>23.6171930269043</v>
      </c>
      <c r="E7" s="7">
        <f t="shared" si="1"/>
        <v>76.382806973095697</v>
      </c>
      <c r="F7" s="7">
        <f t="shared" si="3"/>
        <v>106.7400000000016</v>
      </c>
      <c r="G7" s="7">
        <f t="shared" si="2"/>
        <v>8.3209416992293423</v>
      </c>
      <c r="J7" s="8"/>
    </row>
    <row r="8" spans="1:10" x14ac:dyDescent="0.25">
      <c r="A8" s="6">
        <v>2023</v>
      </c>
      <c r="B8" s="7">
        <v>30343.23</v>
      </c>
      <c r="C8" s="7">
        <v>97935.52</v>
      </c>
      <c r="D8" s="7">
        <f t="shared" si="0"/>
        <v>23.654136012394883</v>
      </c>
      <c r="E8" s="7">
        <f t="shared" si="1"/>
        <v>76.345863987605114</v>
      </c>
      <c r="F8" s="7">
        <f t="shared" si="3"/>
        <v>47.389999999999418</v>
      </c>
      <c r="G8" s="7">
        <f t="shared" si="2"/>
        <v>3.6942985490581579</v>
      </c>
      <c r="J8" s="8"/>
    </row>
    <row r="9" spans="1:10" x14ac:dyDescent="0.25">
      <c r="A9" s="6">
        <v>2024</v>
      </c>
      <c r="B9" s="7">
        <v>30396.82</v>
      </c>
      <c r="C9" s="7">
        <v>97881.93</v>
      </c>
      <c r="D9" s="7">
        <f t="shared" si="0"/>
        <v>23.695912222406282</v>
      </c>
      <c r="E9" s="7">
        <f t="shared" si="1"/>
        <v>76.304087777593722</v>
      </c>
      <c r="F9" s="7">
        <f t="shared" si="3"/>
        <v>53.590000000000146</v>
      </c>
      <c r="G9" s="7">
        <f t="shared" si="2"/>
        <v>4.177621001140106</v>
      </c>
      <c r="J9" s="8"/>
    </row>
    <row r="10" spans="1:10" x14ac:dyDescent="0.25">
      <c r="A10" s="9" t="s">
        <v>31</v>
      </c>
      <c r="B10" s="9"/>
      <c r="C10" s="9"/>
      <c r="D10" s="9"/>
      <c r="E10" s="9"/>
      <c r="F10" s="9"/>
      <c r="G10" s="9"/>
    </row>
    <row r="11" spans="1:10" x14ac:dyDescent="0.25">
      <c r="A11" s="10" t="s">
        <v>32</v>
      </c>
      <c r="B11" s="10"/>
      <c r="C11" s="10"/>
      <c r="D11" s="10"/>
      <c r="E11" s="10"/>
      <c r="F11" s="10"/>
      <c r="G11" s="10"/>
    </row>
    <row r="13" spans="1:10" x14ac:dyDescent="0.25">
      <c r="A13" s="11" t="s">
        <v>2</v>
      </c>
    </row>
    <row r="31" spans="1:1" x14ac:dyDescent="0.25">
      <c r="A31" s="9" t="s">
        <v>31</v>
      </c>
    </row>
    <row r="32" spans="1:1" x14ac:dyDescent="0.25">
      <c r="A32" s="10" t="s">
        <v>32</v>
      </c>
    </row>
    <row r="34" spans="1:1" x14ac:dyDescent="0.25">
      <c r="A34" s="11" t="s">
        <v>3</v>
      </c>
    </row>
    <row r="58" spans="1:1" x14ac:dyDescent="0.25">
      <c r="A58" s="9" t="s">
        <v>31</v>
      </c>
    </row>
    <row r="60" spans="1:1" x14ac:dyDescent="0.25">
      <c r="A60" s="11" t="s">
        <v>33</v>
      </c>
    </row>
    <row r="82" spans="1:1" x14ac:dyDescent="0.25">
      <c r="A82" s="9" t="s">
        <v>31</v>
      </c>
    </row>
  </sheetData>
  <pageMargins left="0.70000000000000007" right="0.70000000000000007" top="0.75" bottom="0.75" header="0.30000000000000004" footer="0.30000000000000004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D924-2095-46D6-89A5-A05708E3FBAC}">
  <dimension ref="A1:K102"/>
  <sheetViews>
    <sheetView workbookViewId="0"/>
  </sheetViews>
  <sheetFormatPr defaultRowHeight="15" x14ac:dyDescent="0.25"/>
  <cols>
    <col min="1" max="1" width="25" customWidth="1"/>
    <col min="2" max="3" width="16.28515625" customWidth="1"/>
    <col min="4" max="4" width="13.42578125" customWidth="1"/>
    <col min="5" max="5" width="22.85546875" customWidth="1"/>
    <col min="6" max="6" width="26.85546875" customWidth="1"/>
    <col min="7" max="7" width="15.140625" customWidth="1"/>
    <col min="8" max="1025" width="8.42578125" customWidth="1"/>
    <col min="1026" max="1026" width="9.140625" customWidth="1"/>
  </cols>
  <sheetData>
    <row r="1" spans="1:10" s="14" customFormat="1" ht="14.85" customHeight="1" x14ac:dyDescent="0.2">
      <c r="A1" s="11" t="s">
        <v>4</v>
      </c>
      <c r="B1" s="11"/>
      <c r="C1" s="11"/>
      <c r="D1" s="11"/>
      <c r="E1" s="11"/>
      <c r="F1" s="12"/>
      <c r="G1" s="12"/>
      <c r="H1" s="13"/>
      <c r="I1" s="13"/>
      <c r="J1" s="13"/>
    </row>
    <row r="2" spans="1:10" s="14" customFormat="1" ht="22.5" customHeight="1" x14ac:dyDescent="0.2">
      <c r="A2" s="15" t="s">
        <v>34</v>
      </c>
      <c r="B2" s="16" t="s">
        <v>25</v>
      </c>
      <c r="C2" s="17" t="s">
        <v>27</v>
      </c>
      <c r="D2" s="13"/>
      <c r="E2" s="13"/>
      <c r="F2" s="13"/>
      <c r="G2" s="13"/>
      <c r="H2" s="13"/>
      <c r="I2" s="13"/>
      <c r="J2" s="13"/>
    </row>
    <row r="3" spans="1:10" s="14" customFormat="1" ht="12" x14ac:dyDescent="0.2">
      <c r="A3" s="18" t="s">
        <v>35</v>
      </c>
      <c r="B3" s="19">
        <v>8717.18</v>
      </c>
      <c r="C3" s="20">
        <v>6.77</v>
      </c>
      <c r="D3" s="13"/>
      <c r="E3" s="13"/>
      <c r="F3" s="13"/>
      <c r="G3" s="21"/>
      <c r="H3" s="13"/>
      <c r="I3" s="13"/>
      <c r="J3" s="13"/>
    </row>
    <row r="4" spans="1:10" s="14" customFormat="1" ht="12" x14ac:dyDescent="0.2">
      <c r="A4" s="18" t="s">
        <v>36</v>
      </c>
      <c r="B4" s="19">
        <v>6480.48</v>
      </c>
      <c r="C4" s="20">
        <v>5.04</v>
      </c>
      <c r="D4" s="13"/>
      <c r="E4" s="13"/>
      <c r="F4" s="13"/>
      <c r="G4" s="21"/>
      <c r="H4" s="13"/>
      <c r="I4" s="13"/>
      <c r="J4" s="13"/>
    </row>
    <row r="5" spans="1:10" s="14" customFormat="1" ht="12" x14ac:dyDescent="0.2">
      <c r="A5" s="18" t="s">
        <v>37</v>
      </c>
      <c r="B5" s="19">
        <v>507.52</v>
      </c>
      <c r="C5" s="20">
        <v>0.39</v>
      </c>
      <c r="D5" s="13"/>
      <c r="E5" s="13"/>
      <c r="F5" s="13"/>
      <c r="G5" s="13"/>
      <c r="H5" s="13"/>
      <c r="I5" s="13"/>
      <c r="J5" s="13"/>
    </row>
    <row r="6" spans="1:10" s="14" customFormat="1" ht="12" x14ac:dyDescent="0.2">
      <c r="A6" s="18" t="s">
        <v>38</v>
      </c>
      <c r="B6" s="19">
        <v>74.25</v>
      </c>
      <c r="C6" s="20">
        <v>0.06</v>
      </c>
      <c r="D6" s="13"/>
      <c r="E6" s="13"/>
      <c r="F6" s="13"/>
      <c r="G6" s="13"/>
      <c r="H6" s="13"/>
      <c r="I6" s="13"/>
      <c r="J6" s="13"/>
    </row>
    <row r="7" spans="1:10" s="14" customFormat="1" ht="12" x14ac:dyDescent="0.2">
      <c r="A7" s="18" t="s">
        <v>39</v>
      </c>
      <c r="B7" s="19">
        <v>23.52</v>
      </c>
      <c r="C7" s="20">
        <v>0.02</v>
      </c>
      <c r="D7" s="13"/>
      <c r="E7" s="13"/>
      <c r="F7" s="13"/>
      <c r="G7" s="13"/>
      <c r="H7" s="13"/>
      <c r="I7" s="13"/>
      <c r="J7" s="13"/>
    </row>
    <row r="8" spans="1:10" s="14" customFormat="1" ht="24" x14ac:dyDescent="0.2">
      <c r="A8" s="18" t="s">
        <v>40</v>
      </c>
      <c r="B8" s="19">
        <v>12337.61</v>
      </c>
      <c r="C8" s="20">
        <v>9.59</v>
      </c>
      <c r="D8" s="13"/>
      <c r="E8" s="13"/>
      <c r="F8" s="13"/>
      <c r="G8" s="21"/>
      <c r="H8" s="13"/>
      <c r="I8" s="13"/>
      <c r="J8" s="13"/>
    </row>
    <row r="9" spans="1:10" s="14" customFormat="1" ht="24" x14ac:dyDescent="0.2">
      <c r="A9" s="18" t="s">
        <v>41</v>
      </c>
      <c r="B9" s="19">
        <v>8.49</v>
      </c>
      <c r="C9" s="20">
        <v>0.01</v>
      </c>
      <c r="D9" s="13"/>
      <c r="E9" s="13"/>
      <c r="F9" s="13"/>
      <c r="G9" s="13"/>
      <c r="H9" s="13"/>
      <c r="I9" s="13"/>
      <c r="J9" s="13"/>
    </row>
    <row r="10" spans="1:10" s="14" customFormat="1" ht="12" x14ac:dyDescent="0.2">
      <c r="A10" s="18" t="s">
        <v>42</v>
      </c>
      <c r="B10" s="19">
        <v>190.21</v>
      </c>
      <c r="C10" s="20">
        <v>0.15</v>
      </c>
      <c r="D10" s="13"/>
      <c r="E10" s="13"/>
      <c r="F10" s="13"/>
      <c r="G10" s="13"/>
      <c r="H10" s="13"/>
      <c r="I10" s="13"/>
      <c r="J10" s="13"/>
    </row>
    <row r="11" spans="1:10" s="14" customFormat="1" ht="12" x14ac:dyDescent="0.2">
      <c r="A11" s="18" t="s">
        <v>43</v>
      </c>
      <c r="B11" s="19">
        <v>616.05999999999995</v>
      </c>
      <c r="C11" s="20">
        <v>0.48</v>
      </c>
      <c r="D11" s="13"/>
      <c r="E11" s="13"/>
      <c r="F11" s="13"/>
      <c r="G11" s="13"/>
      <c r="H11" s="13"/>
      <c r="I11" s="13"/>
      <c r="J11" s="13"/>
    </row>
    <row r="12" spans="1:10" s="14" customFormat="1" ht="24" x14ac:dyDescent="0.2">
      <c r="A12" s="18" t="s">
        <v>44</v>
      </c>
      <c r="B12" s="19">
        <v>1820.65</v>
      </c>
      <c r="C12" s="20">
        <v>1.41</v>
      </c>
      <c r="D12" s="13"/>
      <c r="E12" s="13"/>
      <c r="F12" s="13"/>
      <c r="G12" s="21"/>
      <c r="H12" s="13"/>
      <c r="I12" s="13"/>
      <c r="J12" s="13"/>
    </row>
    <row r="13" spans="1:10" s="14" customFormat="1" ht="24" x14ac:dyDescent="0.2">
      <c r="A13" s="18" t="s">
        <v>45</v>
      </c>
      <c r="B13" s="19">
        <v>277.44</v>
      </c>
      <c r="C13" s="20">
        <v>0.22</v>
      </c>
      <c r="D13" s="13"/>
      <c r="E13" s="13"/>
      <c r="F13" s="13"/>
      <c r="G13" s="13"/>
      <c r="H13" s="13"/>
      <c r="I13" s="13"/>
      <c r="J13" s="13"/>
    </row>
    <row r="14" spans="1:10" s="14" customFormat="1" ht="12" x14ac:dyDescent="0.2">
      <c r="A14" s="18" t="s">
        <v>46</v>
      </c>
      <c r="B14" s="19">
        <v>16.059999999999999</v>
      </c>
      <c r="C14" s="20">
        <v>0.01</v>
      </c>
      <c r="D14" s="13"/>
      <c r="E14" s="13"/>
      <c r="F14" s="13"/>
      <c r="G14" s="13"/>
      <c r="H14" s="13"/>
      <c r="I14" s="13"/>
      <c r="J14" s="13"/>
    </row>
    <row r="15" spans="1:10" s="14" customFormat="1" ht="12" x14ac:dyDescent="0.2">
      <c r="A15" s="18" t="s">
        <v>47</v>
      </c>
      <c r="B15" s="19">
        <v>59.63</v>
      </c>
      <c r="C15" s="20">
        <v>0.05</v>
      </c>
      <c r="D15" s="13"/>
      <c r="E15" s="13"/>
      <c r="F15" s="13"/>
      <c r="G15" s="13"/>
      <c r="H15" s="13"/>
      <c r="I15" s="13"/>
      <c r="J15" s="13"/>
    </row>
    <row r="16" spans="1:10" s="14" customFormat="1" ht="36" x14ac:dyDescent="0.2">
      <c r="A16" s="18" t="s">
        <v>48</v>
      </c>
      <c r="B16" s="19">
        <v>14.53</v>
      </c>
      <c r="C16" s="20">
        <v>0.01</v>
      </c>
      <c r="D16" s="13"/>
      <c r="E16" s="13"/>
      <c r="F16" s="13"/>
      <c r="G16" s="13"/>
      <c r="H16" s="13"/>
      <c r="I16" s="13"/>
      <c r="J16" s="13"/>
    </row>
    <row r="17" spans="1:10" s="14" customFormat="1" ht="12.75" customHeight="1" x14ac:dyDescent="0.2">
      <c r="A17" s="9" t="s">
        <v>49</v>
      </c>
      <c r="B17" s="9"/>
      <c r="C17" s="9"/>
      <c r="D17" s="9"/>
      <c r="E17" s="9"/>
      <c r="F17" s="9"/>
      <c r="G17" s="22"/>
      <c r="H17" s="13"/>
      <c r="I17" s="13"/>
      <c r="J17" s="13"/>
    </row>
    <row r="18" spans="1:10" s="14" customFormat="1" ht="14.85" customHeight="1" x14ac:dyDescent="0.2">
      <c r="A18" s="10" t="s">
        <v>50</v>
      </c>
      <c r="B18" s="10"/>
      <c r="C18" s="10"/>
      <c r="D18" s="10"/>
      <c r="E18" s="10"/>
      <c r="F18" s="13"/>
      <c r="G18" s="21"/>
      <c r="H18" s="13"/>
      <c r="I18" s="13"/>
      <c r="J18" s="13"/>
    </row>
    <row r="19" spans="1:10" s="14" customFormat="1" ht="14.85" customHeight="1" x14ac:dyDescent="0.2">
      <c r="G19" s="13"/>
      <c r="H19" s="13"/>
      <c r="I19" s="13"/>
      <c r="J19" s="13"/>
    </row>
    <row r="20" spans="1:10" s="14" customFormat="1" ht="14.85" customHeight="1" x14ac:dyDescent="0.2">
      <c r="A20" s="11" t="s">
        <v>5</v>
      </c>
      <c r="B20" s="11"/>
      <c r="C20" s="11"/>
      <c r="D20" s="11"/>
      <c r="E20" s="11"/>
      <c r="F20" s="13"/>
      <c r="G20" s="13"/>
      <c r="H20" s="13"/>
      <c r="I20" s="13"/>
      <c r="J20" s="13"/>
    </row>
    <row r="21" spans="1:10" s="14" customFormat="1" ht="14.85" customHeight="1" x14ac:dyDescent="0.25">
      <c r="A21"/>
      <c r="B21" s="13"/>
      <c r="C21" s="13"/>
      <c r="D21" s="13"/>
      <c r="E21" s="13"/>
      <c r="F21" s="13"/>
      <c r="G21" s="13"/>
      <c r="H21" s="13"/>
      <c r="I21" s="13"/>
      <c r="J21" s="13"/>
    </row>
    <row r="22" spans="1:10" s="14" customFormat="1" ht="14.85" customHeight="1" x14ac:dyDescent="0.25">
      <c r="A22"/>
      <c r="B22" s="13"/>
      <c r="C22" s="13"/>
      <c r="D22" s="13"/>
      <c r="E22" s="13"/>
      <c r="F22" s="13"/>
      <c r="G22" s="13"/>
      <c r="H22" s="13"/>
      <c r="I22" s="13"/>
      <c r="J22" s="13"/>
    </row>
    <row r="23" spans="1:10" s="14" customFormat="1" ht="14.85" customHeight="1" x14ac:dyDescent="0.25">
      <c r="A23"/>
      <c r="B23" s="13"/>
      <c r="C23" s="13"/>
      <c r="D23" s="13"/>
      <c r="E23" s="13"/>
      <c r="F23" s="13"/>
      <c r="G23" s="13"/>
      <c r="H23" s="13"/>
      <c r="I23" s="13"/>
      <c r="J23" s="13"/>
    </row>
    <row r="24" spans="1:10" s="14" customFormat="1" ht="14.85" customHeight="1" x14ac:dyDescent="0.25">
      <c r="A24"/>
      <c r="B24" s="13"/>
      <c r="C24" s="13"/>
      <c r="D24" s="13"/>
      <c r="E24" s="13"/>
      <c r="F24" s="13"/>
      <c r="G24" s="13"/>
      <c r="H24" s="13"/>
      <c r="I24" s="13"/>
      <c r="J24" s="13"/>
    </row>
    <row r="25" spans="1:10" s="14" customFormat="1" ht="14.85" customHeight="1" x14ac:dyDescent="0.25">
      <c r="A25"/>
      <c r="B25" s="13"/>
      <c r="C25" s="13"/>
      <c r="D25" s="13"/>
      <c r="E25" s="13"/>
      <c r="F25" s="13"/>
      <c r="G25" s="13"/>
      <c r="H25" s="13"/>
      <c r="I25" s="13"/>
      <c r="J25" s="13"/>
    </row>
    <row r="26" spans="1:10" s="14" customFormat="1" ht="14.85" customHeight="1" x14ac:dyDescent="0.25">
      <c r="A26"/>
      <c r="B26" s="13"/>
      <c r="C26" s="13"/>
      <c r="D26" s="13"/>
      <c r="E26" s="13"/>
      <c r="F26" s="13"/>
      <c r="G26" s="13"/>
      <c r="H26" s="13"/>
      <c r="I26" s="13"/>
      <c r="J26" s="13"/>
    </row>
    <row r="27" spans="1:10" s="14" customFormat="1" ht="14.85" customHeight="1" x14ac:dyDescent="0.25">
      <c r="A27"/>
      <c r="B27" s="13"/>
      <c r="C27" s="13"/>
      <c r="D27" s="13"/>
      <c r="E27" s="13"/>
      <c r="F27" s="13"/>
      <c r="G27" s="13"/>
      <c r="H27" s="13"/>
      <c r="I27" s="13"/>
      <c r="J27" s="13"/>
    </row>
    <row r="28" spans="1:10" s="14" customFormat="1" ht="14.85" customHeight="1" x14ac:dyDescent="0.25">
      <c r="A28"/>
      <c r="B28" s="13"/>
      <c r="C28" s="13"/>
      <c r="D28" s="13"/>
      <c r="E28" s="13"/>
      <c r="F28" s="13"/>
      <c r="G28" s="13"/>
      <c r="H28" s="13"/>
      <c r="I28" s="13"/>
      <c r="J28" s="13"/>
    </row>
    <row r="29" spans="1:10" s="14" customFormat="1" ht="14.85" customHeight="1" x14ac:dyDescent="0.25">
      <c r="A29"/>
      <c r="B29" s="13"/>
      <c r="C29" s="13"/>
      <c r="D29" s="13"/>
      <c r="E29" s="13"/>
      <c r="F29" s="13"/>
      <c r="G29" s="13"/>
      <c r="H29" s="13"/>
      <c r="I29" s="13"/>
      <c r="J29" s="13"/>
    </row>
    <row r="30" spans="1:10" s="14" customFormat="1" ht="14.85" customHeight="1" x14ac:dyDescent="0.25">
      <c r="A30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14" customFormat="1" ht="14.85" customHeight="1" x14ac:dyDescent="0.25">
      <c r="A31"/>
      <c r="B31" s="13"/>
      <c r="C31" s="13"/>
      <c r="D31" s="13"/>
      <c r="E31" s="13"/>
      <c r="F31" s="13"/>
      <c r="G31" s="13"/>
      <c r="H31" s="13"/>
      <c r="I31" s="13"/>
      <c r="J31" s="13"/>
    </row>
    <row r="32" spans="1:10" s="14" customFormat="1" ht="14.85" customHeight="1" x14ac:dyDescent="0.25">
      <c r="A32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14" customFormat="1" ht="14.85" customHeight="1" x14ac:dyDescent="0.25">
      <c r="A33"/>
      <c r="B33" s="13"/>
      <c r="C33" s="13"/>
      <c r="D33" s="13"/>
      <c r="E33" s="13"/>
      <c r="F33" s="13"/>
      <c r="G33" s="13"/>
      <c r="H33" s="13"/>
      <c r="I33" s="13"/>
      <c r="J33" s="13"/>
    </row>
    <row r="34" spans="1:10" s="14" customFormat="1" ht="14.85" customHeight="1" x14ac:dyDescent="0.25">
      <c r="A34"/>
      <c r="B34" s="13"/>
      <c r="C34" s="13"/>
      <c r="D34" s="13"/>
      <c r="E34" s="13"/>
      <c r="F34" s="13"/>
      <c r="G34" s="13"/>
      <c r="H34" s="13"/>
      <c r="I34" s="13"/>
      <c r="J34" s="13"/>
    </row>
    <row r="35" spans="1:10" s="14" customFormat="1" ht="14.85" customHeight="1" x14ac:dyDescent="0.25">
      <c r="A35"/>
      <c r="B35" s="13"/>
      <c r="C35" s="13"/>
      <c r="D35" s="13"/>
      <c r="E35" s="13"/>
      <c r="F35" s="13"/>
      <c r="G35" s="13"/>
      <c r="H35" s="13"/>
      <c r="I35" s="13"/>
      <c r="J35" s="13"/>
    </row>
    <row r="36" spans="1:10" s="14" customFormat="1" ht="14.85" customHeight="1" x14ac:dyDescent="0.25">
      <c r="A36"/>
      <c r="B36" s="13"/>
      <c r="C36" s="13"/>
      <c r="D36" s="13"/>
      <c r="E36" s="13"/>
      <c r="F36" s="13"/>
      <c r="G36" s="13"/>
      <c r="H36" s="13"/>
      <c r="I36" s="13"/>
      <c r="J36" s="13"/>
    </row>
    <row r="37" spans="1:10" s="14" customFormat="1" ht="14.85" customHeight="1" x14ac:dyDescent="0.25">
      <c r="A37"/>
      <c r="B37" s="13"/>
      <c r="C37" s="13"/>
      <c r="D37" s="13"/>
      <c r="E37" s="13"/>
      <c r="F37" s="13"/>
      <c r="G37" s="13"/>
      <c r="H37" s="13"/>
      <c r="I37" s="13"/>
      <c r="J37" s="13"/>
    </row>
    <row r="38" spans="1:10" s="14" customFormat="1" ht="14.85" customHeight="1" x14ac:dyDescent="0.25">
      <c r="A38"/>
      <c r="B38" s="13"/>
      <c r="C38" s="13"/>
      <c r="D38" s="13"/>
      <c r="E38" s="13"/>
      <c r="F38" s="13"/>
      <c r="G38" s="13"/>
      <c r="H38" s="13"/>
      <c r="I38" s="13"/>
      <c r="J38" s="13"/>
    </row>
    <row r="39" spans="1:10" s="14" customFormat="1" ht="14.85" customHeight="1" x14ac:dyDescent="0.25">
      <c r="A39"/>
      <c r="B39" s="13"/>
      <c r="C39" s="13"/>
      <c r="D39" s="13"/>
      <c r="E39" s="13"/>
      <c r="F39" s="13"/>
      <c r="G39" s="13"/>
      <c r="H39" s="13"/>
      <c r="I39" s="13"/>
      <c r="J39" s="13"/>
    </row>
    <row r="40" spans="1:10" s="14" customFormat="1" ht="14.85" customHeight="1" x14ac:dyDescent="0.25">
      <c r="A40"/>
      <c r="B40" s="13"/>
      <c r="C40" s="13"/>
      <c r="D40" s="13"/>
      <c r="E40" s="13"/>
      <c r="F40" s="13"/>
      <c r="G40" s="13"/>
      <c r="H40" s="13"/>
      <c r="I40" s="13"/>
      <c r="J40" s="13"/>
    </row>
    <row r="41" spans="1:10" s="14" customFormat="1" ht="14.85" customHeight="1" x14ac:dyDescent="0.25">
      <c r="A41" s="23" t="s">
        <v>49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0" s="14" customFormat="1" ht="14.85" customHeight="1" x14ac:dyDescent="0.25">
      <c r="A42" s="10" t="s">
        <v>50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s="14" customFormat="1" ht="14.85" customHeight="1" x14ac:dyDescent="0.25">
      <c r="A43"/>
      <c r="B43" s="13"/>
      <c r="C43" s="13"/>
      <c r="D43" s="13"/>
      <c r="E43" s="13"/>
      <c r="F43" s="13"/>
      <c r="G43" s="13"/>
      <c r="H43" s="13"/>
      <c r="I43" s="13"/>
      <c r="J43" s="13"/>
    </row>
    <row r="44" spans="1:10" s="14" customFormat="1" ht="12.75" customHeight="1" x14ac:dyDescent="0.25">
      <c r="A44" s="11" t="s">
        <v>6</v>
      </c>
      <c r="B44" s="11"/>
      <c r="C44" s="11"/>
      <c r="D44" s="11"/>
      <c r="E44" s="11"/>
      <c r="F44" s="11"/>
      <c r="G44" s="11"/>
      <c r="H44" s="13"/>
      <c r="I44" s="13"/>
      <c r="J44" s="13"/>
    </row>
    <row r="45" spans="1:10" s="14" customFormat="1" ht="18.75" customHeight="1" x14ac:dyDescent="0.25">
      <c r="A45" s="24"/>
      <c r="B45" s="25"/>
      <c r="C45" s="25"/>
      <c r="D45" s="26"/>
      <c r="E45" s="26"/>
      <c r="F45" s="27"/>
      <c r="G45" s="26"/>
      <c r="H45" s="13"/>
      <c r="I45" s="13"/>
      <c r="J45" s="13"/>
    </row>
    <row r="46" spans="1:10" s="14" customFormat="1" ht="12.75" customHeight="1" x14ac:dyDescent="0.25">
      <c r="A46" s="28"/>
      <c r="B46" s="29"/>
      <c r="C46" s="29"/>
      <c r="D46" s="26"/>
      <c r="E46" s="26"/>
      <c r="F46" s="26"/>
      <c r="G46" s="26"/>
      <c r="H46" s="13"/>
      <c r="I46" s="13"/>
      <c r="J46" s="13"/>
    </row>
    <row r="47" spans="1:10" s="14" customFormat="1" ht="12.75" customHeight="1" x14ac:dyDescent="0.25">
      <c r="A47" s="28"/>
      <c r="B47" s="29"/>
      <c r="C47" s="29"/>
      <c r="D47" s="26"/>
      <c r="E47" s="26"/>
      <c r="F47" s="26"/>
      <c r="G47" s="26"/>
      <c r="H47" s="13"/>
      <c r="I47" s="13"/>
      <c r="J47" s="13"/>
    </row>
    <row r="48" spans="1:10" s="14" customFormat="1" ht="12.75" customHeight="1" x14ac:dyDescent="0.25">
      <c r="A48" s="28"/>
      <c r="B48" s="29"/>
      <c r="C48" s="29"/>
      <c r="D48" s="26"/>
      <c r="E48" s="26"/>
      <c r="F48" s="26"/>
      <c r="G48" s="26"/>
      <c r="H48" s="13"/>
      <c r="I48" s="13"/>
      <c r="J48" s="13"/>
    </row>
    <row r="49" spans="1:10" s="14" customFormat="1" ht="12.75" customHeight="1" x14ac:dyDescent="0.25">
      <c r="A49" s="28"/>
      <c r="B49" s="29"/>
      <c r="C49" s="29"/>
      <c r="D49" s="26"/>
      <c r="E49" s="26"/>
      <c r="F49" s="26"/>
      <c r="G49" s="26"/>
      <c r="H49" s="13"/>
      <c r="I49" s="13"/>
      <c r="J49" s="13"/>
    </row>
    <row r="50" spans="1:10" s="14" customFormat="1" ht="12.75" customHeight="1" x14ac:dyDescent="0.25">
      <c r="A50" s="28"/>
      <c r="B50" s="29"/>
      <c r="C50" s="29"/>
      <c r="D50" s="26"/>
      <c r="E50" s="26"/>
      <c r="F50" s="26"/>
      <c r="G50" s="26"/>
      <c r="H50" s="13"/>
      <c r="I50" s="13"/>
      <c r="J50" s="13"/>
    </row>
    <row r="51" spans="1:10" s="14" customFormat="1" ht="12.75" customHeight="1" x14ac:dyDescent="0.25">
      <c r="A51" s="28"/>
      <c r="B51" s="29"/>
      <c r="C51" s="29"/>
      <c r="D51" s="26"/>
      <c r="E51" s="26"/>
      <c r="F51" s="26"/>
      <c r="G51" s="26"/>
      <c r="H51" s="13"/>
      <c r="I51" s="13"/>
      <c r="J51" s="13"/>
    </row>
    <row r="52" spans="1:10" s="14" customFormat="1" ht="12.75" customHeight="1" x14ac:dyDescent="0.25">
      <c r="A52" s="28"/>
      <c r="B52" s="29"/>
      <c r="C52" s="29"/>
      <c r="D52" s="26"/>
      <c r="E52" s="26"/>
      <c r="F52" s="26"/>
      <c r="G52" s="26"/>
      <c r="H52" s="13"/>
      <c r="I52" s="13"/>
      <c r="J52" s="13"/>
    </row>
    <row r="53" spans="1:10" s="14" customFormat="1" ht="12.75" customHeight="1" x14ac:dyDescent="0.25">
      <c r="A53" s="28"/>
      <c r="B53" s="29"/>
      <c r="C53" s="29"/>
      <c r="D53" s="26"/>
      <c r="E53" s="26"/>
      <c r="F53" s="26"/>
      <c r="G53" s="26"/>
      <c r="H53" s="13"/>
      <c r="I53" s="13"/>
      <c r="J53" s="13"/>
    </row>
    <row r="54" spans="1:10" s="14" customFormat="1" ht="12.75" customHeight="1" x14ac:dyDescent="0.25">
      <c r="A54" s="28"/>
      <c r="B54" s="29"/>
      <c r="C54" s="29"/>
      <c r="D54" s="26"/>
      <c r="E54" s="26"/>
      <c r="F54" s="26"/>
      <c r="G54" s="26"/>
      <c r="H54" s="13"/>
      <c r="I54" s="13"/>
      <c r="J54" s="13"/>
    </row>
    <row r="55" spans="1:10" s="14" customFormat="1" ht="12.75" customHeight="1" x14ac:dyDescent="0.25">
      <c r="A55" s="28"/>
      <c r="B55" s="29"/>
      <c r="C55" s="29"/>
      <c r="D55" s="26"/>
      <c r="E55" s="26"/>
      <c r="F55" s="26"/>
      <c r="G55" s="26"/>
      <c r="H55" s="13"/>
      <c r="I55" s="13"/>
      <c r="J55" s="13"/>
    </row>
    <row r="56" spans="1:10" s="14" customFormat="1" ht="12.75" customHeight="1" x14ac:dyDescent="0.25">
      <c r="A56" s="13"/>
      <c r="B56" s="29"/>
      <c r="C56" s="29"/>
      <c r="D56" s="26"/>
      <c r="E56" s="26"/>
      <c r="F56" s="26"/>
      <c r="G56" s="26"/>
      <c r="H56" s="13"/>
      <c r="I56" s="13"/>
      <c r="J56" s="13"/>
    </row>
    <row r="57" spans="1:10" s="14" customFormat="1" ht="12.75" customHeight="1" x14ac:dyDescent="0.25">
      <c r="A57" s="13"/>
      <c r="B57" s="29"/>
      <c r="C57" s="29"/>
      <c r="D57" s="26"/>
      <c r="E57" s="26"/>
      <c r="F57" s="26"/>
      <c r="G57" s="26"/>
      <c r="H57" s="13"/>
      <c r="I57" s="13"/>
      <c r="J57" s="13"/>
    </row>
    <row r="58" spans="1:10" s="14" customFormat="1" ht="12.75" customHeight="1" x14ac:dyDescent="0.25">
      <c r="A58" s="13"/>
      <c r="B58" s="29"/>
      <c r="C58" s="29"/>
      <c r="D58" s="26"/>
      <c r="E58" s="26"/>
      <c r="F58" s="26"/>
      <c r="G58" s="26"/>
      <c r="H58" s="13"/>
      <c r="I58" s="13"/>
      <c r="J58" s="13"/>
    </row>
    <row r="59" spans="1:10" s="14" customFormat="1" ht="12.75" customHeight="1" x14ac:dyDescent="0.25">
      <c r="A59" s="13"/>
      <c r="B59" s="29"/>
      <c r="C59" s="29"/>
      <c r="D59" s="26"/>
      <c r="E59" s="26"/>
      <c r="F59" s="26"/>
      <c r="G59" s="26"/>
      <c r="H59" s="13"/>
      <c r="I59" s="13"/>
      <c r="J59" s="13"/>
    </row>
    <row r="60" spans="1:10" s="14" customFormat="1" ht="12.75" customHeight="1" x14ac:dyDescent="0.25">
      <c r="A60" s="13"/>
      <c r="B60" s="29"/>
      <c r="C60" s="29"/>
      <c r="D60" s="26"/>
      <c r="E60" s="26"/>
      <c r="F60" s="26"/>
      <c r="G60" s="26"/>
      <c r="H60" s="13"/>
      <c r="I60" s="13"/>
      <c r="J60" s="13"/>
    </row>
    <row r="61" spans="1:10" s="14" customFormat="1" ht="12.75" customHeight="1" x14ac:dyDescent="0.25">
      <c r="A61" s="13"/>
      <c r="B61" s="29"/>
      <c r="C61" s="29"/>
      <c r="D61" s="26"/>
      <c r="E61" s="26"/>
      <c r="F61" s="26"/>
      <c r="G61" s="26"/>
      <c r="H61" s="13"/>
      <c r="I61" s="13"/>
      <c r="J61" s="13"/>
    </row>
    <row r="62" spans="1:10" s="14" customFormat="1" ht="12.75" customHeight="1" x14ac:dyDescent="0.25">
      <c r="A62" s="13"/>
      <c r="B62" s="29"/>
      <c r="C62" s="29"/>
      <c r="D62" s="26"/>
      <c r="E62" s="26"/>
      <c r="F62" s="26"/>
      <c r="G62" s="26"/>
      <c r="H62" s="13"/>
      <c r="I62" s="13"/>
      <c r="J62" s="13"/>
    </row>
    <row r="63" spans="1:10" s="14" customFormat="1" ht="12" customHeight="1" x14ac:dyDescent="0.25">
      <c r="A63" s="9" t="s">
        <v>51</v>
      </c>
      <c r="B63" s="9"/>
      <c r="C63" s="9"/>
      <c r="D63" s="9"/>
      <c r="E63" s="9"/>
      <c r="F63" s="9"/>
      <c r="G63" s="9"/>
      <c r="H63" s="13"/>
      <c r="I63" s="13"/>
      <c r="J63" s="13"/>
    </row>
    <row r="64" spans="1:10" s="14" customFormat="1" ht="12.75" customHeight="1" x14ac:dyDescent="0.25">
      <c r="A64" s="10" t="s">
        <v>52</v>
      </c>
      <c r="B64" s="10"/>
      <c r="C64" s="10"/>
      <c r="D64" s="10"/>
      <c r="E64" s="10"/>
      <c r="F64" s="10"/>
      <c r="G64" s="10"/>
      <c r="H64" s="13"/>
      <c r="I64" s="13"/>
      <c r="J64" s="13"/>
    </row>
    <row r="65" spans="1:10" s="14" customFormat="1" ht="12.75" customHeight="1" x14ac:dyDescent="0.25">
      <c r="A65" s="26"/>
      <c r="B65" s="26"/>
      <c r="C65" s="26"/>
      <c r="D65" s="26"/>
      <c r="E65" s="26"/>
      <c r="F65" s="26"/>
      <c r="G65" s="26"/>
      <c r="H65" s="13"/>
      <c r="I65" s="13"/>
      <c r="J65" s="13"/>
    </row>
    <row r="66" spans="1:10" s="14" customFormat="1" ht="12.75" customHeight="1" x14ac:dyDescent="0.25">
      <c r="A66" s="11" t="s">
        <v>7</v>
      </c>
      <c r="B66" s="11"/>
      <c r="C66" s="11"/>
      <c r="D66" s="11"/>
      <c r="E66" s="11"/>
      <c r="F66" s="11"/>
      <c r="G66" s="11"/>
      <c r="H66" s="13"/>
      <c r="I66" s="13"/>
      <c r="J66" s="13"/>
    </row>
    <row r="67" spans="1:10" s="14" customFormat="1" ht="12.75" customHeight="1" x14ac:dyDescent="0.25">
      <c r="A67" s="26"/>
      <c r="B67" s="26"/>
      <c r="C67" s="26"/>
      <c r="D67" s="26"/>
      <c r="E67" s="26"/>
      <c r="F67" s="26"/>
      <c r="G67" s="26"/>
      <c r="H67" s="13"/>
      <c r="I67" s="13"/>
      <c r="J67" s="13"/>
    </row>
    <row r="68" spans="1:10" s="14" customFormat="1" ht="12.75" customHeight="1" x14ac:dyDescent="0.25">
      <c r="A68" s="26"/>
      <c r="B68" s="26"/>
      <c r="C68" s="26"/>
      <c r="D68" s="26"/>
      <c r="E68" s="26"/>
      <c r="F68" s="26"/>
      <c r="G68" s="26"/>
      <c r="H68" s="13"/>
      <c r="I68" s="13"/>
      <c r="J68" s="13"/>
    </row>
    <row r="69" spans="1:10" s="14" customFormat="1" ht="12.75" customHeight="1" x14ac:dyDescent="0.25">
      <c r="A69" s="26"/>
      <c r="B69" s="26"/>
      <c r="C69" s="26"/>
      <c r="D69" s="26"/>
      <c r="E69" s="26"/>
      <c r="F69" s="26"/>
      <c r="G69" s="26"/>
      <c r="H69" s="13"/>
      <c r="I69" s="13"/>
      <c r="J69" s="13"/>
    </row>
    <row r="70" spans="1:10" s="14" customFormat="1" ht="12.75" customHeight="1" x14ac:dyDescent="0.25">
      <c r="A70" s="26"/>
      <c r="B70" s="26"/>
      <c r="C70" s="26"/>
      <c r="D70" s="26"/>
      <c r="E70" s="26"/>
      <c r="F70" s="26"/>
      <c r="G70" s="26"/>
      <c r="H70" s="13"/>
      <c r="I70" s="13"/>
      <c r="J70" s="13"/>
    </row>
    <row r="71" spans="1:10" s="14" customFormat="1" ht="12.75" customHeight="1" x14ac:dyDescent="0.25">
      <c r="A71" s="26"/>
      <c r="B71" s="26"/>
      <c r="C71" s="26"/>
      <c r="D71" s="26"/>
      <c r="E71" s="26"/>
      <c r="F71" s="26"/>
      <c r="G71" s="26"/>
      <c r="H71" s="13"/>
      <c r="I71" s="13"/>
      <c r="J71" s="13"/>
    </row>
    <row r="72" spans="1:10" s="14" customFormat="1" ht="12.75" customHeight="1" x14ac:dyDescent="0.25">
      <c r="A72" s="26"/>
      <c r="B72" s="26"/>
      <c r="C72" s="26"/>
      <c r="D72" s="26"/>
      <c r="E72" s="26"/>
      <c r="F72" s="26"/>
      <c r="G72" s="26"/>
      <c r="H72" s="13"/>
      <c r="I72" s="13"/>
      <c r="J72" s="13"/>
    </row>
    <row r="73" spans="1:10" s="14" customFormat="1" ht="12.75" customHeight="1" x14ac:dyDescent="0.25">
      <c r="A73" s="26"/>
      <c r="B73" s="26"/>
      <c r="C73" s="26"/>
      <c r="D73" s="26"/>
      <c r="E73" s="26"/>
      <c r="F73" s="26"/>
      <c r="G73" s="26"/>
      <c r="H73" s="13"/>
      <c r="I73" s="13"/>
      <c r="J73" s="13"/>
    </row>
    <row r="74" spans="1:10" s="14" customFormat="1" ht="12.75" customHeight="1" x14ac:dyDescent="0.25">
      <c r="A74" s="26"/>
      <c r="B74" s="26"/>
      <c r="C74" s="26"/>
      <c r="D74" s="26"/>
      <c r="E74" s="26"/>
      <c r="F74" s="26"/>
      <c r="G74" s="26"/>
      <c r="H74" s="13"/>
      <c r="I74" s="13"/>
      <c r="J74" s="13"/>
    </row>
    <row r="75" spans="1:10" s="14" customFormat="1" ht="12.75" customHeight="1" x14ac:dyDescent="0.25">
      <c r="A75" s="26"/>
      <c r="B75" s="26"/>
      <c r="C75" s="26"/>
      <c r="D75" s="26"/>
      <c r="E75" s="26"/>
      <c r="F75" s="26"/>
      <c r="G75" s="26"/>
      <c r="H75" s="13"/>
      <c r="I75" s="13"/>
      <c r="J75" s="13"/>
    </row>
    <row r="76" spans="1:10" s="14" customFormat="1" ht="12.75" customHeight="1" x14ac:dyDescent="0.25">
      <c r="A76" s="26"/>
      <c r="B76" s="26"/>
      <c r="C76" s="26"/>
      <c r="D76" s="26"/>
      <c r="E76" s="26"/>
      <c r="F76" s="26"/>
      <c r="G76" s="26"/>
      <c r="H76" s="13"/>
      <c r="I76" s="13"/>
      <c r="J76" s="13"/>
    </row>
    <row r="77" spans="1:10" s="14" customFormat="1" ht="12.75" customHeight="1" x14ac:dyDescent="0.25">
      <c r="A77" s="26"/>
      <c r="B77" s="26"/>
      <c r="C77" s="26"/>
      <c r="D77" s="26"/>
      <c r="E77" s="26"/>
      <c r="F77" s="26"/>
      <c r="G77" s="26"/>
      <c r="H77" s="13"/>
      <c r="I77" s="13"/>
      <c r="J77" s="13"/>
    </row>
    <row r="78" spans="1:10" s="14" customFormat="1" ht="12.75" customHeight="1" x14ac:dyDescent="0.25">
      <c r="A78" s="26"/>
      <c r="B78" s="26"/>
      <c r="C78" s="26"/>
      <c r="D78" s="26"/>
      <c r="E78" s="26"/>
      <c r="F78" s="26"/>
      <c r="G78" s="26"/>
      <c r="H78" s="13"/>
      <c r="I78" s="13"/>
      <c r="J78" s="13"/>
    </row>
    <row r="79" spans="1:10" s="14" customFormat="1" ht="12.75" customHeight="1" x14ac:dyDescent="0.25">
      <c r="A79" s="26"/>
      <c r="B79" s="26"/>
      <c r="C79" s="26"/>
      <c r="D79" s="26"/>
      <c r="E79" s="26"/>
      <c r="F79" s="26"/>
      <c r="G79" s="26"/>
      <c r="H79" s="13"/>
      <c r="I79" s="13"/>
      <c r="J79" s="13"/>
    </row>
    <row r="80" spans="1:10" s="14" customFormat="1" ht="12.75" customHeight="1" x14ac:dyDescent="0.25">
      <c r="A80" s="26"/>
      <c r="B80" s="26"/>
      <c r="C80" s="26"/>
      <c r="D80" s="26"/>
      <c r="E80" s="26"/>
      <c r="F80" s="26"/>
      <c r="G80" s="26"/>
      <c r="H80" s="13"/>
      <c r="I80" s="13"/>
      <c r="J80" s="13"/>
    </row>
    <row r="81" spans="1:11" s="14" customFormat="1" ht="12.75" customHeight="1" x14ac:dyDescent="0.25">
      <c r="A81" s="26"/>
      <c r="B81" s="26"/>
      <c r="C81" s="26"/>
      <c r="D81" s="26"/>
      <c r="E81" s="26"/>
      <c r="F81" s="26"/>
      <c r="G81" s="26"/>
      <c r="H81" s="13"/>
      <c r="I81" s="13"/>
      <c r="J81" s="13"/>
    </row>
    <row r="82" spans="1:11" s="14" customFormat="1" ht="12.75" customHeight="1" x14ac:dyDescent="0.25">
      <c r="A82" s="26"/>
      <c r="B82" s="26"/>
      <c r="C82" s="26"/>
      <c r="D82" s="26"/>
      <c r="E82" s="26"/>
      <c r="F82" s="26"/>
      <c r="G82" s="26"/>
      <c r="H82" s="13"/>
      <c r="I82" s="13"/>
      <c r="J82" s="13"/>
    </row>
    <row r="83" spans="1:11" s="14" customFormat="1" ht="12.75" customHeight="1" x14ac:dyDescent="0.25">
      <c r="A83" s="26"/>
      <c r="B83" s="26"/>
      <c r="C83" s="26"/>
      <c r="D83" s="26"/>
      <c r="E83" s="26"/>
      <c r="F83" s="26"/>
      <c r="G83" s="26"/>
      <c r="H83" s="13"/>
      <c r="I83" s="13"/>
      <c r="J83" s="13"/>
    </row>
    <row r="84" spans="1:11" s="14" customFormat="1" ht="12.75" customHeight="1" x14ac:dyDescent="0.25">
      <c r="A84" s="26"/>
      <c r="B84" s="26"/>
      <c r="C84" s="26"/>
      <c r="D84" s="26"/>
      <c r="E84" s="26"/>
      <c r="F84" s="26"/>
      <c r="G84" s="26"/>
      <c r="H84" s="13"/>
      <c r="I84" s="13"/>
      <c r="J84" s="13"/>
    </row>
    <row r="85" spans="1:11" s="14" customFormat="1" ht="12.75" customHeight="1" x14ac:dyDescent="0.25">
      <c r="A85" s="26"/>
      <c r="B85" s="26"/>
      <c r="C85" s="26"/>
      <c r="D85" s="26"/>
      <c r="E85" s="26"/>
      <c r="F85" s="26"/>
      <c r="G85" s="26"/>
      <c r="H85" s="13"/>
      <c r="I85" s="13"/>
      <c r="J85" s="13"/>
    </row>
    <row r="86" spans="1:11" s="14" customFormat="1" ht="12.75" customHeight="1" x14ac:dyDescent="0.25">
      <c r="A86" s="26"/>
      <c r="B86" s="26"/>
      <c r="C86" s="26"/>
      <c r="D86" s="26"/>
      <c r="E86" s="26"/>
      <c r="F86" s="26"/>
      <c r="G86" s="26"/>
      <c r="H86" s="13"/>
      <c r="I86" s="13"/>
      <c r="J86" s="13"/>
    </row>
    <row r="87" spans="1:11" s="14" customFormat="1" ht="12.75" customHeight="1" x14ac:dyDescent="0.25">
      <c r="A87" s="26"/>
      <c r="B87" s="26"/>
      <c r="C87" s="26"/>
      <c r="D87" s="26"/>
      <c r="E87" s="26"/>
      <c r="F87" s="26"/>
      <c r="G87" s="26"/>
      <c r="H87" s="13"/>
      <c r="I87" s="13"/>
      <c r="J87" s="13"/>
    </row>
    <row r="88" spans="1:11" s="14" customFormat="1" ht="12.75" customHeight="1" x14ac:dyDescent="0.25">
      <c r="A88" s="26"/>
      <c r="B88" s="26"/>
      <c r="C88" s="26"/>
      <c r="D88" s="26"/>
      <c r="E88" s="26"/>
      <c r="F88" s="26"/>
      <c r="G88" s="26"/>
      <c r="H88" s="13"/>
      <c r="I88" s="13"/>
      <c r="J88" s="13"/>
    </row>
    <row r="89" spans="1:11" s="14" customFormat="1" ht="12.75" customHeight="1" x14ac:dyDescent="0.25">
      <c r="A89" s="26"/>
      <c r="B89" s="26"/>
      <c r="C89" s="26"/>
      <c r="D89" s="26"/>
      <c r="E89" s="26"/>
      <c r="F89" s="26"/>
      <c r="G89" s="26"/>
      <c r="H89" s="13"/>
      <c r="I89" s="13"/>
      <c r="J89" s="13"/>
    </row>
    <row r="90" spans="1:11" s="14" customFormat="1" ht="12.75" customHeight="1" x14ac:dyDescent="0.25">
      <c r="A90" s="26"/>
      <c r="B90" s="26"/>
      <c r="C90" s="26"/>
      <c r="D90" s="26"/>
      <c r="E90" s="26"/>
      <c r="F90" s="26"/>
      <c r="G90" s="26"/>
      <c r="H90" s="13"/>
      <c r="I90" s="13"/>
      <c r="J90" s="13"/>
    </row>
    <row r="91" spans="1:11" s="14" customFormat="1" ht="12.75" customHeight="1" x14ac:dyDescent="0.25">
      <c r="A91" s="26"/>
      <c r="B91" s="26"/>
      <c r="C91" s="26"/>
      <c r="D91" s="26"/>
      <c r="E91" s="26"/>
      <c r="F91" s="26"/>
      <c r="G91" s="26"/>
      <c r="H91" s="13"/>
      <c r="I91" s="13"/>
      <c r="J91" s="13"/>
    </row>
    <row r="92" spans="1:11" s="14" customFormat="1" ht="12.75" customHeight="1" x14ac:dyDescent="0.25">
      <c r="A92" s="26"/>
      <c r="B92" s="26"/>
      <c r="C92" s="26"/>
      <c r="D92" s="26"/>
      <c r="E92" s="26"/>
      <c r="F92" s="26"/>
      <c r="G92" s="26"/>
      <c r="H92" s="13"/>
      <c r="I92" s="13"/>
      <c r="J92" s="13"/>
    </row>
    <row r="93" spans="1:11" s="14" customFormat="1" ht="12.75" customHeight="1" x14ac:dyDescent="0.25">
      <c r="A93" s="26"/>
      <c r="B93" s="26"/>
      <c r="C93" s="26"/>
      <c r="D93" s="26"/>
      <c r="E93" s="26"/>
      <c r="F93" s="26"/>
      <c r="G93" s="26"/>
      <c r="H93" s="13"/>
      <c r="I93" s="13"/>
      <c r="J93" s="13"/>
    </row>
    <row r="94" spans="1:11" s="14" customFormat="1" ht="12.75" customHeight="1" x14ac:dyDescent="0.25">
      <c r="A94" s="26"/>
      <c r="B94" s="26"/>
      <c r="C94" s="26"/>
      <c r="D94" s="26"/>
      <c r="E94" s="26"/>
      <c r="F94" s="26"/>
      <c r="G94" s="26"/>
      <c r="H94" s="13"/>
      <c r="I94" s="13"/>
      <c r="J94" s="13"/>
    </row>
    <row r="95" spans="1:11" s="14" customFormat="1" x14ac:dyDescent="0.25">
      <c r="C95" s="30"/>
      <c r="D95" s="30"/>
      <c r="E95" s="31"/>
      <c r="F95" s="32"/>
      <c r="G95" s="33"/>
      <c r="H95" s="30"/>
    </row>
    <row r="96" spans="1:11" s="14" customFormat="1" ht="29.85" customHeight="1" x14ac:dyDescent="0.25">
      <c r="K96" s="30"/>
    </row>
    <row r="97" spans="1:11" s="14" customFormat="1" ht="12.75" customHeight="1" x14ac:dyDescent="0.25">
      <c r="K97" s="30"/>
    </row>
    <row r="98" spans="1:11" s="14" customFormat="1" ht="12.75" customHeight="1" x14ac:dyDescent="0.25">
      <c r="A98" s="9" t="s">
        <v>51</v>
      </c>
      <c r="B98" s="9"/>
      <c r="C98" s="9"/>
      <c r="D98" s="9"/>
      <c r="E98" s="9"/>
      <c r="F98" s="9"/>
      <c r="G98" s="9"/>
      <c r="K98" s="30"/>
    </row>
    <row r="99" spans="1:11" s="14" customFormat="1" ht="12.75" customHeight="1" x14ac:dyDescent="0.25">
      <c r="A99" s="9"/>
      <c r="B99" s="9"/>
      <c r="C99" s="9"/>
      <c r="D99" s="9"/>
      <c r="E99" s="9"/>
      <c r="F99" s="9"/>
      <c r="G99" s="9"/>
      <c r="H99" s="34"/>
      <c r="I99" s="34"/>
      <c r="J99" s="30"/>
      <c r="K99" s="30"/>
    </row>
    <row r="100" spans="1:11" s="14" customFormat="1" x14ac:dyDescent="0.25">
      <c r="A100" s="9"/>
      <c r="B100" s="9"/>
      <c r="C100" s="9"/>
      <c r="D100" s="9"/>
      <c r="E100" s="9"/>
      <c r="F100" s="9"/>
      <c r="G100" s="9"/>
      <c r="H100" s="34"/>
      <c r="I100" s="34"/>
      <c r="J100" s="30"/>
      <c r="K100" s="30"/>
    </row>
    <row r="101" spans="1:11" s="14" customForma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0"/>
      <c r="K101" s="30"/>
    </row>
    <row r="102" spans="1:11" s="14" customFormat="1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0"/>
      <c r="K102" s="30"/>
    </row>
  </sheetData>
  <pageMargins left="0.70000000000000007" right="0.70000000000000007" top="0.75" bottom="0.75" header="0.30000000000000004" footer="0.30000000000000004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BA7F-BE9D-424C-8F11-AEC086BCA08B}">
  <dimension ref="A1:BF157"/>
  <sheetViews>
    <sheetView workbookViewId="0"/>
  </sheetViews>
  <sheetFormatPr defaultRowHeight="15" x14ac:dyDescent="0.25"/>
  <cols>
    <col min="1" max="1" width="14.5703125" customWidth="1"/>
    <col min="2" max="2" width="14.42578125" customWidth="1"/>
    <col min="3" max="3" width="16.42578125" customWidth="1"/>
    <col min="4" max="4" width="9.140625" customWidth="1"/>
    <col min="5" max="5" width="11.140625" customWidth="1"/>
    <col min="6" max="6" width="11.85546875" customWidth="1"/>
    <col min="7" max="7" width="9.7109375" bestFit="1" customWidth="1"/>
    <col min="8" max="53" width="9.140625" customWidth="1"/>
    <col min="54" max="54" width="11" bestFit="1" customWidth="1"/>
    <col min="55" max="55" width="9.140625" customWidth="1"/>
  </cols>
  <sheetData>
    <row r="1" spans="1:58" x14ac:dyDescent="0.25">
      <c r="A1" s="11" t="s">
        <v>8</v>
      </c>
      <c r="B1" s="11"/>
      <c r="C1" s="11"/>
      <c r="D1" s="11"/>
      <c r="E1" s="11"/>
      <c r="F1" s="11"/>
      <c r="G1" s="11"/>
    </row>
    <row r="2" spans="1:58" ht="36.75" customHeight="1" x14ac:dyDescent="0.25">
      <c r="A2" s="15" t="s">
        <v>53</v>
      </c>
      <c r="B2" s="36" t="s">
        <v>54</v>
      </c>
      <c r="C2" s="36" t="s">
        <v>55</v>
      </c>
      <c r="D2" s="36" t="s">
        <v>56</v>
      </c>
      <c r="E2" s="36" t="s">
        <v>27</v>
      </c>
      <c r="F2" s="37" t="s">
        <v>28</v>
      </c>
      <c r="BA2" s="15" t="s">
        <v>53</v>
      </c>
      <c r="BB2" s="36" t="s">
        <v>27</v>
      </c>
    </row>
    <row r="3" spans="1:58" ht="12.75" customHeight="1" x14ac:dyDescent="0.25">
      <c r="A3" s="38" t="s">
        <v>57</v>
      </c>
      <c r="B3" s="39">
        <v>1465</v>
      </c>
      <c r="C3" s="39">
        <v>34</v>
      </c>
      <c r="D3" s="39">
        <v>510</v>
      </c>
      <c r="E3" s="40">
        <f t="shared" ref="E3:E17" si="0">+($B3+$C3)/SUM($B3:$D3)*100</f>
        <v>74.614235938277744</v>
      </c>
      <c r="F3" s="40">
        <f t="shared" ref="F3:F17" si="1">$D3/SUM($B3:$D3)*100</f>
        <v>25.385764061722249</v>
      </c>
      <c r="AZ3" s="41">
        <f t="shared" ref="AZ3:AZ17" si="2">+_xlfn.RANK.EQ(BB3,$BB$3:$BB$17,)</f>
        <v>1</v>
      </c>
      <c r="BA3" s="38" t="s">
        <v>57</v>
      </c>
      <c r="BB3" s="40">
        <f t="shared" ref="BB3:BB17" si="3">E3</f>
        <v>74.614235938277744</v>
      </c>
      <c r="BD3" s="41">
        <v>1</v>
      </c>
      <c r="BE3" s="41" t="str">
        <f t="shared" ref="BE3:BE17" si="4">+VLOOKUP(BD3,$AZ$3:$BB$17,2,FALSE)</f>
        <v>I</v>
      </c>
      <c r="BF3" s="42">
        <f t="shared" ref="BF3:BF17" si="5">+VLOOKUP(BD3,$AZ$3:$BB$17,3,FALSE)</f>
        <v>74.614235938277744</v>
      </c>
    </row>
    <row r="4" spans="1:58" ht="12.75" customHeight="1" x14ac:dyDescent="0.25">
      <c r="A4" s="43" t="s">
        <v>58</v>
      </c>
      <c r="B4" s="39">
        <v>1337</v>
      </c>
      <c r="C4" s="39">
        <v>12</v>
      </c>
      <c r="D4" s="39">
        <v>618</v>
      </c>
      <c r="E4" s="40">
        <f t="shared" si="0"/>
        <v>68.58159633960345</v>
      </c>
      <c r="F4" s="40">
        <f t="shared" si="1"/>
        <v>31.418403660396542</v>
      </c>
      <c r="AZ4" s="41">
        <f t="shared" si="2"/>
        <v>2</v>
      </c>
      <c r="BA4" s="43" t="s">
        <v>58</v>
      </c>
      <c r="BB4" s="40">
        <f t="shared" si="3"/>
        <v>68.58159633960345</v>
      </c>
      <c r="BD4" s="41">
        <v>2</v>
      </c>
      <c r="BE4" s="41" t="str">
        <f t="shared" si="4"/>
        <v>II</v>
      </c>
      <c r="BF4" s="42">
        <f t="shared" si="5"/>
        <v>68.58159633960345</v>
      </c>
    </row>
    <row r="5" spans="1:58" ht="12.75" customHeight="1" x14ac:dyDescent="0.25">
      <c r="A5" s="43" t="s">
        <v>59</v>
      </c>
      <c r="B5" s="39">
        <v>1771</v>
      </c>
      <c r="C5" s="39">
        <v>147</v>
      </c>
      <c r="D5" s="39">
        <v>7885</v>
      </c>
      <c r="E5" s="40">
        <f t="shared" si="0"/>
        <v>19.56543915128022</v>
      </c>
      <c r="F5" s="40">
        <f t="shared" si="1"/>
        <v>80.434560848719784</v>
      </c>
      <c r="AZ5" s="41">
        <f t="shared" si="2"/>
        <v>11</v>
      </c>
      <c r="BA5" s="43" t="s">
        <v>59</v>
      </c>
      <c r="BB5" s="40">
        <f t="shared" si="3"/>
        <v>19.56543915128022</v>
      </c>
      <c r="BD5" s="41">
        <v>3</v>
      </c>
      <c r="BE5" s="41" t="str">
        <f t="shared" si="4"/>
        <v>V</v>
      </c>
      <c r="BF5" s="42">
        <f t="shared" si="5"/>
        <v>64.139725009290231</v>
      </c>
    </row>
    <row r="6" spans="1:58" ht="12.75" customHeight="1" x14ac:dyDescent="0.25">
      <c r="A6" s="43" t="s">
        <v>60</v>
      </c>
      <c r="B6" s="39">
        <v>1831</v>
      </c>
      <c r="C6" s="39">
        <v>117</v>
      </c>
      <c r="D6" s="39">
        <v>2945</v>
      </c>
      <c r="E6" s="40">
        <f t="shared" si="0"/>
        <v>39.81197629266299</v>
      </c>
      <c r="F6" s="40">
        <f t="shared" si="1"/>
        <v>60.18802370733701</v>
      </c>
      <c r="AZ6" s="41">
        <f t="shared" si="2"/>
        <v>5</v>
      </c>
      <c r="BA6" s="43" t="s">
        <v>60</v>
      </c>
      <c r="BB6" s="40">
        <f t="shared" si="3"/>
        <v>39.81197629266299</v>
      </c>
      <c r="BD6" s="41">
        <v>4</v>
      </c>
      <c r="BE6" s="41" t="str">
        <f t="shared" si="4"/>
        <v>VII</v>
      </c>
      <c r="BF6" s="42">
        <f t="shared" si="5"/>
        <v>52.955288985823337</v>
      </c>
    </row>
    <row r="7" spans="1:58" ht="12.75" customHeight="1" x14ac:dyDescent="0.25">
      <c r="A7" s="43" t="s">
        <v>61</v>
      </c>
      <c r="B7" s="39">
        <v>1655</v>
      </c>
      <c r="C7" s="39">
        <v>71</v>
      </c>
      <c r="D7" s="39">
        <v>965</v>
      </c>
      <c r="E7" s="40">
        <f t="shared" si="0"/>
        <v>64.139725009290231</v>
      </c>
      <c r="F7" s="40">
        <f t="shared" si="1"/>
        <v>35.860274990709776</v>
      </c>
      <c r="AZ7" s="41">
        <f t="shared" si="2"/>
        <v>3</v>
      </c>
      <c r="BA7" s="43" t="s">
        <v>61</v>
      </c>
      <c r="BB7" s="40">
        <f t="shared" si="3"/>
        <v>64.139725009290231</v>
      </c>
      <c r="BD7" s="41">
        <v>5</v>
      </c>
      <c r="BE7" s="41" t="str">
        <f t="shared" si="4"/>
        <v>IV</v>
      </c>
      <c r="BF7" s="42">
        <f t="shared" si="5"/>
        <v>39.81197629266299</v>
      </c>
    </row>
    <row r="8" spans="1:58" ht="12.75" customHeight="1" x14ac:dyDescent="0.25">
      <c r="A8" s="43" t="s">
        <v>62</v>
      </c>
      <c r="B8" s="39">
        <v>2976</v>
      </c>
      <c r="C8" s="39">
        <v>216</v>
      </c>
      <c r="D8" s="39">
        <v>8196</v>
      </c>
      <c r="E8" s="40">
        <f t="shared" si="0"/>
        <v>28.029504741833509</v>
      </c>
      <c r="F8" s="40">
        <f t="shared" si="1"/>
        <v>71.970495258166494</v>
      </c>
      <c r="AZ8" s="41">
        <f t="shared" si="2"/>
        <v>7</v>
      </c>
      <c r="BA8" s="43" t="s">
        <v>62</v>
      </c>
      <c r="BB8" s="40">
        <f t="shared" si="3"/>
        <v>28.029504741833509</v>
      </c>
      <c r="BD8" s="41">
        <v>6</v>
      </c>
      <c r="BE8" s="41" t="str">
        <f t="shared" si="4"/>
        <v>XI</v>
      </c>
      <c r="BF8" s="42">
        <f t="shared" si="5"/>
        <v>28.801230941390404</v>
      </c>
    </row>
    <row r="9" spans="1:58" ht="12.75" customHeight="1" x14ac:dyDescent="0.25">
      <c r="A9" s="43" t="s">
        <v>63</v>
      </c>
      <c r="B9" s="39">
        <v>2284</v>
      </c>
      <c r="C9" s="39">
        <v>144</v>
      </c>
      <c r="D9" s="39">
        <v>2157</v>
      </c>
      <c r="E9" s="40">
        <f t="shared" si="0"/>
        <v>52.955288985823337</v>
      </c>
      <c r="F9" s="40">
        <f t="shared" si="1"/>
        <v>47.044711014176663</v>
      </c>
      <c r="AZ9" s="41">
        <f t="shared" si="2"/>
        <v>4</v>
      </c>
      <c r="BA9" s="43" t="s">
        <v>63</v>
      </c>
      <c r="BB9" s="40">
        <f t="shared" si="3"/>
        <v>52.955288985823337</v>
      </c>
      <c r="BD9" s="41">
        <v>7</v>
      </c>
      <c r="BE9" s="41" t="str">
        <f t="shared" si="4"/>
        <v>VI</v>
      </c>
      <c r="BF9" s="42">
        <f t="shared" si="5"/>
        <v>28.029504741833509</v>
      </c>
    </row>
    <row r="10" spans="1:58" ht="12.75" customHeight="1" x14ac:dyDescent="0.25">
      <c r="A10" s="43" t="s">
        <v>64</v>
      </c>
      <c r="B10" s="39">
        <v>1058</v>
      </c>
      <c r="C10" s="39">
        <v>104</v>
      </c>
      <c r="D10" s="39">
        <v>3553</v>
      </c>
      <c r="E10" s="40">
        <f t="shared" si="0"/>
        <v>24.644750795334041</v>
      </c>
      <c r="F10" s="40">
        <f t="shared" si="1"/>
        <v>75.355249204665967</v>
      </c>
      <c r="AZ10" s="41">
        <f t="shared" si="2"/>
        <v>8</v>
      </c>
      <c r="BA10" s="43" t="s">
        <v>64</v>
      </c>
      <c r="BB10" s="40">
        <f t="shared" si="3"/>
        <v>24.644750795334041</v>
      </c>
      <c r="BD10" s="41">
        <v>8</v>
      </c>
      <c r="BE10" s="41" t="str">
        <f t="shared" si="4"/>
        <v>VIII</v>
      </c>
      <c r="BF10" s="42">
        <f t="shared" si="5"/>
        <v>24.644750795334041</v>
      </c>
    </row>
    <row r="11" spans="1:58" ht="12.75" customHeight="1" x14ac:dyDescent="0.25">
      <c r="A11" s="43" t="s">
        <v>65</v>
      </c>
      <c r="B11" s="39">
        <v>2989</v>
      </c>
      <c r="C11" s="39">
        <v>318</v>
      </c>
      <c r="D11" s="39">
        <v>15023</v>
      </c>
      <c r="E11" s="40">
        <f t="shared" si="0"/>
        <v>18.041462084015276</v>
      </c>
      <c r="F11" s="40">
        <f t="shared" si="1"/>
        <v>81.958537915984721</v>
      </c>
      <c r="AZ11" s="41">
        <f t="shared" si="2"/>
        <v>13</v>
      </c>
      <c r="BA11" s="43" t="s">
        <v>65</v>
      </c>
      <c r="BB11" s="40">
        <f t="shared" si="3"/>
        <v>18.041462084015276</v>
      </c>
      <c r="BD11" s="41">
        <v>9</v>
      </c>
      <c r="BE11" s="41" t="str">
        <f t="shared" si="4"/>
        <v>XII</v>
      </c>
      <c r="BF11" s="42">
        <f t="shared" si="5"/>
        <v>23.511701108526069</v>
      </c>
    </row>
    <row r="12" spans="1:58" ht="12.75" customHeight="1" x14ac:dyDescent="0.25">
      <c r="A12" s="43" t="s">
        <v>66</v>
      </c>
      <c r="B12" s="39">
        <v>2526</v>
      </c>
      <c r="C12" s="39">
        <v>348</v>
      </c>
      <c r="D12" s="39">
        <v>12201</v>
      </c>
      <c r="E12" s="40">
        <f t="shared" si="0"/>
        <v>19.064676616915424</v>
      </c>
      <c r="F12" s="40">
        <f t="shared" si="1"/>
        <v>80.93532338308458</v>
      </c>
      <c r="AZ12" s="41">
        <f t="shared" si="2"/>
        <v>12</v>
      </c>
      <c r="BA12" s="43" t="s">
        <v>66</v>
      </c>
      <c r="BB12" s="40">
        <f t="shared" si="3"/>
        <v>19.064676616915424</v>
      </c>
      <c r="BD12" s="41">
        <v>10</v>
      </c>
      <c r="BE12" s="41" t="str">
        <f t="shared" si="4"/>
        <v>XIII</v>
      </c>
      <c r="BF12" s="42">
        <f t="shared" si="5"/>
        <v>19.751979680262959</v>
      </c>
    </row>
    <row r="13" spans="1:58" ht="12.75" customHeight="1" x14ac:dyDescent="0.25">
      <c r="A13" s="43" t="s">
        <v>67</v>
      </c>
      <c r="B13" s="39">
        <v>1664</v>
      </c>
      <c r="C13" s="39">
        <v>395</v>
      </c>
      <c r="D13" s="39">
        <v>5090</v>
      </c>
      <c r="E13" s="40">
        <f t="shared" si="0"/>
        <v>28.801230941390404</v>
      </c>
      <c r="F13" s="40">
        <f t="shared" si="1"/>
        <v>71.198769058609599</v>
      </c>
      <c r="AZ13" s="41">
        <f t="shared" si="2"/>
        <v>6</v>
      </c>
      <c r="BA13" s="43" t="s">
        <v>67</v>
      </c>
      <c r="BB13" s="40">
        <f t="shared" si="3"/>
        <v>28.801230941390404</v>
      </c>
      <c r="BD13" s="41">
        <v>11</v>
      </c>
      <c r="BE13" s="41" t="str">
        <f t="shared" si="4"/>
        <v>III</v>
      </c>
      <c r="BF13" s="42">
        <f t="shared" si="5"/>
        <v>19.56543915128022</v>
      </c>
    </row>
    <row r="14" spans="1:58" ht="12.75" customHeight="1" x14ac:dyDescent="0.25">
      <c r="A14" s="43" t="s">
        <v>68</v>
      </c>
      <c r="B14" s="39">
        <v>1524</v>
      </c>
      <c r="C14" s="39">
        <v>194</v>
      </c>
      <c r="D14" s="39">
        <v>5589</v>
      </c>
      <c r="E14" s="40">
        <f t="shared" si="0"/>
        <v>23.511701108526069</v>
      </c>
      <c r="F14" s="40">
        <f t="shared" si="1"/>
        <v>76.488298891473931</v>
      </c>
      <c r="AZ14" s="41">
        <f t="shared" si="2"/>
        <v>9</v>
      </c>
      <c r="BA14" s="43" t="s">
        <v>68</v>
      </c>
      <c r="BB14" s="40">
        <f t="shared" si="3"/>
        <v>23.511701108526069</v>
      </c>
      <c r="BD14" s="41">
        <v>12</v>
      </c>
      <c r="BE14" s="41" t="str">
        <f t="shared" si="4"/>
        <v>X</v>
      </c>
      <c r="BF14" s="42">
        <f t="shared" si="5"/>
        <v>19.064676616915424</v>
      </c>
    </row>
    <row r="15" spans="1:58" ht="12.75" customHeight="1" x14ac:dyDescent="0.25">
      <c r="A15" s="43" t="s">
        <v>69</v>
      </c>
      <c r="B15" s="39">
        <v>1192</v>
      </c>
      <c r="C15" s="39">
        <v>130</v>
      </c>
      <c r="D15" s="39">
        <v>5371</v>
      </c>
      <c r="E15" s="40">
        <f t="shared" si="0"/>
        <v>19.751979680262959</v>
      </c>
      <c r="F15" s="40">
        <f t="shared" si="1"/>
        <v>80.248020319737037</v>
      </c>
      <c r="AZ15" s="41">
        <f t="shared" si="2"/>
        <v>10</v>
      </c>
      <c r="BA15" s="43" t="s">
        <v>69</v>
      </c>
      <c r="BB15" s="40">
        <f t="shared" si="3"/>
        <v>19.751979680262959</v>
      </c>
      <c r="BD15" s="41">
        <v>13</v>
      </c>
      <c r="BE15" s="41" t="str">
        <f t="shared" si="4"/>
        <v>IX</v>
      </c>
      <c r="BF15" s="42">
        <f t="shared" si="5"/>
        <v>18.041462084015276</v>
      </c>
    </row>
    <row r="16" spans="1:58" ht="12.75" customHeight="1" x14ac:dyDescent="0.25">
      <c r="A16" s="43" t="s">
        <v>70</v>
      </c>
      <c r="B16" s="39">
        <v>1664</v>
      </c>
      <c r="C16" s="39">
        <v>190</v>
      </c>
      <c r="D16" s="39">
        <v>11501</v>
      </c>
      <c r="E16" s="40">
        <f t="shared" si="0"/>
        <v>13.882441033320852</v>
      </c>
      <c r="F16" s="40">
        <f t="shared" si="1"/>
        <v>86.117558966679141</v>
      </c>
      <c r="AZ16" s="41">
        <f t="shared" si="2"/>
        <v>15</v>
      </c>
      <c r="BA16" s="43" t="s">
        <v>70</v>
      </c>
      <c r="BB16" s="40">
        <f t="shared" si="3"/>
        <v>13.882441033320852</v>
      </c>
      <c r="BD16" s="41">
        <v>14</v>
      </c>
      <c r="BE16" s="41" t="str">
        <f t="shared" si="4"/>
        <v>XV</v>
      </c>
      <c r="BF16" s="42">
        <f t="shared" si="5"/>
        <v>14.890549919914575</v>
      </c>
    </row>
    <row r="17" spans="1:58" ht="12.75" customHeight="1" x14ac:dyDescent="0.25">
      <c r="A17" s="43" t="s">
        <v>71</v>
      </c>
      <c r="B17" s="39">
        <v>2404</v>
      </c>
      <c r="C17" s="39">
        <v>385</v>
      </c>
      <c r="D17" s="39">
        <v>15941</v>
      </c>
      <c r="E17" s="40">
        <f t="shared" si="0"/>
        <v>14.890549919914575</v>
      </c>
      <c r="F17" s="40">
        <f t="shared" si="1"/>
        <v>85.109450080085423</v>
      </c>
      <c r="AZ17" s="41">
        <f t="shared" si="2"/>
        <v>14</v>
      </c>
      <c r="BA17" s="43" t="s">
        <v>71</v>
      </c>
      <c r="BB17" s="40">
        <f t="shared" si="3"/>
        <v>14.890549919914575</v>
      </c>
      <c r="BD17" s="41">
        <v>15</v>
      </c>
      <c r="BE17" s="41" t="str">
        <f t="shared" si="4"/>
        <v>XIV</v>
      </c>
      <c r="BF17" s="42">
        <f t="shared" si="5"/>
        <v>13.882441033320852</v>
      </c>
    </row>
    <row r="18" spans="1:58" ht="12" customHeight="1" x14ac:dyDescent="0.25">
      <c r="A18" s="9" t="s">
        <v>49</v>
      </c>
      <c r="B18" s="9"/>
      <c r="C18" s="9"/>
      <c r="D18" s="9"/>
      <c r="E18" s="9"/>
      <c r="F18" s="9"/>
      <c r="G18" s="9"/>
    </row>
    <row r="19" spans="1:58" ht="12.75" customHeight="1" x14ac:dyDescent="0.25">
      <c r="A19" s="10" t="s">
        <v>72</v>
      </c>
      <c r="B19" s="10"/>
      <c r="C19" s="10"/>
      <c r="D19" s="10"/>
      <c r="E19" s="10"/>
      <c r="F19" s="10"/>
      <c r="G19" s="10"/>
      <c r="H19" s="44"/>
    </row>
    <row r="21" spans="1:58" x14ac:dyDescent="0.25">
      <c r="A21" s="11" t="s">
        <v>9</v>
      </c>
      <c r="B21" s="11"/>
      <c r="C21" s="11"/>
      <c r="D21" s="11"/>
      <c r="E21" s="11"/>
      <c r="F21" s="11"/>
      <c r="G21" s="11"/>
      <c r="H21" s="11"/>
      <c r="I21" s="11"/>
      <c r="J21" s="11"/>
    </row>
    <row r="38" spans="1:10" x14ac:dyDescent="0.25">
      <c r="A38" s="9" t="s">
        <v>49</v>
      </c>
    </row>
    <row r="39" spans="1:10" x14ac:dyDescent="0.25">
      <c r="A39" s="10" t="s">
        <v>72</v>
      </c>
    </row>
    <row r="41" spans="1:10" x14ac:dyDescent="0.25">
      <c r="A41" s="11" t="s">
        <v>10</v>
      </c>
      <c r="B41" s="11"/>
      <c r="C41" s="11"/>
      <c r="D41" s="11"/>
      <c r="E41" s="11"/>
      <c r="F41" s="11"/>
      <c r="G41" s="11"/>
      <c r="H41" s="11"/>
      <c r="I41" s="11"/>
      <c r="J41" s="11"/>
    </row>
    <row r="67" spans="1:10" ht="15" customHeight="1" x14ac:dyDescent="0.25">
      <c r="A67" s="23" t="s">
        <v>51</v>
      </c>
      <c r="B67" s="45"/>
      <c r="C67" s="45"/>
      <c r="D67" s="45"/>
      <c r="E67" s="45"/>
      <c r="F67" s="45"/>
      <c r="G67" s="45"/>
      <c r="H67" s="45"/>
      <c r="I67" s="45"/>
      <c r="J67" s="45"/>
    </row>
    <row r="69" spans="1:10" x14ac:dyDescent="0.25">
      <c r="A69" s="11" t="s">
        <v>11</v>
      </c>
      <c r="B69" s="11"/>
      <c r="C69" s="11"/>
      <c r="D69" s="11"/>
      <c r="E69" s="11"/>
      <c r="F69" s="11"/>
      <c r="G69" s="11"/>
      <c r="H69" s="11"/>
    </row>
    <row r="70" spans="1:10" x14ac:dyDescent="0.25">
      <c r="A70" s="15" t="s">
        <v>53</v>
      </c>
      <c r="B70" s="36" t="s">
        <v>73</v>
      </c>
      <c r="C70" s="36" t="s">
        <v>74</v>
      </c>
    </row>
    <row r="71" spans="1:10" x14ac:dyDescent="0.25">
      <c r="A71" s="38" t="s">
        <v>57</v>
      </c>
      <c r="B71" s="40">
        <v>90.3</v>
      </c>
      <c r="C71" s="40">
        <v>30.73</v>
      </c>
    </row>
    <row r="72" spans="1:10" x14ac:dyDescent="0.25">
      <c r="A72" s="43" t="s">
        <v>58</v>
      </c>
      <c r="B72" s="40">
        <v>81.75</v>
      </c>
      <c r="C72" s="40">
        <v>37.44</v>
      </c>
    </row>
    <row r="73" spans="1:10" x14ac:dyDescent="0.25">
      <c r="A73" s="43" t="s">
        <v>59</v>
      </c>
      <c r="B73" s="40">
        <v>94.17</v>
      </c>
      <c r="C73" s="40">
        <v>387.09</v>
      </c>
    </row>
    <row r="74" spans="1:10" x14ac:dyDescent="0.25">
      <c r="A74" s="43" t="s">
        <v>60</v>
      </c>
      <c r="B74" s="40">
        <v>113.46</v>
      </c>
      <c r="C74" s="40">
        <v>171.49</v>
      </c>
    </row>
    <row r="75" spans="1:10" x14ac:dyDescent="0.25">
      <c r="A75" s="43" t="s">
        <v>61</v>
      </c>
      <c r="B75" s="40">
        <v>72.400000000000006</v>
      </c>
      <c r="C75" s="40">
        <v>40.47</v>
      </c>
    </row>
    <row r="76" spans="1:10" x14ac:dyDescent="0.25">
      <c r="A76" s="43" t="s">
        <v>62</v>
      </c>
      <c r="B76" s="40">
        <v>132.19999999999999</v>
      </c>
      <c r="C76" s="40">
        <v>339.52</v>
      </c>
    </row>
    <row r="77" spans="1:10" x14ac:dyDescent="0.25">
      <c r="A77" s="43" t="s">
        <v>63</v>
      </c>
      <c r="B77" s="40">
        <v>77.959999999999994</v>
      </c>
      <c r="C77" s="40">
        <v>69.260000000000005</v>
      </c>
    </row>
    <row r="78" spans="1:10" x14ac:dyDescent="0.25">
      <c r="A78" s="43" t="s">
        <v>64</v>
      </c>
      <c r="B78" s="40">
        <v>90.09</v>
      </c>
      <c r="C78" s="40">
        <v>275.64</v>
      </c>
    </row>
    <row r="79" spans="1:10" x14ac:dyDescent="0.25">
      <c r="A79" s="43" t="s">
        <v>65</v>
      </c>
      <c r="B79" s="40">
        <v>181.1</v>
      </c>
      <c r="C79" s="40">
        <v>822.55</v>
      </c>
    </row>
    <row r="80" spans="1:10" x14ac:dyDescent="0.25">
      <c r="A80" s="43" t="s">
        <v>66</v>
      </c>
      <c r="B80" s="40">
        <v>125.62</v>
      </c>
      <c r="C80" s="40">
        <v>533.41999999999996</v>
      </c>
    </row>
    <row r="81" spans="1:8" x14ac:dyDescent="0.25">
      <c r="A81" s="43" t="s">
        <v>67</v>
      </c>
      <c r="B81" s="40">
        <v>134.62</v>
      </c>
      <c r="C81" s="40">
        <v>332.81</v>
      </c>
    </row>
    <row r="82" spans="1:8" x14ac:dyDescent="0.25">
      <c r="A82" s="43" t="s">
        <v>68</v>
      </c>
      <c r="B82" s="40">
        <v>122.88</v>
      </c>
      <c r="C82" s="40">
        <v>399.67</v>
      </c>
    </row>
    <row r="83" spans="1:8" x14ac:dyDescent="0.25">
      <c r="A83" s="43" t="s">
        <v>69</v>
      </c>
      <c r="B83" s="40">
        <v>100.91</v>
      </c>
      <c r="C83" s="40">
        <v>410.03</v>
      </c>
    </row>
    <row r="84" spans="1:8" x14ac:dyDescent="0.25">
      <c r="A84" s="43" t="s">
        <v>70</v>
      </c>
      <c r="B84" s="40">
        <v>97.67</v>
      </c>
      <c r="C84" s="40">
        <v>606.03</v>
      </c>
    </row>
    <row r="85" spans="1:8" x14ac:dyDescent="0.25">
      <c r="A85" s="43" t="s">
        <v>71</v>
      </c>
      <c r="B85" s="40">
        <v>174.89</v>
      </c>
      <c r="C85" s="40">
        <v>999.66</v>
      </c>
    </row>
    <row r="86" spans="1:8" x14ac:dyDescent="0.25">
      <c r="A86" s="9" t="s">
        <v>49</v>
      </c>
      <c r="B86" s="9"/>
      <c r="C86" s="9"/>
    </row>
    <row r="87" spans="1:8" x14ac:dyDescent="0.25">
      <c r="A87" s="10"/>
      <c r="B87" s="10"/>
      <c r="C87" s="10"/>
    </row>
    <row r="88" spans="1:8" x14ac:dyDescent="0.25">
      <c r="A88" s="11" t="s">
        <v>12</v>
      </c>
      <c r="B88" s="11"/>
      <c r="C88" s="11"/>
      <c r="D88" s="11"/>
      <c r="E88" s="11"/>
      <c r="F88" s="11"/>
      <c r="G88" s="11"/>
      <c r="H88" s="11"/>
    </row>
    <row r="89" spans="1:8" ht="52.5" customHeight="1" x14ac:dyDescent="0.25">
      <c r="A89" s="3" t="s">
        <v>53</v>
      </c>
      <c r="B89" s="5" t="s">
        <v>75</v>
      </c>
      <c r="C89" s="5" t="s">
        <v>76</v>
      </c>
      <c r="D89" s="13"/>
      <c r="E89" s="13"/>
      <c r="F89" s="13"/>
    </row>
    <row r="90" spans="1:8" ht="12.75" customHeight="1" x14ac:dyDescent="0.25">
      <c r="A90" s="38" t="s">
        <v>57</v>
      </c>
      <c r="B90" s="40">
        <v>206.21</v>
      </c>
      <c r="C90" s="40">
        <v>71.3</v>
      </c>
      <c r="D90" s="46"/>
      <c r="E90" s="13"/>
      <c r="F90" s="13"/>
      <c r="G90" s="47"/>
    </row>
    <row r="91" spans="1:8" ht="12.75" customHeight="1" x14ac:dyDescent="0.25">
      <c r="A91" s="43" t="s">
        <v>58</v>
      </c>
      <c r="B91" s="40">
        <v>83.8</v>
      </c>
      <c r="C91" s="40">
        <v>46.23</v>
      </c>
      <c r="D91" s="46"/>
      <c r="E91" s="13"/>
      <c r="F91" s="13"/>
      <c r="G91" s="47"/>
    </row>
    <row r="92" spans="1:8" ht="12.75" customHeight="1" x14ac:dyDescent="0.25">
      <c r="A92" s="43" t="s">
        <v>59</v>
      </c>
      <c r="B92" s="40">
        <v>105.56</v>
      </c>
      <c r="C92" s="40">
        <v>15.1</v>
      </c>
      <c r="D92" s="46"/>
      <c r="E92" s="13"/>
      <c r="F92" s="13"/>
      <c r="G92" s="47"/>
    </row>
    <row r="93" spans="1:8" ht="12.75" customHeight="1" x14ac:dyDescent="0.25">
      <c r="A93" s="43" t="s">
        <v>60</v>
      </c>
      <c r="B93" s="40">
        <v>18.72</v>
      </c>
      <c r="C93" s="40">
        <v>38.880000000000003</v>
      </c>
      <c r="D93" s="46"/>
      <c r="E93" s="13"/>
      <c r="F93" s="13"/>
      <c r="G93" s="47"/>
    </row>
    <row r="94" spans="1:8" ht="12.75" customHeight="1" x14ac:dyDescent="0.25">
      <c r="A94" s="43" t="s">
        <v>61</v>
      </c>
      <c r="B94" s="40" t="s">
        <v>77</v>
      </c>
      <c r="C94" s="40" t="s">
        <v>77</v>
      </c>
      <c r="D94" s="46"/>
      <c r="E94" s="13"/>
      <c r="F94" s="13"/>
      <c r="G94" s="47"/>
    </row>
    <row r="95" spans="1:8" ht="12.75" customHeight="1" x14ac:dyDescent="0.25">
      <c r="A95" s="43" t="s">
        <v>62</v>
      </c>
      <c r="B95" s="40">
        <v>8.89</v>
      </c>
      <c r="C95" s="40">
        <v>18.91</v>
      </c>
      <c r="D95" s="46"/>
      <c r="E95" s="13"/>
      <c r="F95" s="13"/>
      <c r="G95" s="47"/>
    </row>
    <row r="96" spans="1:8" ht="12.75" customHeight="1" x14ac:dyDescent="0.25">
      <c r="A96" s="43" t="s">
        <v>63</v>
      </c>
      <c r="B96" s="40" t="s">
        <v>77</v>
      </c>
      <c r="C96" s="40" t="s">
        <v>77</v>
      </c>
      <c r="D96" s="46"/>
      <c r="E96" s="13"/>
      <c r="F96" s="13"/>
      <c r="G96" s="47"/>
    </row>
    <row r="97" spans="1:9" ht="12.75" customHeight="1" x14ac:dyDescent="0.25">
      <c r="A97" s="43" t="s">
        <v>64</v>
      </c>
      <c r="B97" s="40">
        <v>44.34</v>
      </c>
      <c r="C97" s="40">
        <v>45.47</v>
      </c>
      <c r="D97" s="46"/>
      <c r="E97" s="13"/>
      <c r="F97" s="13"/>
      <c r="G97" s="47"/>
    </row>
    <row r="98" spans="1:9" ht="12.75" customHeight="1" x14ac:dyDescent="0.25">
      <c r="A98" s="43" t="s">
        <v>65</v>
      </c>
      <c r="B98" s="40">
        <v>65.47</v>
      </c>
      <c r="C98" s="40">
        <v>19.07</v>
      </c>
      <c r="D98" s="46"/>
      <c r="E98" s="13"/>
      <c r="F98" s="13"/>
      <c r="G98" s="47"/>
    </row>
    <row r="99" spans="1:9" ht="12.75" customHeight="1" x14ac:dyDescent="0.25">
      <c r="A99" s="43" t="s">
        <v>66</v>
      </c>
      <c r="B99" s="40">
        <v>68.86</v>
      </c>
      <c r="C99" s="40">
        <v>13.86</v>
      </c>
      <c r="D99" s="46"/>
      <c r="E99" s="13"/>
      <c r="F99" s="13"/>
      <c r="G99" s="47"/>
    </row>
    <row r="100" spans="1:9" ht="12.75" customHeight="1" x14ac:dyDescent="0.25">
      <c r="A100" s="43" t="s">
        <v>67</v>
      </c>
      <c r="B100" s="40">
        <v>107.68</v>
      </c>
      <c r="C100" s="40">
        <v>21.32</v>
      </c>
      <c r="D100" s="46"/>
      <c r="E100" s="13"/>
      <c r="F100" s="13"/>
      <c r="G100" s="47"/>
    </row>
    <row r="101" spans="1:9" ht="12.75" customHeight="1" x14ac:dyDescent="0.25">
      <c r="A101" s="43" t="s">
        <v>68</v>
      </c>
      <c r="B101" s="40">
        <v>22.46</v>
      </c>
      <c r="C101" s="40">
        <v>38.68</v>
      </c>
      <c r="D101" s="46"/>
      <c r="E101" s="13"/>
      <c r="F101" s="13"/>
      <c r="G101" s="47"/>
    </row>
    <row r="102" spans="1:9" ht="12.75" customHeight="1" x14ac:dyDescent="0.25">
      <c r="A102" s="43" t="s">
        <v>69</v>
      </c>
      <c r="B102" s="40" t="s">
        <v>77</v>
      </c>
      <c r="C102" s="40" t="s">
        <v>77</v>
      </c>
      <c r="D102" s="46"/>
      <c r="E102" s="13"/>
      <c r="F102" s="13"/>
      <c r="G102" s="47"/>
    </row>
    <row r="103" spans="1:9" ht="12.75" customHeight="1" x14ac:dyDescent="0.25">
      <c r="A103" s="43" t="s">
        <v>70</v>
      </c>
      <c r="B103" s="40">
        <v>0.72</v>
      </c>
      <c r="C103" s="40">
        <v>7.01</v>
      </c>
      <c r="D103" s="46"/>
      <c r="E103" s="13"/>
      <c r="F103" s="13"/>
      <c r="G103" s="47"/>
    </row>
    <row r="104" spans="1:9" ht="12.75" customHeight="1" x14ac:dyDescent="0.25">
      <c r="A104" s="43" t="s">
        <v>71</v>
      </c>
      <c r="B104" s="40">
        <v>103.55</v>
      </c>
      <c r="C104" s="40">
        <v>10.56</v>
      </c>
      <c r="D104" s="46"/>
      <c r="E104" s="13"/>
      <c r="F104" s="13"/>
      <c r="G104" s="47"/>
    </row>
    <row r="105" spans="1:9" ht="12.75" customHeight="1" x14ac:dyDescent="0.25">
      <c r="A105" s="48" t="s">
        <v>78</v>
      </c>
      <c r="B105" s="49">
        <v>836.25</v>
      </c>
      <c r="C105" s="49">
        <v>22.26</v>
      </c>
      <c r="D105" s="46"/>
      <c r="E105" s="13"/>
    </row>
    <row r="106" spans="1:9" ht="12.75" customHeight="1" x14ac:dyDescent="0.25">
      <c r="A106" s="9" t="s">
        <v>49</v>
      </c>
      <c r="B106" s="9"/>
      <c r="C106" s="9"/>
      <c r="D106" s="9"/>
      <c r="E106" s="9"/>
      <c r="F106" s="9"/>
      <c r="G106" s="9"/>
      <c r="H106" s="9"/>
      <c r="I106" s="9"/>
    </row>
    <row r="107" spans="1:9" ht="12.75" customHeight="1" x14ac:dyDescent="0.25">
      <c r="A107" s="10" t="s">
        <v>79</v>
      </c>
      <c r="B107" s="10"/>
      <c r="C107" s="10"/>
      <c r="D107" s="10"/>
      <c r="E107" s="10"/>
      <c r="F107" s="10"/>
      <c r="G107" s="10"/>
      <c r="H107" s="10"/>
      <c r="I107" s="10"/>
    </row>
    <row r="109" spans="1:9" x14ac:dyDescent="0.25">
      <c r="A109" s="11" t="s">
        <v>13</v>
      </c>
      <c r="B109" s="11"/>
      <c r="C109" s="11"/>
      <c r="D109" s="11"/>
      <c r="E109" s="11"/>
      <c r="F109" s="11"/>
      <c r="G109" s="11"/>
      <c r="H109" s="11"/>
    </row>
    <row r="110" spans="1:9" ht="41.25" customHeight="1" x14ac:dyDescent="0.25">
      <c r="A110" s="50" t="s">
        <v>53</v>
      </c>
      <c r="B110" s="37" t="s">
        <v>80</v>
      </c>
      <c r="C110" s="37" t="s">
        <v>81</v>
      </c>
      <c r="D110" s="13"/>
      <c r="E110" s="13"/>
      <c r="F110" s="13"/>
    </row>
    <row r="111" spans="1:9" ht="12.75" customHeight="1" x14ac:dyDescent="0.25">
      <c r="A111" s="43" t="s">
        <v>57</v>
      </c>
      <c r="B111" s="40">
        <v>20.56</v>
      </c>
      <c r="C111" s="51">
        <v>18.100000000000001</v>
      </c>
      <c r="D111" s="13"/>
      <c r="E111" s="13"/>
      <c r="F111" s="13"/>
      <c r="H111" s="47"/>
    </row>
    <row r="112" spans="1:9" ht="12.75" customHeight="1" x14ac:dyDescent="0.25">
      <c r="A112" s="43" t="s">
        <v>58</v>
      </c>
      <c r="B112" s="40">
        <v>6.93</v>
      </c>
      <c r="C112" s="51">
        <v>27.04</v>
      </c>
      <c r="D112" s="13"/>
      <c r="E112" s="13"/>
      <c r="F112" s="13"/>
      <c r="H112" s="47"/>
    </row>
    <row r="113" spans="1:8" ht="12.75" customHeight="1" x14ac:dyDescent="0.25">
      <c r="A113" s="38" t="s">
        <v>59</v>
      </c>
      <c r="B113" s="40">
        <v>169.59</v>
      </c>
      <c r="C113" s="51">
        <v>3.54</v>
      </c>
      <c r="D113" s="13"/>
      <c r="E113" s="13"/>
      <c r="F113" s="13"/>
      <c r="H113" s="47"/>
    </row>
    <row r="114" spans="1:8" ht="12.75" customHeight="1" x14ac:dyDescent="0.25">
      <c r="A114" s="43" t="s">
        <v>60</v>
      </c>
      <c r="B114" s="40">
        <v>93.27</v>
      </c>
      <c r="C114" s="51">
        <v>16.239999999999998</v>
      </c>
      <c r="D114" s="13"/>
      <c r="E114" s="13"/>
      <c r="F114" s="13"/>
      <c r="H114" s="47"/>
    </row>
    <row r="115" spans="1:8" ht="12.75" customHeight="1" x14ac:dyDescent="0.25">
      <c r="A115" s="43" t="s">
        <v>61</v>
      </c>
      <c r="B115" s="40">
        <v>0.11</v>
      </c>
      <c r="C115" s="51">
        <v>0.06</v>
      </c>
      <c r="D115" s="13"/>
      <c r="E115" s="13"/>
      <c r="F115" s="13"/>
      <c r="H115" s="47"/>
    </row>
    <row r="116" spans="1:8" ht="12.75" customHeight="1" x14ac:dyDescent="0.25">
      <c r="A116" s="43" t="s">
        <v>62</v>
      </c>
      <c r="B116" s="40" t="s">
        <v>77</v>
      </c>
      <c r="C116" s="51" t="s">
        <v>77</v>
      </c>
      <c r="D116" s="13"/>
      <c r="E116" s="13"/>
      <c r="F116" s="13"/>
      <c r="H116" s="47"/>
    </row>
    <row r="117" spans="1:8" ht="12.75" customHeight="1" x14ac:dyDescent="0.25">
      <c r="A117" s="43" t="s">
        <v>63</v>
      </c>
      <c r="B117" s="40">
        <v>75.489999999999995</v>
      </c>
      <c r="C117" s="51">
        <v>15.75</v>
      </c>
      <c r="D117" s="13"/>
      <c r="E117" s="13"/>
      <c r="F117" s="13"/>
      <c r="H117" s="47"/>
    </row>
    <row r="118" spans="1:8" ht="12.75" customHeight="1" x14ac:dyDescent="0.25">
      <c r="A118" s="43" t="s">
        <v>64</v>
      </c>
      <c r="B118" s="40">
        <v>209.97</v>
      </c>
      <c r="C118" s="51">
        <v>8.19</v>
      </c>
      <c r="D118" s="13"/>
      <c r="E118" s="13"/>
      <c r="F118" s="13"/>
      <c r="H118" s="47"/>
    </row>
    <row r="119" spans="1:8" ht="12.75" customHeight="1" x14ac:dyDescent="0.25">
      <c r="A119" s="43" t="s">
        <v>65</v>
      </c>
      <c r="B119" s="40">
        <v>318.58999999999997</v>
      </c>
      <c r="C119" s="51">
        <v>5.0599999999999996</v>
      </c>
      <c r="D119" s="13"/>
      <c r="E119" s="13"/>
      <c r="F119" s="13"/>
      <c r="H119" s="47"/>
    </row>
    <row r="120" spans="1:8" ht="12.75" customHeight="1" x14ac:dyDescent="0.25">
      <c r="A120" s="43" t="s">
        <v>66</v>
      </c>
      <c r="B120" s="40">
        <v>439.81</v>
      </c>
      <c r="C120" s="51">
        <v>4.45</v>
      </c>
      <c r="D120" s="13"/>
      <c r="E120" s="13"/>
      <c r="F120" s="13"/>
      <c r="H120" s="47"/>
    </row>
    <row r="121" spans="1:8" ht="12.75" customHeight="1" x14ac:dyDescent="0.25">
      <c r="A121" s="43" t="s">
        <v>67</v>
      </c>
      <c r="B121" s="40">
        <v>177.07</v>
      </c>
      <c r="C121" s="51">
        <v>7.79</v>
      </c>
      <c r="D121" s="13"/>
      <c r="E121" s="13"/>
      <c r="F121" s="13"/>
      <c r="H121" s="47"/>
    </row>
    <row r="122" spans="1:8" ht="12.75" customHeight="1" x14ac:dyDescent="0.25">
      <c r="A122" s="43" t="s">
        <v>68</v>
      </c>
      <c r="B122" s="40">
        <v>125.5</v>
      </c>
      <c r="C122" s="51">
        <v>4.1399999999999997</v>
      </c>
      <c r="D122" s="13"/>
      <c r="E122" s="13"/>
      <c r="F122" s="13"/>
      <c r="G122" s="47"/>
      <c r="H122" s="47"/>
    </row>
    <row r="123" spans="1:8" ht="12.75" customHeight="1" x14ac:dyDescent="0.25">
      <c r="A123" s="43" t="s">
        <v>69</v>
      </c>
      <c r="B123" s="40">
        <v>34.49</v>
      </c>
      <c r="C123" s="51">
        <v>6.94</v>
      </c>
      <c r="D123" s="13"/>
      <c r="E123" s="13"/>
      <c r="F123" s="13"/>
      <c r="H123" s="47"/>
    </row>
    <row r="124" spans="1:8" ht="12.75" customHeight="1" x14ac:dyDescent="0.25">
      <c r="A124" s="43" t="s">
        <v>70</v>
      </c>
      <c r="B124" s="40">
        <v>54.38</v>
      </c>
      <c r="C124" s="51">
        <v>5.7</v>
      </c>
      <c r="D124" s="13"/>
      <c r="E124" s="13"/>
      <c r="F124" s="13"/>
      <c r="H124" s="47"/>
    </row>
    <row r="125" spans="1:8" ht="12.75" customHeight="1" x14ac:dyDescent="0.25">
      <c r="A125" s="43" t="s">
        <v>71</v>
      </c>
      <c r="B125" s="40">
        <v>677.83</v>
      </c>
      <c r="C125" s="51">
        <v>7.34</v>
      </c>
      <c r="D125" s="13"/>
      <c r="E125" s="13"/>
      <c r="F125" s="13"/>
      <c r="H125" s="47"/>
    </row>
    <row r="126" spans="1:8" ht="12.75" customHeight="1" x14ac:dyDescent="0.25">
      <c r="A126" s="48" t="s">
        <v>78</v>
      </c>
      <c r="B126" s="49">
        <v>2403.58</v>
      </c>
      <c r="C126" s="52">
        <v>5.9</v>
      </c>
      <c r="D126" s="13"/>
      <c r="E126" s="13"/>
      <c r="F126" s="13"/>
      <c r="H126" s="47"/>
    </row>
    <row r="127" spans="1:8" ht="12" customHeight="1" x14ac:dyDescent="0.25">
      <c r="A127" s="9" t="s">
        <v>49</v>
      </c>
      <c r="B127" s="9"/>
      <c r="C127" s="9"/>
      <c r="D127" s="9"/>
      <c r="E127" s="9"/>
      <c r="F127" s="9"/>
    </row>
    <row r="128" spans="1:8" ht="12.75" customHeight="1" x14ac:dyDescent="0.25">
      <c r="A128" s="10" t="s">
        <v>82</v>
      </c>
      <c r="B128" s="10"/>
      <c r="C128" s="10"/>
      <c r="D128" s="10"/>
      <c r="E128" s="10"/>
      <c r="F128" s="10"/>
    </row>
    <row r="129" spans="1:8" ht="12.75" customHeight="1" x14ac:dyDescent="0.25">
      <c r="A129" s="53"/>
      <c r="B129" s="54"/>
      <c r="C129" s="53"/>
      <c r="D129" s="53"/>
      <c r="E129" s="53"/>
      <c r="F129" s="53"/>
    </row>
    <row r="130" spans="1:8" x14ac:dyDescent="0.25">
      <c r="A130" s="11" t="s">
        <v>14</v>
      </c>
      <c r="B130" s="11"/>
      <c r="C130" s="11"/>
      <c r="D130" s="11"/>
      <c r="E130" s="11"/>
      <c r="F130" s="11"/>
      <c r="G130" s="11"/>
      <c r="H130" s="11"/>
    </row>
    <row r="131" spans="1:8" ht="25.5" customHeight="1" x14ac:dyDescent="0.25">
      <c r="A131" s="15" t="s">
        <v>53</v>
      </c>
      <c r="B131" s="36" t="s">
        <v>83</v>
      </c>
      <c r="C131" s="36" t="s">
        <v>84</v>
      </c>
      <c r="D131" s="55"/>
      <c r="E131" s="13"/>
    </row>
    <row r="132" spans="1:8" ht="12.75" customHeight="1" x14ac:dyDescent="0.25">
      <c r="A132" s="38" t="s">
        <v>57</v>
      </c>
      <c r="B132" s="40">
        <v>0.215</v>
      </c>
      <c r="C132" s="40">
        <v>1E-3</v>
      </c>
      <c r="D132" s="56"/>
      <c r="E132" s="57"/>
    </row>
    <row r="133" spans="1:8" ht="12.75" customHeight="1" x14ac:dyDescent="0.25">
      <c r="A133" s="43" t="s">
        <v>58</v>
      </c>
      <c r="B133" s="40">
        <v>0.65</v>
      </c>
      <c r="C133" s="40">
        <v>2E-3</v>
      </c>
      <c r="D133" s="56"/>
      <c r="E133" s="57"/>
    </row>
    <row r="134" spans="1:8" ht="12.75" customHeight="1" x14ac:dyDescent="0.25">
      <c r="A134" s="43" t="s">
        <v>59</v>
      </c>
      <c r="B134" s="40">
        <v>2.2909999999999999</v>
      </c>
      <c r="C134" s="40">
        <v>7.0000000000000001E-3</v>
      </c>
      <c r="D134" s="56"/>
      <c r="E134" s="57"/>
    </row>
    <row r="135" spans="1:8" ht="12.75" customHeight="1" x14ac:dyDescent="0.25">
      <c r="A135" s="43" t="s">
        <v>60</v>
      </c>
      <c r="B135" s="40">
        <v>5.6959999999999997</v>
      </c>
      <c r="C135" s="40">
        <v>1.7999999999999999E-2</v>
      </c>
      <c r="D135" s="56"/>
      <c r="E135" s="57"/>
    </row>
    <row r="136" spans="1:8" ht="12.75" customHeight="1" x14ac:dyDescent="0.25">
      <c r="A136" s="43" t="s">
        <v>61</v>
      </c>
      <c r="B136" s="40">
        <v>1.091</v>
      </c>
      <c r="C136" s="40">
        <v>4.0000000000000001E-3</v>
      </c>
      <c r="D136" s="56"/>
      <c r="E136" s="57"/>
    </row>
    <row r="137" spans="1:8" ht="12.75" customHeight="1" x14ac:dyDescent="0.25">
      <c r="A137" s="43" t="s">
        <v>62</v>
      </c>
      <c r="B137" s="40">
        <v>5.9969999999999999</v>
      </c>
      <c r="C137" s="40">
        <v>1.9E-2</v>
      </c>
      <c r="D137" s="56"/>
      <c r="E137" s="57"/>
    </row>
    <row r="138" spans="1:8" ht="12.75" customHeight="1" x14ac:dyDescent="0.25">
      <c r="A138" s="43" t="s">
        <v>63</v>
      </c>
      <c r="B138" s="40">
        <v>4.4089999999999998</v>
      </c>
      <c r="C138" s="40">
        <v>1.4E-2</v>
      </c>
      <c r="D138" s="56"/>
      <c r="E138" s="57"/>
    </row>
    <row r="139" spans="1:8" ht="12.75" customHeight="1" x14ac:dyDescent="0.25">
      <c r="A139" s="43" t="s">
        <v>64</v>
      </c>
      <c r="B139" s="40">
        <v>2.4510000000000001</v>
      </c>
      <c r="C139" s="40">
        <v>8.0000000000000002E-3</v>
      </c>
      <c r="D139" s="56"/>
      <c r="E139" s="57"/>
    </row>
    <row r="140" spans="1:8" ht="12.75" customHeight="1" x14ac:dyDescent="0.25">
      <c r="A140" s="43" t="s">
        <v>65</v>
      </c>
      <c r="B140" s="40">
        <v>26.646000000000001</v>
      </c>
      <c r="C140" s="40">
        <v>8.5999999999999993E-2</v>
      </c>
      <c r="D140" s="56"/>
      <c r="E140" s="57"/>
    </row>
    <row r="141" spans="1:8" ht="12.75" customHeight="1" x14ac:dyDescent="0.25">
      <c r="A141" s="43" t="s">
        <v>66</v>
      </c>
      <c r="B141" s="40">
        <v>4.5510000000000002</v>
      </c>
      <c r="C141" s="40">
        <v>1.4999999999999999E-2</v>
      </c>
      <c r="D141" s="56"/>
      <c r="E141" s="57"/>
    </row>
    <row r="142" spans="1:8" ht="12.75" customHeight="1" x14ac:dyDescent="0.25">
      <c r="A142" s="43" t="s">
        <v>67</v>
      </c>
      <c r="B142" s="40">
        <v>14.074</v>
      </c>
      <c r="C142" s="40">
        <v>4.4999999999999998E-2</v>
      </c>
      <c r="D142" s="56"/>
      <c r="E142" s="57"/>
    </row>
    <row r="143" spans="1:8" ht="12.75" customHeight="1" x14ac:dyDescent="0.25">
      <c r="A143" s="43" t="s">
        <v>68</v>
      </c>
      <c r="B143" s="40">
        <v>11.952</v>
      </c>
      <c r="C143" s="40">
        <v>3.9E-2</v>
      </c>
      <c r="D143" s="56"/>
      <c r="E143" s="57"/>
    </row>
    <row r="144" spans="1:8" ht="12.75" customHeight="1" x14ac:dyDescent="0.25">
      <c r="A144" s="43" t="s">
        <v>69</v>
      </c>
      <c r="B144" s="40">
        <v>6.4969999999999999</v>
      </c>
      <c r="C144" s="40">
        <v>2.1000000000000001E-2</v>
      </c>
      <c r="D144" s="56"/>
      <c r="E144" s="57"/>
    </row>
    <row r="145" spans="1:7" ht="12.75" customHeight="1" x14ac:dyDescent="0.25">
      <c r="A145" s="43" t="s">
        <v>70</v>
      </c>
      <c r="B145" s="40">
        <v>7.8090000000000002</v>
      </c>
      <c r="C145" s="40">
        <v>2.5000000000000001E-2</v>
      </c>
      <c r="D145" s="56"/>
      <c r="E145" s="57"/>
    </row>
    <row r="146" spans="1:7" ht="12.75" customHeight="1" x14ac:dyDescent="0.25">
      <c r="A146" s="43" t="s">
        <v>71</v>
      </c>
      <c r="B146" s="40">
        <v>11.048999999999999</v>
      </c>
      <c r="C146" s="40">
        <v>3.5999999999999997E-2</v>
      </c>
      <c r="D146" s="56"/>
      <c r="E146" s="57"/>
    </row>
    <row r="147" spans="1:7" ht="12.75" customHeight="1" x14ac:dyDescent="0.25">
      <c r="A147" s="48" t="s">
        <v>78</v>
      </c>
      <c r="B147" s="49">
        <v>105.377</v>
      </c>
      <c r="C147" s="49">
        <v>0.33600000000000002</v>
      </c>
      <c r="D147" s="56"/>
      <c r="E147" s="57"/>
      <c r="F147" s="47"/>
    </row>
    <row r="148" spans="1:7" ht="12.75" customHeight="1" x14ac:dyDescent="0.25">
      <c r="A148" s="9" t="s">
        <v>49</v>
      </c>
      <c r="B148" s="9"/>
      <c r="C148" s="9"/>
      <c r="D148" s="9"/>
      <c r="E148" s="9"/>
      <c r="F148" s="9"/>
      <c r="G148" s="9"/>
    </row>
    <row r="149" spans="1:7" ht="12.75" customHeight="1" x14ac:dyDescent="0.25">
      <c r="A149" s="10" t="s">
        <v>85</v>
      </c>
      <c r="B149" s="10"/>
      <c r="C149" s="10"/>
      <c r="D149" s="10"/>
      <c r="E149" s="10"/>
      <c r="F149" s="10"/>
      <c r="G149" s="10"/>
    </row>
    <row r="157" spans="1:7" x14ac:dyDescent="0.25">
      <c r="A157" s="9"/>
      <c r="B157" s="9"/>
      <c r="C157" s="9"/>
      <c r="D157" s="9"/>
      <c r="E157" s="9"/>
      <c r="F157" s="9"/>
      <c r="G157" s="9"/>
    </row>
  </sheetData>
  <pageMargins left="0.70000000000000007" right="0.70000000000000007" top="0.75" bottom="0.75" header="0.30000000000000004" footer="0.30000000000000004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98748-AAED-4199-90C5-CF6DD7A7A97C}">
  <dimension ref="A1:BA189"/>
  <sheetViews>
    <sheetView workbookViewId="0"/>
  </sheetViews>
  <sheetFormatPr defaultRowHeight="15" x14ac:dyDescent="0.25"/>
  <cols>
    <col min="1" max="1" width="17.85546875" customWidth="1"/>
    <col min="2" max="2" width="23.28515625" customWidth="1"/>
    <col min="3" max="3" width="26.5703125" customWidth="1"/>
    <col min="4" max="4" width="25.42578125" customWidth="1"/>
    <col min="5" max="5" width="15.42578125" customWidth="1"/>
    <col min="6" max="7" width="13.85546875" customWidth="1"/>
    <col min="8" max="8" width="10.7109375" customWidth="1"/>
    <col min="9" max="9" width="10.85546875" customWidth="1"/>
    <col min="10" max="10" width="11.7109375" customWidth="1"/>
    <col min="11" max="51" width="9.140625" customWidth="1"/>
    <col min="52" max="53" width="10.28515625" customWidth="1"/>
    <col min="54" max="54" width="9.140625" customWidth="1"/>
  </cols>
  <sheetData>
    <row r="1" spans="1:53" ht="15" customHeight="1" x14ac:dyDescent="0.25">
      <c r="A1" s="11" t="s">
        <v>15</v>
      </c>
      <c r="B1" s="11"/>
      <c r="C1" s="11"/>
      <c r="D1" s="11"/>
      <c r="E1" s="11"/>
      <c r="F1" s="11"/>
      <c r="G1" s="11"/>
      <c r="AW1" s="15" t="s">
        <v>86</v>
      </c>
      <c r="AX1" s="36" t="s">
        <v>25</v>
      </c>
      <c r="AY1" s="36" t="s">
        <v>26</v>
      </c>
      <c r="AZ1" s="36" t="s">
        <v>27</v>
      </c>
      <c r="BA1" s="37" t="s">
        <v>28</v>
      </c>
    </row>
    <row r="2" spans="1:53" ht="32.25" customHeight="1" x14ac:dyDescent="0.25">
      <c r="A2" s="15" t="s">
        <v>86</v>
      </c>
      <c r="B2" s="36" t="s">
        <v>25</v>
      </c>
      <c r="C2" s="36" t="s">
        <v>26</v>
      </c>
      <c r="D2" s="36" t="s">
        <v>27</v>
      </c>
      <c r="E2" s="37" t="s">
        <v>28</v>
      </c>
      <c r="AW2" s="58" t="s">
        <v>87</v>
      </c>
      <c r="AX2" s="59">
        <v>7163.95</v>
      </c>
      <c r="AY2" s="59">
        <v>34514.309992315342</v>
      </c>
      <c r="AZ2" s="59">
        <v>17.18869742</v>
      </c>
      <c r="BA2" s="59">
        <v>82.811302580000003</v>
      </c>
    </row>
    <row r="3" spans="1:53" ht="14.45" customHeight="1" x14ac:dyDescent="0.25">
      <c r="A3" s="58" t="s">
        <v>88</v>
      </c>
      <c r="B3" s="59">
        <v>8480.5400000000009</v>
      </c>
      <c r="C3" s="59">
        <f t="shared" ref="C3:C14" si="0">B3/D3*E3</f>
        <v>4524.2200003372445</v>
      </c>
      <c r="D3" s="59">
        <v>65.211045799999994</v>
      </c>
      <c r="E3" s="59">
        <f t="shared" ref="E3:E14" si="1">100-D3</f>
        <v>34.788954200000006</v>
      </c>
      <c r="G3" s="60"/>
      <c r="AV3" s="41"/>
      <c r="AW3" s="58" t="s">
        <v>89</v>
      </c>
      <c r="AX3" s="59">
        <v>30396.82</v>
      </c>
      <c r="AY3" s="59">
        <v>97881.930013026504</v>
      </c>
      <c r="AZ3" s="59">
        <v>23.69591222</v>
      </c>
      <c r="BA3" s="59">
        <v>76.304087780000003</v>
      </c>
    </row>
    <row r="4" spans="1:53" ht="14.45" customHeight="1" x14ac:dyDescent="0.25">
      <c r="A4" s="58" t="s">
        <v>90</v>
      </c>
      <c r="B4" s="59">
        <v>5804.77</v>
      </c>
      <c r="C4" s="59">
        <f t="shared" si="0"/>
        <v>18243.469997956025</v>
      </c>
      <c r="D4" s="59">
        <v>24.13802424</v>
      </c>
      <c r="E4" s="59">
        <f t="shared" si="1"/>
        <v>75.861975760000007</v>
      </c>
      <c r="G4" s="60"/>
      <c r="AV4" s="41"/>
      <c r="AW4" s="58" t="s">
        <v>90</v>
      </c>
      <c r="AX4" s="59">
        <v>5804.77</v>
      </c>
      <c r="AY4" s="59">
        <v>18243.469997956025</v>
      </c>
      <c r="AZ4" s="59">
        <v>24.13802424</v>
      </c>
      <c r="BA4" s="59">
        <v>75.861975760000007</v>
      </c>
    </row>
    <row r="5" spans="1:53" ht="14.45" customHeight="1" x14ac:dyDescent="0.25">
      <c r="A5" s="58" t="s">
        <v>91</v>
      </c>
      <c r="B5" s="59">
        <v>10667.5</v>
      </c>
      <c r="C5" s="59">
        <f t="shared" si="0"/>
        <v>7498.810001191533</v>
      </c>
      <c r="D5" s="59">
        <v>58.721336360000002</v>
      </c>
      <c r="E5" s="59">
        <f t="shared" si="1"/>
        <v>41.278663639999998</v>
      </c>
      <c r="G5" s="60"/>
      <c r="AV5" s="41"/>
      <c r="AW5" s="58" t="s">
        <v>92</v>
      </c>
      <c r="AX5" s="59">
        <v>5669.78</v>
      </c>
      <c r="AY5" s="59">
        <v>14167.199999394952</v>
      </c>
      <c r="AZ5" s="59">
        <v>28.58187083</v>
      </c>
      <c r="BA5" s="59">
        <v>71.41812917</v>
      </c>
    </row>
    <row r="6" spans="1:53" ht="14.45" customHeight="1" x14ac:dyDescent="0.25">
      <c r="A6" s="58" t="s">
        <v>92</v>
      </c>
      <c r="B6" s="59">
        <v>5669.78</v>
      </c>
      <c r="C6" s="59">
        <f t="shared" si="0"/>
        <v>14167.199999394952</v>
      </c>
      <c r="D6" s="59">
        <v>28.58187083</v>
      </c>
      <c r="E6" s="59">
        <f t="shared" si="1"/>
        <v>71.41812917</v>
      </c>
      <c r="G6" s="60"/>
      <c r="AV6" s="41"/>
      <c r="AW6" s="61" t="s">
        <v>93</v>
      </c>
      <c r="AX6" s="62">
        <v>5322.01</v>
      </c>
      <c r="AY6" s="62">
        <v>12824.190000129225</v>
      </c>
      <c r="AZ6" s="62">
        <v>29.32850955</v>
      </c>
      <c r="BA6" s="62">
        <v>70.671490449999993</v>
      </c>
    </row>
    <row r="7" spans="1:53" ht="14.45" customHeight="1" x14ac:dyDescent="0.25">
      <c r="A7" s="58" t="s">
        <v>87</v>
      </c>
      <c r="B7" s="59">
        <v>7163.95</v>
      </c>
      <c r="C7" s="59">
        <f t="shared" si="0"/>
        <v>34514.309992315342</v>
      </c>
      <c r="D7" s="59">
        <v>17.18869742</v>
      </c>
      <c r="E7" s="59">
        <f t="shared" si="1"/>
        <v>82.811302580000003</v>
      </c>
      <c r="G7" s="60"/>
      <c r="AV7" s="41"/>
      <c r="AW7" s="58" t="s">
        <v>94</v>
      </c>
      <c r="AX7" s="59">
        <v>4834.25</v>
      </c>
      <c r="AY7" s="59">
        <v>9209.2200006059193</v>
      </c>
      <c r="AZ7" s="59">
        <v>34.423472259999997</v>
      </c>
      <c r="BA7" s="59">
        <v>65.576527740000003</v>
      </c>
    </row>
    <row r="8" spans="1:53" ht="14.45" customHeight="1" x14ac:dyDescent="0.25">
      <c r="A8" s="58" t="s">
        <v>94</v>
      </c>
      <c r="B8" s="59">
        <v>4834.25</v>
      </c>
      <c r="C8" s="59">
        <f t="shared" si="0"/>
        <v>9209.2200006059193</v>
      </c>
      <c r="D8" s="59">
        <v>34.423472259999997</v>
      </c>
      <c r="E8" s="59">
        <f t="shared" si="1"/>
        <v>65.576527740000003</v>
      </c>
      <c r="G8" s="60"/>
      <c r="AV8" s="41"/>
      <c r="AW8" s="58" t="s">
        <v>95</v>
      </c>
      <c r="AX8" s="59">
        <v>6395</v>
      </c>
      <c r="AY8" s="59">
        <v>9584.8000015359085</v>
      </c>
      <c r="AZ8" s="59">
        <v>40.019274330000002</v>
      </c>
      <c r="BA8" s="59">
        <v>59.980725669999998</v>
      </c>
    </row>
    <row r="9" spans="1:53" ht="14.45" customHeight="1" x14ac:dyDescent="0.25">
      <c r="A9" s="58" t="s">
        <v>96</v>
      </c>
      <c r="B9" s="59">
        <v>4290.3</v>
      </c>
      <c r="C9" s="59">
        <f t="shared" si="0"/>
        <v>5910.5900002261696</v>
      </c>
      <c r="D9" s="59">
        <v>42.058094930000003</v>
      </c>
      <c r="E9" s="59">
        <f t="shared" si="1"/>
        <v>57.941905069999997</v>
      </c>
      <c r="G9" s="60"/>
      <c r="AV9" s="41"/>
      <c r="AW9" s="58" t="s">
        <v>96</v>
      </c>
      <c r="AX9" s="59">
        <v>4290.3</v>
      </c>
      <c r="AY9" s="59">
        <v>5910.5900002261696</v>
      </c>
      <c r="AZ9" s="59">
        <v>42.058094930000003</v>
      </c>
      <c r="BA9" s="59">
        <v>57.941905069999997</v>
      </c>
    </row>
    <row r="10" spans="1:53" ht="14.45" customHeight="1" x14ac:dyDescent="0.25">
      <c r="A10" s="61" t="s">
        <v>89</v>
      </c>
      <c r="B10" s="62">
        <v>30396.82</v>
      </c>
      <c r="C10" s="62">
        <f t="shared" si="0"/>
        <v>97881.930013026504</v>
      </c>
      <c r="D10" s="62">
        <v>23.69591222</v>
      </c>
      <c r="E10" s="62">
        <f t="shared" si="1"/>
        <v>76.304087780000003</v>
      </c>
      <c r="F10" s="60"/>
      <c r="G10" s="60"/>
      <c r="AV10" s="41"/>
      <c r="AW10" s="58" t="s">
        <v>97</v>
      </c>
      <c r="AX10" s="59">
        <v>5061.9799999999996</v>
      </c>
      <c r="AY10" s="59">
        <v>6590.3900000679205</v>
      </c>
      <c r="AZ10" s="59">
        <v>43.441634620000002</v>
      </c>
      <c r="BA10" s="59">
        <v>56.558365379999998</v>
      </c>
    </row>
    <row r="11" spans="1:53" ht="14.45" customHeight="1" x14ac:dyDescent="0.25">
      <c r="A11" s="58" t="s">
        <v>98</v>
      </c>
      <c r="B11" s="59">
        <v>7546.5</v>
      </c>
      <c r="C11" s="59">
        <f t="shared" si="0"/>
        <v>4304.5800005336123</v>
      </c>
      <c r="D11" s="59">
        <v>63.677740759999999</v>
      </c>
      <c r="E11" s="59">
        <f t="shared" si="1"/>
        <v>36.322259240000001</v>
      </c>
      <c r="G11" s="60"/>
      <c r="AV11" s="41"/>
      <c r="AW11" s="58" t="s">
        <v>91</v>
      </c>
      <c r="AX11" s="59">
        <v>10667.5</v>
      </c>
      <c r="AY11" s="59">
        <v>7498.810001191533</v>
      </c>
      <c r="AZ11" s="59">
        <v>58.721336360000002</v>
      </c>
      <c r="BA11" s="59">
        <v>41.278663639999998</v>
      </c>
    </row>
    <row r="12" spans="1:53" ht="14.45" customHeight="1" x14ac:dyDescent="0.25">
      <c r="A12" s="58" t="s">
        <v>97</v>
      </c>
      <c r="B12" s="59">
        <v>5061.9799999999996</v>
      </c>
      <c r="C12" s="59">
        <f t="shared" si="0"/>
        <v>6590.3900000679205</v>
      </c>
      <c r="D12" s="59">
        <v>43.441634620000002</v>
      </c>
      <c r="E12" s="59">
        <f t="shared" si="1"/>
        <v>56.558365379999998</v>
      </c>
      <c r="G12" s="60"/>
      <c r="AV12" s="41"/>
      <c r="AW12" s="58" t="s">
        <v>98</v>
      </c>
      <c r="AX12" s="59">
        <v>7546.5</v>
      </c>
      <c r="AY12" s="59">
        <v>4304.5800005336123</v>
      </c>
      <c r="AZ12" s="59">
        <v>63.677740759999999</v>
      </c>
      <c r="BA12" s="59">
        <v>36.322259240000001</v>
      </c>
    </row>
    <row r="13" spans="1:53" ht="14.45" customHeight="1" x14ac:dyDescent="0.25">
      <c r="A13" s="58" t="s">
        <v>95</v>
      </c>
      <c r="B13" s="59">
        <v>6395</v>
      </c>
      <c r="C13" s="59">
        <f t="shared" si="0"/>
        <v>9584.8000015359085</v>
      </c>
      <c r="D13" s="59">
        <v>40.019274330000002</v>
      </c>
      <c r="E13" s="59">
        <f t="shared" si="1"/>
        <v>59.980725669999998</v>
      </c>
      <c r="G13" s="60"/>
      <c r="AV13" s="41"/>
      <c r="AW13" s="58" t="s">
        <v>88</v>
      </c>
      <c r="AX13" s="59">
        <v>8480.5400000000009</v>
      </c>
      <c r="AY13" s="59">
        <v>4524.2200003372445</v>
      </c>
      <c r="AZ13" s="59">
        <v>65.211045799999994</v>
      </c>
      <c r="BA13" s="59">
        <v>34.788954200000006</v>
      </c>
    </row>
    <row r="14" spans="1:53" ht="14.45" customHeight="1" x14ac:dyDescent="0.25">
      <c r="A14" s="58" t="s">
        <v>93</v>
      </c>
      <c r="B14" s="59">
        <v>5322.01</v>
      </c>
      <c r="C14" s="59">
        <f t="shared" si="0"/>
        <v>12824.190000129225</v>
      </c>
      <c r="D14" s="59">
        <v>29.32850955</v>
      </c>
      <c r="E14" s="59">
        <f t="shared" si="1"/>
        <v>70.671490449999993</v>
      </c>
      <c r="G14" s="60"/>
      <c r="AV14" s="41"/>
    </row>
    <row r="15" spans="1:53" s="14" customFormat="1" ht="14.45" customHeight="1" x14ac:dyDescent="0.2">
      <c r="A15" s="9" t="s">
        <v>31</v>
      </c>
      <c r="B15" s="9"/>
      <c r="C15" s="9"/>
      <c r="D15" s="9"/>
      <c r="E15" s="9"/>
      <c r="F15" s="9"/>
      <c r="G15" s="9"/>
    </row>
    <row r="16" spans="1:53" ht="14.45" customHeight="1" x14ac:dyDescent="0.25">
      <c r="A16" s="10" t="s">
        <v>72</v>
      </c>
      <c r="B16" s="10"/>
      <c r="C16" s="10"/>
      <c r="D16" s="10"/>
      <c r="E16" s="10"/>
    </row>
    <row r="17" spans="1:7" ht="14.45" customHeight="1" x14ac:dyDescent="0.25">
      <c r="A17" s="53"/>
      <c r="B17" s="53"/>
      <c r="C17" s="53"/>
      <c r="D17" s="53"/>
      <c r="E17" s="53"/>
    </row>
    <row r="18" spans="1:7" x14ac:dyDescent="0.25">
      <c r="A18" s="11" t="s">
        <v>16</v>
      </c>
      <c r="B18" s="11"/>
      <c r="C18" s="11"/>
      <c r="D18" s="11"/>
      <c r="E18" s="11"/>
      <c r="F18" s="11"/>
      <c r="G18" s="11"/>
    </row>
    <row r="42" spans="1:7" s="14" customFormat="1" x14ac:dyDescent="0.25">
      <c r="A42" s="9" t="s">
        <v>31</v>
      </c>
      <c r="B42" s="9"/>
      <c r="C42" s="9"/>
      <c r="D42" s="9"/>
      <c r="E42" s="9"/>
      <c r="F42" s="9"/>
      <c r="G42" s="9"/>
    </row>
    <row r="43" spans="1:7" ht="12.75" customHeight="1" x14ac:dyDescent="0.25">
      <c r="A43" s="10" t="s">
        <v>72</v>
      </c>
      <c r="B43" s="10"/>
      <c r="C43" s="10"/>
      <c r="D43" s="10"/>
      <c r="E43" s="10"/>
      <c r="F43" s="10"/>
      <c r="G43" s="10"/>
    </row>
    <row r="44" spans="1:7" ht="12.75" customHeight="1" x14ac:dyDescent="0.25"/>
    <row r="45" spans="1:7" x14ac:dyDescent="0.25">
      <c r="A45" s="63" t="s">
        <v>17</v>
      </c>
    </row>
    <row r="46" spans="1:7" x14ac:dyDescent="0.25">
      <c r="A46" s="15" t="s">
        <v>99</v>
      </c>
      <c r="B46" s="36" t="s">
        <v>100</v>
      </c>
      <c r="C46" s="36" t="s">
        <v>101</v>
      </c>
      <c r="D46" s="36" t="s">
        <v>102</v>
      </c>
    </row>
    <row r="47" spans="1:7" x14ac:dyDescent="0.25">
      <c r="A47" s="58" t="s">
        <v>88</v>
      </c>
      <c r="B47" s="20">
        <v>6.8</v>
      </c>
      <c r="C47" s="20">
        <v>8.0183573215856535E-2</v>
      </c>
      <c r="D47" s="20">
        <v>5.2288546653868728</v>
      </c>
    </row>
    <row r="48" spans="1:7" x14ac:dyDescent="0.25">
      <c r="A48" s="58" t="s">
        <v>90</v>
      </c>
      <c r="B48" s="20">
        <v>4.7699999999999996</v>
      </c>
      <c r="C48" s="20">
        <v>8.2173798445071888E-2</v>
      </c>
      <c r="D48" s="20">
        <v>1.9835131387600191</v>
      </c>
    </row>
    <row r="49" spans="1:4" x14ac:dyDescent="0.25">
      <c r="A49" s="58" t="s">
        <v>91</v>
      </c>
      <c r="B49" s="20">
        <v>13.11</v>
      </c>
      <c r="C49" s="20">
        <v>0.12289664869932035</v>
      </c>
      <c r="D49" s="20">
        <v>7.2166554457895469</v>
      </c>
    </row>
    <row r="50" spans="1:4" x14ac:dyDescent="0.25">
      <c r="A50" s="58" t="s">
        <v>92</v>
      </c>
      <c r="B50" s="20">
        <v>17.07</v>
      </c>
      <c r="C50" s="20">
        <v>0.30106988278204799</v>
      </c>
      <c r="D50" s="20">
        <v>8.6051405004797363</v>
      </c>
    </row>
    <row r="51" spans="1:4" x14ac:dyDescent="0.25">
      <c r="A51" s="58" t="s">
        <v>87</v>
      </c>
      <c r="B51" s="20">
        <v>65.180000000000007</v>
      </c>
      <c r="C51" s="20">
        <v>0.90983326237620321</v>
      </c>
      <c r="D51" s="20">
        <v>15.63884864963603</v>
      </c>
    </row>
    <row r="52" spans="1:4" x14ac:dyDescent="0.25">
      <c r="A52" s="58" t="s">
        <v>94</v>
      </c>
      <c r="B52" s="20">
        <v>29.23</v>
      </c>
      <c r="C52" s="20">
        <v>0.60464394683766876</v>
      </c>
      <c r="D52" s="20">
        <v>20.813944131143401</v>
      </c>
    </row>
    <row r="53" spans="1:4" x14ac:dyDescent="0.25">
      <c r="A53" s="58" t="s">
        <v>96</v>
      </c>
      <c r="B53" s="20">
        <v>1.34</v>
      </c>
      <c r="C53" s="20">
        <v>3.1233247092277931E-2</v>
      </c>
      <c r="D53" s="20">
        <v>1.3136108711791719</v>
      </c>
    </row>
    <row r="54" spans="1:4" x14ac:dyDescent="0.25">
      <c r="A54" s="61" t="s">
        <v>89</v>
      </c>
      <c r="B54" s="64">
        <v>56.69</v>
      </c>
      <c r="C54" s="64">
        <v>0.18649977201562531</v>
      </c>
      <c r="D54" s="64">
        <v>4.4192822267322702</v>
      </c>
    </row>
    <row r="55" spans="1:4" x14ac:dyDescent="0.25">
      <c r="A55" s="58" t="s">
        <v>98</v>
      </c>
      <c r="B55" s="20">
        <v>13.62</v>
      </c>
      <c r="C55" s="20">
        <v>0.18048101769031999</v>
      </c>
      <c r="D55" s="20">
        <v>11.492623456585171</v>
      </c>
    </row>
    <row r="56" spans="1:4" x14ac:dyDescent="0.25">
      <c r="A56" s="58" t="s">
        <v>97</v>
      </c>
      <c r="B56" s="20">
        <v>21.13</v>
      </c>
      <c r="C56" s="20">
        <v>0.41742559235714083</v>
      </c>
      <c r="D56" s="20">
        <v>18.133650064215981</v>
      </c>
    </row>
    <row r="57" spans="1:4" x14ac:dyDescent="0.25">
      <c r="A57" s="58" t="s">
        <v>95</v>
      </c>
      <c r="B57" s="20">
        <v>13.85</v>
      </c>
      <c r="C57" s="20">
        <v>0.21657544956997654</v>
      </c>
      <c r="D57" s="20">
        <v>8.6671923294839726</v>
      </c>
    </row>
    <row r="58" spans="1:4" x14ac:dyDescent="0.25">
      <c r="A58" s="58" t="s">
        <v>93</v>
      </c>
      <c r="B58" s="20">
        <v>31.09</v>
      </c>
      <c r="C58" s="20">
        <v>0.58417778245437335</v>
      </c>
      <c r="D58" s="20">
        <v>17.133063671610913</v>
      </c>
    </row>
    <row r="59" spans="1:4" x14ac:dyDescent="0.25">
      <c r="A59" s="9" t="s">
        <v>31</v>
      </c>
      <c r="B59" s="14"/>
      <c r="C59" s="14"/>
      <c r="D59" s="14"/>
    </row>
    <row r="60" spans="1:4" x14ac:dyDescent="0.25">
      <c r="A60" s="10"/>
      <c r="B60" s="14"/>
      <c r="C60" s="14"/>
      <c r="D60" s="14"/>
    </row>
    <row r="61" spans="1:4" x14ac:dyDescent="0.25">
      <c r="A61" s="11" t="s">
        <v>18</v>
      </c>
      <c r="B61" s="14"/>
      <c r="C61" s="14"/>
      <c r="D61" s="14"/>
    </row>
    <row r="62" spans="1:4" x14ac:dyDescent="0.25">
      <c r="A62" s="9"/>
      <c r="B62" s="14"/>
      <c r="C62" s="14"/>
      <c r="D62" s="14"/>
    </row>
    <row r="63" spans="1:4" x14ac:dyDescent="0.25">
      <c r="A63" s="9"/>
      <c r="B63" s="14"/>
      <c r="C63" s="14"/>
      <c r="D63" s="14"/>
    </row>
    <row r="64" spans="1:4" x14ac:dyDescent="0.25">
      <c r="A64" s="9"/>
      <c r="B64" s="14"/>
      <c r="C64" s="14"/>
      <c r="D64" s="14"/>
    </row>
    <row r="65" spans="1:4" x14ac:dyDescent="0.25">
      <c r="A65" s="9"/>
      <c r="B65" s="14"/>
      <c r="C65" s="14"/>
      <c r="D65" s="14"/>
    </row>
    <row r="66" spans="1:4" x14ac:dyDescent="0.25">
      <c r="A66" s="9"/>
      <c r="B66" s="14"/>
      <c r="C66" s="14"/>
      <c r="D66" s="14"/>
    </row>
    <row r="67" spans="1:4" x14ac:dyDescent="0.25">
      <c r="A67" s="9"/>
      <c r="B67" s="14"/>
      <c r="C67" s="14"/>
      <c r="D67" s="14"/>
    </row>
    <row r="68" spans="1:4" x14ac:dyDescent="0.25">
      <c r="A68" s="9"/>
      <c r="B68" s="14"/>
      <c r="C68" s="14"/>
      <c r="D68" s="14"/>
    </row>
    <row r="69" spans="1:4" x14ac:dyDescent="0.25">
      <c r="A69" s="9"/>
      <c r="B69" s="14"/>
      <c r="C69" s="14"/>
      <c r="D69" s="14"/>
    </row>
    <row r="70" spans="1:4" x14ac:dyDescent="0.25">
      <c r="A70" s="9"/>
      <c r="B70" s="14"/>
      <c r="C70" s="14"/>
      <c r="D70" s="14"/>
    </row>
    <row r="71" spans="1:4" x14ac:dyDescent="0.25">
      <c r="A71" s="9"/>
      <c r="B71" s="14"/>
      <c r="C71" s="14"/>
      <c r="D71" s="14"/>
    </row>
    <row r="72" spans="1:4" x14ac:dyDescent="0.25">
      <c r="A72" s="9"/>
      <c r="B72" s="14"/>
      <c r="C72" s="14"/>
      <c r="D72" s="14"/>
    </row>
    <row r="73" spans="1:4" x14ac:dyDescent="0.25">
      <c r="A73" s="9"/>
      <c r="B73" s="14"/>
      <c r="C73" s="14"/>
      <c r="D73" s="14"/>
    </row>
    <row r="74" spans="1:4" x14ac:dyDescent="0.25">
      <c r="A74" s="9"/>
      <c r="B74" s="14"/>
      <c r="C74" s="14"/>
      <c r="D74" s="14"/>
    </row>
    <row r="75" spans="1:4" x14ac:dyDescent="0.25">
      <c r="A75" s="9"/>
      <c r="B75" s="14"/>
      <c r="C75" s="14"/>
      <c r="D75" s="14"/>
    </row>
    <row r="76" spans="1:4" x14ac:dyDescent="0.25">
      <c r="A76" s="9"/>
      <c r="B76" s="14"/>
      <c r="C76" s="14"/>
      <c r="D76" s="14"/>
    </row>
    <row r="77" spans="1:4" x14ac:dyDescent="0.25">
      <c r="A77" s="9"/>
      <c r="B77" s="14"/>
      <c r="C77" s="14"/>
      <c r="D77" s="14"/>
    </row>
    <row r="78" spans="1:4" x14ac:dyDescent="0.25">
      <c r="A78" s="9"/>
      <c r="B78" s="14"/>
      <c r="C78" s="14"/>
      <c r="D78" s="14"/>
    </row>
    <row r="79" spans="1:4" x14ac:dyDescent="0.25">
      <c r="A79" s="9"/>
      <c r="B79" s="14"/>
      <c r="C79" s="14"/>
      <c r="D79" s="14"/>
    </row>
    <row r="80" spans="1:4" x14ac:dyDescent="0.25">
      <c r="A80" s="9"/>
      <c r="B80" s="14"/>
      <c r="C80" s="14"/>
      <c r="D80" s="14"/>
    </row>
    <row r="81" spans="1:7" x14ac:dyDescent="0.25">
      <c r="A81" s="9"/>
      <c r="B81" s="14"/>
      <c r="C81" s="14"/>
      <c r="D81" s="14"/>
    </row>
    <row r="82" spans="1:7" x14ac:dyDescent="0.25">
      <c r="A82" s="9" t="s">
        <v>31</v>
      </c>
      <c r="B82" s="14"/>
      <c r="C82" s="14"/>
      <c r="D82" s="14"/>
    </row>
    <row r="83" spans="1:7" x14ac:dyDescent="0.25">
      <c r="A83" s="9"/>
      <c r="B83" s="14"/>
      <c r="C83" s="14"/>
      <c r="D83" s="14"/>
    </row>
    <row r="84" spans="1:7" x14ac:dyDescent="0.25">
      <c r="A84" s="11" t="s">
        <v>19</v>
      </c>
      <c r="B84" s="11"/>
      <c r="C84" s="11"/>
      <c r="D84" s="11"/>
      <c r="E84" s="11"/>
      <c r="F84" s="11"/>
      <c r="G84" s="11"/>
    </row>
    <row r="85" spans="1:7" ht="52.5" customHeight="1" x14ac:dyDescent="0.25">
      <c r="A85" s="65" t="s">
        <v>86</v>
      </c>
      <c r="B85" s="66" t="s">
        <v>103</v>
      </c>
      <c r="C85" s="66" t="s">
        <v>104</v>
      </c>
      <c r="D85" s="66" t="s">
        <v>105</v>
      </c>
      <c r="E85" s="41"/>
      <c r="F85" s="41"/>
      <c r="G85" s="41"/>
    </row>
    <row r="86" spans="1:7" ht="12.75" customHeight="1" x14ac:dyDescent="0.25">
      <c r="A86" s="43" t="s">
        <v>88</v>
      </c>
      <c r="B86" s="20">
        <v>50.000999999999998</v>
      </c>
      <c r="C86" s="20">
        <v>23.401</v>
      </c>
      <c r="D86" s="20">
        <v>4.3479999999999999</v>
      </c>
      <c r="E86" s="41"/>
      <c r="F86" s="41"/>
      <c r="G86" s="41"/>
    </row>
    <row r="87" spans="1:7" ht="12.75" customHeight="1" x14ac:dyDescent="0.25">
      <c r="A87" s="43" t="s">
        <v>90</v>
      </c>
      <c r="B87" s="20">
        <v>72.83</v>
      </c>
      <c r="C87" s="20">
        <v>68.373999999999995</v>
      </c>
      <c r="D87" s="20">
        <v>59.737000000000002</v>
      </c>
      <c r="E87" s="41"/>
      <c r="F87" s="41"/>
      <c r="G87" s="41"/>
    </row>
    <row r="88" spans="1:7" ht="12.75" customHeight="1" x14ac:dyDescent="0.25">
      <c r="A88" s="43" t="s">
        <v>91</v>
      </c>
      <c r="B88" s="20">
        <v>56.378999999999998</v>
      </c>
      <c r="C88" s="20">
        <v>54.353999999999999</v>
      </c>
      <c r="D88" s="20">
        <v>54.811999999999998</v>
      </c>
      <c r="E88" s="41"/>
      <c r="F88" s="41"/>
      <c r="G88" s="41"/>
    </row>
    <row r="89" spans="1:7" ht="12.75" customHeight="1" x14ac:dyDescent="0.25">
      <c r="A89" s="43" t="s">
        <v>92</v>
      </c>
      <c r="B89" s="20">
        <v>24.242000000000001</v>
      </c>
      <c r="C89" s="20">
        <v>19.346</v>
      </c>
      <c r="D89" s="20">
        <v>18.943999999999999</v>
      </c>
      <c r="E89" s="41"/>
      <c r="F89" s="41"/>
      <c r="G89" s="41"/>
    </row>
    <row r="90" spans="1:7" ht="12.75" customHeight="1" x14ac:dyDescent="0.25">
      <c r="A90" s="43" t="s">
        <v>87</v>
      </c>
      <c r="B90" s="20">
        <v>38.790999999999997</v>
      </c>
      <c r="C90" s="20">
        <v>45.088999999999999</v>
      </c>
      <c r="D90" s="20">
        <v>45.341999999999999</v>
      </c>
      <c r="E90" s="41"/>
      <c r="F90" s="41"/>
      <c r="G90" s="41"/>
    </row>
    <row r="91" spans="1:7" ht="12.75" customHeight="1" x14ac:dyDescent="0.25">
      <c r="A91" s="43" t="s">
        <v>94</v>
      </c>
      <c r="B91" s="20">
        <v>38.1</v>
      </c>
      <c r="C91" s="20">
        <v>36.734999999999999</v>
      </c>
      <c r="D91" s="20">
        <v>7.431</v>
      </c>
      <c r="E91" s="41"/>
      <c r="F91" s="41"/>
      <c r="G91" s="41"/>
    </row>
    <row r="92" spans="1:7" ht="12.75" customHeight="1" x14ac:dyDescent="0.25">
      <c r="A92" s="43" t="s">
        <v>96</v>
      </c>
      <c r="B92" s="20">
        <v>60.003999999999998</v>
      </c>
      <c r="C92" s="20">
        <v>55.600999999999999</v>
      </c>
      <c r="D92" s="20">
        <v>22.114000000000001</v>
      </c>
      <c r="E92" s="41"/>
      <c r="F92" s="41"/>
      <c r="G92" s="41"/>
    </row>
    <row r="93" spans="1:7" ht="12.75" customHeight="1" x14ac:dyDescent="0.25">
      <c r="A93" s="48" t="s">
        <v>89</v>
      </c>
      <c r="B93" s="64">
        <v>25.824999999999999</v>
      </c>
      <c r="C93" s="64">
        <v>17.940999999999999</v>
      </c>
      <c r="D93" s="64">
        <v>14.222</v>
      </c>
      <c r="E93" s="67"/>
      <c r="F93" s="67"/>
      <c r="G93" s="67"/>
    </row>
    <row r="94" spans="1:7" ht="12.75" customHeight="1" x14ac:dyDescent="0.25">
      <c r="A94" s="43" t="s">
        <v>98</v>
      </c>
      <c r="B94" s="20">
        <v>45.631999999999998</v>
      </c>
      <c r="C94" s="20">
        <v>45.402000000000001</v>
      </c>
      <c r="D94" s="20">
        <v>42.965000000000003</v>
      </c>
      <c r="E94" s="41"/>
      <c r="F94" s="41"/>
      <c r="G94" s="41"/>
    </row>
    <row r="95" spans="1:7" ht="12.75" customHeight="1" x14ac:dyDescent="0.25">
      <c r="A95" s="43" t="s">
        <v>97</v>
      </c>
      <c r="B95" s="20">
        <v>20.943000000000001</v>
      </c>
      <c r="C95" s="20">
        <v>20.428999999999998</v>
      </c>
      <c r="D95" s="20">
        <v>15.257</v>
      </c>
      <c r="E95" s="41"/>
      <c r="F95" s="41"/>
      <c r="G95" s="41"/>
    </row>
    <row r="96" spans="1:7" ht="12.75" customHeight="1" x14ac:dyDescent="0.25">
      <c r="A96" s="43" t="s">
        <v>95</v>
      </c>
      <c r="B96" s="20">
        <v>56.93</v>
      </c>
      <c r="C96" s="20">
        <v>56.93</v>
      </c>
      <c r="D96" s="20">
        <v>56.933</v>
      </c>
      <c r="E96" s="41"/>
      <c r="F96" s="41"/>
      <c r="G96" s="41"/>
    </row>
    <row r="97" spans="1:7" ht="12.75" customHeight="1" x14ac:dyDescent="0.25">
      <c r="A97" s="43" t="s">
        <v>93</v>
      </c>
      <c r="B97" s="20">
        <v>13.65</v>
      </c>
      <c r="C97" s="20">
        <v>12.515000000000001</v>
      </c>
      <c r="D97" s="20">
        <v>13.621</v>
      </c>
      <c r="E97" s="41"/>
      <c r="F97" s="41"/>
      <c r="G97" s="41"/>
    </row>
    <row r="98" spans="1:7" s="14" customFormat="1" x14ac:dyDescent="0.25">
      <c r="A98" s="9" t="s">
        <v>31</v>
      </c>
      <c r="B98" s="9"/>
      <c r="C98" s="9"/>
      <c r="D98" s="9"/>
      <c r="E98" s="9"/>
      <c r="F98" s="9"/>
      <c r="G98" s="9"/>
    </row>
    <row r="99" spans="1:7" x14ac:dyDescent="0.25">
      <c r="A99" s="10" t="s">
        <v>106</v>
      </c>
      <c r="B99" s="10"/>
      <c r="C99" s="10"/>
      <c r="D99" s="10"/>
      <c r="E99" s="10"/>
      <c r="F99" s="10"/>
      <c r="G99" s="10"/>
    </row>
    <row r="100" spans="1:7" ht="38.25" customHeight="1" x14ac:dyDescent="0.25">
      <c r="A100" s="69" t="s">
        <v>107</v>
      </c>
      <c r="B100" s="69"/>
      <c r="C100" s="69"/>
      <c r="D100" s="69"/>
      <c r="E100" s="69"/>
      <c r="F100" s="69"/>
      <c r="G100" s="69"/>
    </row>
    <row r="101" spans="1:7" x14ac:dyDescent="0.25">
      <c r="A101" s="68"/>
      <c r="B101" s="68"/>
      <c r="C101" s="68"/>
      <c r="D101" s="68"/>
      <c r="E101" s="68"/>
      <c r="F101" s="68"/>
      <c r="G101" s="68"/>
    </row>
    <row r="102" spans="1:7" x14ac:dyDescent="0.25">
      <c r="A102" s="11" t="s">
        <v>20</v>
      </c>
      <c r="B102" s="14"/>
      <c r="C102" s="14"/>
      <c r="D102" s="14"/>
    </row>
    <row r="103" spans="1:7" x14ac:dyDescent="0.25">
      <c r="A103" s="9"/>
      <c r="B103" s="14"/>
      <c r="C103" s="14"/>
      <c r="D103" s="14"/>
    </row>
    <row r="104" spans="1:7" x14ac:dyDescent="0.25">
      <c r="A104" s="9"/>
      <c r="B104" s="14"/>
      <c r="C104" s="14"/>
      <c r="D104" s="14"/>
    </row>
    <row r="105" spans="1:7" x14ac:dyDescent="0.25">
      <c r="A105" s="9"/>
      <c r="B105" s="14"/>
      <c r="C105" s="14"/>
      <c r="D105" s="14"/>
    </row>
    <row r="106" spans="1:7" x14ac:dyDescent="0.25">
      <c r="A106" s="9"/>
      <c r="B106" s="14"/>
      <c r="C106" s="14"/>
      <c r="D106" s="14"/>
    </row>
    <row r="107" spans="1:7" x14ac:dyDescent="0.25">
      <c r="A107" s="9"/>
      <c r="B107" s="14"/>
      <c r="C107" s="14"/>
      <c r="D107" s="14"/>
    </row>
    <row r="108" spans="1:7" x14ac:dyDescent="0.25">
      <c r="A108" s="9"/>
      <c r="B108" s="14"/>
      <c r="C108" s="14"/>
      <c r="D108" s="14"/>
    </row>
    <row r="109" spans="1:7" x14ac:dyDescent="0.25">
      <c r="A109" s="9"/>
      <c r="B109" s="14"/>
      <c r="C109" s="14"/>
      <c r="D109" s="14"/>
    </row>
    <row r="110" spans="1:7" x14ac:dyDescent="0.25">
      <c r="A110" s="9"/>
      <c r="B110" s="14"/>
      <c r="C110" s="14"/>
      <c r="D110" s="14"/>
    </row>
    <row r="111" spans="1:7" x14ac:dyDescent="0.25">
      <c r="A111" s="9"/>
      <c r="B111" s="14"/>
      <c r="C111" s="14"/>
      <c r="D111" s="14"/>
    </row>
    <row r="112" spans="1:7" x14ac:dyDescent="0.25">
      <c r="A112" s="9"/>
      <c r="B112" s="14"/>
      <c r="C112" s="14"/>
      <c r="D112" s="14"/>
    </row>
    <row r="113" spans="1:7" x14ac:dyDescent="0.25">
      <c r="A113" s="9"/>
      <c r="B113" s="14"/>
      <c r="C113" s="14"/>
      <c r="D113" s="14"/>
    </row>
    <row r="114" spans="1:7" x14ac:dyDescent="0.25">
      <c r="A114" s="9"/>
      <c r="B114" s="14"/>
      <c r="C114" s="14"/>
      <c r="D114" s="14"/>
    </row>
    <row r="115" spans="1:7" x14ac:dyDescent="0.25">
      <c r="A115" s="9"/>
      <c r="B115" s="14"/>
      <c r="C115" s="14"/>
      <c r="D115" s="14"/>
    </row>
    <row r="116" spans="1:7" x14ac:dyDescent="0.25">
      <c r="A116" s="9"/>
      <c r="B116" s="14"/>
      <c r="C116" s="14"/>
      <c r="D116" s="14"/>
    </row>
    <row r="117" spans="1:7" x14ac:dyDescent="0.25">
      <c r="A117" s="9"/>
      <c r="B117" s="14"/>
      <c r="C117" s="14"/>
      <c r="D117" s="14"/>
    </row>
    <row r="118" spans="1:7" x14ac:dyDescent="0.25">
      <c r="A118" s="9"/>
      <c r="B118" s="14"/>
      <c r="C118" s="14"/>
      <c r="D118" s="14"/>
    </row>
    <row r="119" spans="1:7" x14ac:dyDescent="0.25">
      <c r="A119" s="9"/>
      <c r="B119" s="14"/>
      <c r="C119" s="14"/>
      <c r="D119" s="14"/>
    </row>
    <row r="120" spans="1:7" x14ac:dyDescent="0.25">
      <c r="A120" s="9"/>
      <c r="B120" s="14"/>
      <c r="C120" s="14"/>
      <c r="D120" s="14"/>
    </row>
    <row r="121" spans="1:7" x14ac:dyDescent="0.25">
      <c r="A121" s="9" t="s">
        <v>31</v>
      </c>
      <c r="B121" s="14"/>
      <c r="C121" s="14"/>
      <c r="D121" s="14"/>
    </row>
    <row r="122" spans="1:7" x14ac:dyDescent="0.25">
      <c r="A122" s="9"/>
      <c r="B122" s="14"/>
      <c r="C122" s="14"/>
      <c r="D122" s="14"/>
    </row>
    <row r="123" spans="1:7" x14ac:dyDescent="0.25">
      <c r="A123" s="11" t="s">
        <v>21</v>
      </c>
      <c r="B123" s="11"/>
      <c r="C123" s="11"/>
      <c r="D123" s="11"/>
      <c r="E123" s="11"/>
      <c r="F123" s="11"/>
      <c r="G123" s="11"/>
    </row>
    <row r="124" spans="1:7" ht="52.5" customHeight="1" x14ac:dyDescent="0.25">
      <c r="A124" s="65" t="s">
        <v>86</v>
      </c>
      <c r="B124" s="5" t="s">
        <v>108</v>
      </c>
      <c r="C124" s="5" t="s">
        <v>109</v>
      </c>
      <c r="D124" s="41"/>
      <c r="E124" s="41"/>
      <c r="F124" s="30"/>
      <c r="G124" s="30"/>
    </row>
    <row r="125" spans="1:7" ht="12.75" customHeight="1" x14ac:dyDescent="0.25">
      <c r="A125" s="43" t="s">
        <v>90</v>
      </c>
      <c r="B125" s="20">
        <v>83.191000000000003</v>
      </c>
      <c r="C125" s="20">
        <v>57.442</v>
      </c>
      <c r="D125" s="41"/>
      <c r="E125" s="41"/>
    </row>
    <row r="126" spans="1:7" ht="12.75" customHeight="1" x14ac:dyDescent="0.25">
      <c r="A126" s="43" t="s">
        <v>87</v>
      </c>
      <c r="B126" s="20">
        <v>14.993</v>
      </c>
      <c r="C126" s="20">
        <v>10.914999999999999</v>
      </c>
      <c r="D126" s="41"/>
      <c r="E126" s="41"/>
    </row>
    <row r="127" spans="1:7" ht="12.75" customHeight="1" x14ac:dyDescent="0.25">
      <c r="A127" s="48" t="s">
        <v>89</v>
      </c>
      <c r="B127" s="64">
        <v>36.186</v>
      </c>
      <c r="C127" s="64">
        <v>21.587</v>
      </c>
      <c r="D127" s="67"/>
      <c r="E127" s="67"/>
    </row>
    <row r="128" spans="1:7" ht="12.75" customHeight="1" x14ac:dyDescent="0.25">
      <c r="A128" s="43" t="s">
        <v>98</v>
      </c>
      <c r="B128" s="20">
        <v>75.655000000000001</v>
      </c>
      <c r="C128" s="20">
        <v>74.036000000000001</v>
      </c>
      <c r="D128" s="41"/>
      <c r="E128" s="41"/>
    </row>
    <row r="129" spans="1:7" ht="12.75" customHeight="1" x14ac:dyDescent="0.25">
      <c r="A129" s="43" t="s">
        <v>97</v>
      </c>
      <c r="B129" s="20">
        <v>68.066000000000003</v>
      </c>
      <c r="C129" s="20">
        <v>57.664999999999999</v>
      </c>
      <c r="D129" s="41"/>
      <c r="E129" s="41"/>
    </row>
    <row r="130" spans="1:7" ht="12.75" customHeight="1" x14ac:dyDescent="0.25">
      <c r="A130" s="43" t="s">
        <v>95</v>
      </c>
      <c r="B130" s="20">
        <v>53.784999999999997</v>
      </c>
      <c r="C130" s="20">
        <v>48.41</v>
      </c>
      <c r="D130" s="41"/>
      <c r="E130" s="41"/>
    </row>
    <row r="131" spans="1:7" ht="12.75" customHeight="1" x14ac:dyDescent="0.25">
      <c r="A131" s="43" t="s">
        <v>93</v>
      </c>
      <c r="B131" s="20">
        <v>46.439</v>
      </c>
      <c r="C131" s="20">
        <v>45.892000000000003</v>
      </c>
      <c r="D131" s="41"/>
      <c r="E131" s="41"/>
    </row>
    <row r="132" spans="1:7" ht="12.75" customHeight="1" x14ac:dyDescent="0.25">
      <c r="A132" s="43" t="s">
        <v>110</v>
      </c>
      <c r="B132" s="20">
        <v>19.382000000000001</v>
      </c>
      <c r="C132" s="20">
        <v>20.364999999999998</v>
      </c>
      <c r="D132" s="41"/>
      <c r="E132" s="41"/>
    </row>
    <row r="133" spans="1:7" s="14" customFormat="1" x14ac:dyDescent="0.25">
      <c r="A133" s="9" t="s">
        <v>31</v>
      </c>
      <c r="B133" s="9"/>
      <c r="C133" s="9"/>
      <c r="D133" s="9"/>
      <c r="E133" s="9"/>
      <c r="F133" s="9"/>
      <c r="G133" s="9"/>
    </row>
    <row r="134" spans="1:7" s="14" customFormat="1" x14ac:dyDescent="0.25">
      <c r="A134" s="9"/>
      <c r="B134" s="9"/>
      <c r="C134" s="9"/>
      <c r="D134" s="9"/>
      <c r="E134" s="9"/>
      <c r="F134" s="9"/>
      <c r="G134" s="9"/>
    </row>
    <row r="135" spans="1:7" x14ac:dyDescent="0.25">
      <c r="A135" s="11" t="s">
        <v>22</v>
      </c>
      <c r="B135" s="11"/>
      <c r="C135" s="11"/>
      <c r="D135" s="11"/>
      <c r="E135" s="11"/>
      <c r="F135" s="11"/>
      <c r="G135" s="11"/>
    </row>
    <row r="136" spans="1:7" ht="52.5" customHeight="1" x14ac:dyDescent="0.25">
      <c r="A136" s="65" t="s">
        <v>86</v>
      </c>
      <c r="B136" s="5" t="s">
        <v>111</v>
      </c>
      <c r="C136" s="5" t="s">
        <v>112</v>
      </c>
      <c r="D136" s="41"/>
      <c r="E136" s="41"/>
      <c r="F136" s="30"/>
      <c r="G136" s="30"/>
    </row>
    <row r="137" spans="1:7" ht="12.75" customHeight="1" x14ac:dyDescent="0.25">
      <c r="A137" s="43" t="s">
        <v>88</v>
      </c>
      <c r="B137" s="20">
        <v>76.203999999999994</v>
      </c>
      <c r="C137" s="20">
        <v>18.423999999999999</v>
      </c>
      <c r="D137" s="41"/>
      <c r="E137" s="41"/>
    </row>
    <row r="138" spans="1:7" ht="12.75" customHeight="1" x14ac:dyDescent="0.25">
      <c r="A138" s="43" t="s">
        <v>90</v>
      </c>
      <c r="B138" s="20">
        <v>83.938999999999993</v>
      </c>
      <c r="C138" s="20">
        <v>16.27</v>
      </c>
      <c r="D138" s="41"/>
      <c r="E138" s="41"/>
    </row>
    <row r="139" spans="1:7" ht="12.75" customHeight="1" x14ac:dyDescent="0.25">
      <c r="A139" s="43" t="s">
        <v>91</v>
      </c>
      <c r="B139" s="20">
        <v>58.722000000000001</v>
      </c>
      <c r="C139" s="20">
        <v>0</v>
      </c>
      <c r="D139" s="41"/>
      <c r="E139" s="41"/>
    </row>
    <row r="140" spans="1:7" ht="12.75" customHeight="1" x14ac:dyDescent="0.25">
      <c r="A140" s="43" t="s">
        <v>92</v>
      </c>
      <c r="B140" s="20">
        <v>37.837000000000003</v>
      </c>
      <c r="C140" s="20">
        <v>8.6159999999999997</v>
      </c>
      <c r="D140" s="41"/>
      <c r="E140" s="41"/>
    </row>
    <row r="141" spans="1:7" ht="12.75" customHeight="1" x14ac:dyDescent="0.25">
      <c r="A141" s="43" t="s">
        <v>87</v>
      </c>
      <c r="B141" s="20">
        <v>41.146000000000001</v>
      </c>
      <c r="C141" s="20">
        <v>1.595</v>
      </c>
      <c r="D141" s="41"/>
      <c r="E141" s="41"/>
    </row>
    <row r="142" spans="1:7" ht="12.75" customHeight="1" x14ac:dyDescent="0.25">
      <c r="A142" s="43" t="s">
        <v>94</v>
      </c>
      <c r="B142" s="20">
        <v>43.301000000000002</v>
      </c>
      <c r="C142" s="20">
        <v>6.9870000000000001</v>
      </c>
      <c r="D142" s="41"/>
      <c r="E142" s="41"/>
    </row>
    <row r="143" spans="1:7" ht="12.75" customHeight="1" x14ac:dyDescent="0.25">
      <c r="A143" s="43" t="s">
        <v>96</v>
      </c>
      <c r="B143" s="20">
        <v>57.161000000000001</v>
      </c>
      <c r="C143" s="20">
        <v>14.183</v>
      </c>
      <c r="D143" s="41"/>
      <c r="E143" s="41"/>
    </row>
    <row r="144" spans="1:7" ht="12.75" customHeight="1" x14ac:dyDescent="0.25">
      <c r="A144" s="48" t="s">
        <v>89</v>
      </c>
      <c r="B144" s="64">
        <v>27.216999999999999</v>
      </c>
      <c r="C144" s="64">
        <v>14.622</v>
      </c>
      <c r="D144" s="67"/>
      <c r="E144" s="67"/>
    </row>
    <row r="145" spans="1:7" ht="12.75" customHeight="1" x14ac:dyDescent="0.25">
      <c r="A145" s="43" t="s">
        <v>98</v>
      </c>
      <c r="B145" s="20">
        <v>74.122</v>
      </c>
      <c r="C145" s="20">
        <v>44.57</v>
      </c>
      <c r="D145" s="41"/>
      <c r="E145" s="41"/>
    </row>
    <row r="146" spans="1:7" ht="12.75" customHeight="1" x14ac:dyDescent="0.25">
      <c r="A146" s="43" t="s">
        <v>97</v>
      </c>
      <c r="B146" s="20">
        <v>74.122</v>
      </c>
      <c r="C146" s="20">
        <v>44.57</v>
      </c>
      <c r="D146" s="41"/>
      <c r="E146" s="41"/>
    </row>
    <row r="147" spans="1:7" ht="12.75" customHeight="1" x14ac:dyDescent="0.25">
      <c r="A147" s="43" t="s">
        <v>95</v>
      </c>
      <c r="B147" s="20">
        <v>62.567999999999998</v>
      </c>
      <c r="C147" s="20">
        <v>10.532999999999999</v>
      </c>
      <c r="D147" s="41"/>
      <c r="E147" s="41"/>
    </row>
    <row r="148" spans="1:7" ht="12.75" customHeight="1" x14ac:dyDescent="0.25">
      <c r="A148" s="43" t="s">
        <v>93</v>
      </c>
      <c r="B148" s="20">
        <v>29.109000000000002</v>
      </c>
      <c r="C148" s="20">
        <v>31.561</v>
      </c>
      <c r="D148" s="41"/>
      <c r="E148" s="41"/>
    </row>
    <row r="149" spans="1:7" s="14" customFormat="1" x14ac:dyDescent="0.25">
      <c r="A149" s="9" t="s">
        <v>31</v>
      </c>
      <c r="B149" s="9"/>
      <c r="C149" s="9"/>
      <c r="D149" s="9"/>
      <c r="E149" s="9"/>
      <c r="F149" s="9"/>
      <c r="G149" s="9"/>
    </row>
    <row r="150" spans="1:7" s="14" customFormat="1" x14ac:dyDescent="0.25">
      <c r="A150" s="9"/>
      <c r="B150" s="9"/>
      <c r="C150" s="9"/>
      <c r="D150" s="9"/>
      <c r="E150" s="9"/>
      <c r="F150" s="9"/>
      <c r="G150" s="9"/>
    </row>
    <row r="151" spans="1:7" x14ac:dyDescent="0.25">
      <c r="A151" s="11" t="s">
        <v>23</v>
      </c>
      <c r="B151" s="14"/>
      <c r="C151" s="14"/>
      <c r="D151" s="14"/>
    </row>
    <row r="152" spans="1:7" x14ac:dyDescent="0.25">
      <c r="A152" s="9"/>
      <c r="B152" s="14"/>
      <c r="C152" s="14"/>
      <c r="D152" s="14"/>
    </row>
    <row r="153" spans="1:7" x14ac:dyDescent="0.25">
      <c r="A153" s="9"/>
      <c r="B153" s="14"/>
      <c r="C153" s="14"/>
      <c r="D153" s="14"/>
    </row>
    <row r="154" spans="1:7" x14ac:dyDescent="0.25">
      <c r="A154" s="9"/>
      <c r="B154" s="14"/>
      <c r="C154" s="14"/>
      <c r="D154" s="14"/>
    </row>
    <row r="155" spans="1:7" x14ac:dyDescent="0.25">
      <c r="A155" s="9"/>
      <c r="B155" s="14"/>
      <c r="C155" s="14"/>
      <c r="D155" s="14"/>
    </row>
    <row r="156" spans="1:7" x14ac:dyDescent="0.25">
      <c r="A156" s="9"/>
      <c r="B156" s="14"/>
      <c r="C156" s="14"/>
      <c r="D156" s="14"/>
    </row>
    <row r="157" spans="1:7" x14ac:dyDescent="0.25">
      <c r="A157" s="9"/>
      <c r="B157" s="14"/>
      <c r="C157" s="14"/>
      <c r="D157" s="14"/>
    </row>
    <row r="158" spans="1:7" x14ac:dyDescent="0.25">
      <c r="A158" s="9"/>
      <c r="B158" s="14"/>
      <c r="C158" s="14"/>
      <c r="D158" s="14"/>
    </row>
    <row r="159" spans="1:7" x14ac:dyDescent="0.25">
      <c r="A159" s="9"/>
      <c r="B159" s="14"/>
      <c r="C159" s="14"/>
      <c r="D159" s="14"/>
    </row>
    <row r="160" spans="1:7" ht="13.9" customHeight="1" x14ac:dyDescent="0.25">
      <c r="A160" s="9"/>
      <c r="B160" s="14"/>
      <c r="C160" s="14"/>
      <c r="D160" s="14"/>
    </row>
    <row r="161" spans="1:7" ht="13.9" customHeight="1" x14ac:dyDescent="0.25">
      <c r="A161" s="9"/>
      <c r="B161" s="14"/>
      <c r="C161" s="14"/>
      <c r="D161" s="14"/>
    </row>
    <row r="162" spans="1:7" ht="13.9" customHeight="1" x14ac:dyDescent="0.25">
      <c r="A162" s="9"/>
      <c r="B162" s="14"/>
      <c r="C162" s="14"/>
      <c r="D162" s="14"/>
    </row>
    <row r="163" spans="1:7" ht="13.9" customHeight="1" x14ac:dyDescent="0.25">
      <c r="A163" s="9"/>
      <c r="B163" s="14"/>
      <c r="C163" s="14"/>
      <c r="D163" s="14"/>
    </row>
    <row r="164" spans="1:7" ht="13.9" customHeight="1" x14ac:dyDescent="0.25">
      <c r="A164" s="9"/>
      <c r="B164" s="14"/>
      <c r="C164" s="14"/>
      <c r="D164" s="14"/>
    </row>
    <row r="165" spans="1:7" x14ac:dyDescent="0.25">
      <c r="A165" s="9"/>
      <c r="B165" s="14"/>
      <c r="C165" s="14"/>
      <c r="D165" s="14"/>
    </row>
    <row r="166" spans="1:7" x14ac:dyDescent="0.25">
      <c r="A166" s="9"/>
      <c r="B166" s="14"/>
      <c r="C166" s="14"/>
      <c r="D166" s="14"/>
    </row>
    <row r="167" spans="1:7" x14ac:dyDescent="0.25">
      <c r="A167" s="9"/>
      <c r="B167" s="14"/>
      <c r="C167" s="14"/>
      <c r="D167" s="14"/>
    </row>
    <row r="168" spans="1:7" x14ac:dyDescent="0.25">
      <c r="A168" s="9"/>
      <c r="B168" s="14"/>
      <c r="C168" s="14"/>
      <c r="D168" s="14"/>
    </row>
    <row r="169" spans="1:7" x14ac:dyDescent="0.25">
      <c r="A169" s="9"/>
      <c r="B169" s="14"/>
      <c r="C169" s="14"/>
      <c r="D169" s="14"/>
    </row>
    <row r="170" spans="1:7" x14ac:dyDescent="0.25">
      <c r="A170" s="9"/>
      <c r="B170" s="14"/>
      <c r="C170" s="14"/>
      <c r="D170" s="14"/>
    </row>
    <row r="171" spans="1:7" x14ac:dyDescent="0.25">
      <c r="A171" s="9"/>
      <c r="B171" s="14"/>
      <c r="C171" s="14"/>
      <c r="D171" s="14"/>
    </row>
    <row r="172" spans="1:7" x14ac:dyDescent="0.25">
      <c r="A172" s="9"/>
      <c r="B172" s="14"/>
      <c r="C172" s="14"/>
      <c r="D172" s="14"/>
    </row>
    <row r="173" spans="1:7" x14ac:dyDescent="0.25">
      <c r="A173" s="9" t="s">
        <v>31</v>
      </c>
      <c r="B173" s="14"/>
      <c r="C173" s="14"/>
      <c r="D173" s="14"/>
    </row>
    <row r="174" spans="1:7" x14ac:dyDescent="0.25">
      <c r="A174" s="10"/>
      <c r="B174" s="10"/>
      <c r="C174" s="10"/>
      <c r="D174" s="10"/>
      <c r="E174" s="10"/>
      <c r="F174" s="10"/>
      <c r="G174" s="10"/>
    </row>
    <row r="175" spans="1:7" x14ac:dyDescent="0.25">
      <c r="F175" s="11"/>
      <c r="G175" s="11"/>
    </row>
    <row r="176" spans="1:7" x14ac:dyDescent="0.25">
      <c r="F176" s="14"/>
      <c r="G176" s="14"/>
    </row>
    <row r="177" spans="1:7" ht="12.75" customHeight="1" x14ac:dyDescent="0.25">
      <c r="F177" s="14"/>
      <c r="G177" s="14"/>
    </row>
    <row r="178" spans="1:7" ht="12.75" customHeight="1" x14ac:dyDescent="0.25">
      <c r="F178" s="14"/>
      <c r="G178" s="14"/>
    </row>
    <row r="179" spans="1:7" ht="12.75" customHeight="1" x14ac:dyDescent="0.25">
      <c r="F179" s="14"/>
      <c r="G179" s="14"/>
    </row>
    <row r="180" spans="1:7" ht="12.75" customHeight="1" x14ac:dyDescent="0.25">
      <c r="F180" s="14"/>
      <c r="G180" s="14"/>
    </row>
    <row r="181" spans="1:7" ht="12.75" customHeight="1" x14ac:dyDescent="0.25">
      <c r="F181" s="14"/>
      <c r="G181" s="14"/>
    </row>
    <row r="182" spans="1:7" ht="12.75" customHeight="1" x14ac:dyDescent="0.25">
      <c r="F182" s="14"/>
      <c r="G182" s="14"/>
    </row>
    <row r="183" spans="1:7" ht="12.75" customHeight="1" x14ac:dyDescent="0.25">
      <c r="F183" s="14"/>
      <c r="G183" s="14"/>
    </row>
    <row r="184" spans="1:7" ht="12.75" customHeight="1" x14ac:dyDescent="0.25">
      <c r="F184" s="14"/>
      <c r="G184" s="14"/>
    </row>
    <row r="185" spans="1:7" ht="12.75" customHeight="1" x14ac:dyDescent="0.25">
      <c r="F185" s="14"/>
      <c r="G185" s="14"/>
    </row>
    <row r="186" spans="1:7" ht="12.75" customHeight="1" x14ac:dyDescent="0.25">
      <c r="F186" s="14"/>
      <c r="G186" s="14"/>
    </row>
    <row r="187" spans="1:7" ht="12.75" customHeight="1" x14ac:dyDescent="0.25">
      <c r="F187" s="14"/>
      <c r="G187" s="14"/>
    </row>
    <row r="188" spans="1:7" ht="12.75" customHeight="1" x14ac:dyDescent="0.25">
      <c r="F188" s="14"/>
      <c r="G188" s="14"/>
    </row>
    <row r="189" spans="1:7" s="14" customFormat="1" x14ac:dyDescent="0.25">
      <c r="A189"/>
      <c r="B189"/>
      <c r="C189"/>
      <c r="D189"/>
      <c r="E189"/>
      <c r="F189" s="9"/>
      <c r="G189" s="9"/>
    </row>
  </sheetData>
  <sortState xmlns:xlrd2="http://schemas.microsoft.com/office/spreadsheetml/2017/richdata2" ref="AW2:BA13">
    <sortCondition ref="AZ2:AZ13"/>
  </sortState>
  <mergeCells count="1">
    <mergeCell ref="A100:G100"/>
  </mergeCells>
  <pageMargins left="0.70000000000000007" right="0.70000000000000007" top="0.75" bottom="0.75" header="0.30000000000000004" footer="0.3000000000000000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Roma</vt:lpstr>
      <vt:lpstr>Roma_copertura</vt:lpstr>
      <vt:lpstr>Roma_municipi</vt:lpstr>
      <vt:lpstr>Grandi_comuni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LAURA</dc:creator>
  <cp:lastModifiedBy>Nunzio Della Corte</cp:lastModifiedBy>
  <dcterms:created xsi:type="dcterms:W3CDTF">2015-06-05T18:19:34Z</dcterms:created>
  <dcterms:modified xsi:type="dcterms:W3CDTF">2026-10-20T08:32:33Z</dcterms:modified>
</cp:coreProperties>
</file>