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avori_Senato\Recovery_Fund\"/>
    </mc:Choice>
  </mc:AlternateContent>
  <bookViews>
    <workbookView xWindow="120" yWindow="15" windowWidth="18960" windowHeight="11325"/>
  </bookViews>
  <sheets>
    <sheet name="Legenda" sheetId="46" r:id="rId1"/>
    <sheet name="Investimenti_Riforme" sheetId="55" r:id="rId2"/>
    <sheet name="ElencoUnico" sheetId="43" r:id="rId3"/>
    <sheet name="Traguardi_Obiettivi" sheetId="1" r:id="rId4"/>
    <sheet name="Monitoraggio" sheetId="62" r:id="rId5"/>
    <sheet name="Obiettivi_Fondocomplementare" sheetId="54" r:id="rId6"/>
    <sheet name="2021_II" sheetId="45" r:id="rId7"/>
    <sheet name="2022_I" sheetId="48" r:id="rId8"/>
    <sheet name="2022_II" sheetId="49" r:id="rId9"/>
    <sheet name="Investimenti_ItaliaDomani" sheetId="21" r:id="rId10"/>
    <sheet name="Bandi_ItaliaDomani" sheetId="57" r:id="rId11"/>
    <sheet name="Tabella_clima_digitale" sheetId="53" r:id="rId12"/>
    <sheet name="Riepilogo_semestre" sheetId="52" r:id="rId13"/>
    <sheet name="Costi_totali" sheetId="68" r:id="rId14"/>
    <sheet name="CostiPNRR_Missioni_Componenti" sheetId="23" r:id="rId15"/>
    <sheet name="Missioni" sheetId="60" r:id="rId16"/>
    <sheet name="Componenti" sheetId="61" r:id="rId17"/>
    <sheet name="Rate_Pnrr" sheetId="41" r:id="rId18"/>
    <sheet name="Tabella_traguardi" sheetId="64" r:id="rId19"/>
    <sheet name="Tabella_obiettivi" sheetId="65" r:id="rId20"/>
    <sheet name="Tabella_monitoraggio" sheetId="67" r:id="rId21"/>
    <sheet name="struttura_database" sheetId="58" r:id="rId22"/>
  </sheets>
  <definedNames>
    <definedName name="_xlnm._FilterDatabase" localSheetId="6" hidden="1">'2021_II'!$I$1:$I$62</definedName>
    <definedName name="_xlnm._FilterDatabase" localSheetId="7" hidden="1">'2022_I'!$I$1:$I$70</definedName>
    <definedName name="_xlnm._FilterDatabase" localSheetId="8" hidden="1">'2022_II'!$F$1:$F$46</definedName>
    <definedName name="_xlnm._FilterDatabase" localSheetId="10" hidden="1">Bandi_ItaliaDomani!$A$1:$A$152</definedName>
    <definedName name="_xlnm._FilterDatabase" localSheetId="2" hidden="1">ElencoUnico!$AM$1:$AM$432</definedName>
    <definedName name="_xlnm._FilterDatabase" localSheetId="4" hidden="1">Monitoraggio!$D$1:$D$207</definedName>
    <definedName name="_xlnm._FilterDatabase" localSheetId="11" hidden="1">Tabella_clima_digitale!$D$1:$D$166</definedName>
    <definedName name="_xlnm._FilterDatabase" localSheetId="3" hidden="1">Traguardi_Obiettivi!$D$1:$D$1114</definedName>
  </definedNames>
  <calcPr calcId="162913"/>
</workbook>
</file>

<file path=xl/calcChain.xml><?xml version="1.0" encoding="utf-8"?>
<calcChain xmlns="http://schemas.openxmlformats.org/spreadsheetml/2006/main">
  <c r="B6" i="68" l="1"/>
  <c r="B5" i="68"/>
  <c r="B7" i="68" s="1"/>
  <c r="B4" i="68"/>
  <c r="C4" i="68" s="1"/>
  <c r="B3" i="68"/>
  <c r="C3" i="68" s="1"/>
  <c r="B2" i="68"/>
  <c r="C2" i="68" s="1"/>
  <c r="K431" i="43"/>
  <c r="H431" i="43"/>
  <c r="I431" i="43"/>
  <c r="G431" i="43"/>
  <c r="J431" i="43"/>
  <c r="I13" i="41" l="1"/>
  <c r="J13" i="41"/>
  <c r="K13" i="41"/>
  <c r="L13" i="41"/>
  <c r="M13" i="41"/>
  <c r="N13" i="41"/>
  <c r="O13" i="41"/>
  <c r="P13" i="41"/>
  <c r="Q13" i="41"/>
  <c r="R13" i="41"/>
  <c r="S13" i="41"/>
  <c r="T13" i="41"/>
  <c r="U13" i="41"/>
  <c r="V13" i="41"/>
  <c r="W13" i="41"/>
  <c r="H13" i="41"/>
  <c r="G3" i="41"/>
  <c r="G5" i="41"/>
  <c r="G7" i="41"/>
  <c r="G9" i="41"/>
  <c r="G11" i="41"/>
  <c r="G12" i="41"/>
  <c r="G2" i="41"/>
  <c r="AA377" i="43"/>
  <c r="AB377" i="43"/>
  <c r="G13" i="41" l="1"/>
  <c r="O127" i="62" l="1"/>
  <c r="O197" i="62"/>
  <c r="O38" i="62"/>
  <c r="O33" i="62"/>
  <c r="O129" i="62"/>
  <c r="O108" i="62"/>
  <c r="O91" i="62"/>
  <c r="O5" i="62"/>
  <c r="O4" i="62"/>
  <c r="O185" i="62"/>
  <c r="O112" i="62"/>
  <c r="O206" i="62"/>
  <c r="O204" i="62"/>
  <c r="O202" i="62"/>
  <c r="O201" i="62"/>
  <c r="O203" i="62"/>
  <c r="O180" i="62"/>
  <c r="O176" i="62"/>
  <c r="O158" i="62"/>
  <c r="O107" i="62"/>
  <c r="O97" i="62"/>
  <c r="O96" i="62"/>
  <c r="O94" i="62"/>
  <c r="O88" i="62"/>
  <c r="O37" i="62"/>
  <c r="O32" i="62"/>
  <c r="O193" i="62"/>
  <c r="O205" i="62"/>
  <c r="O174" i="62"/>
  <c r="O173" i="62"/>
  <c r="O128" i="62"/>
  <c r="O123" i="62"/>
  <c r="O121" i="62"/>
  <c r="O102" i="62"/>
  <c r="O190" i="62"/>
  <c r="O184" i="62"/>
  <c r="O111" i="62"/>
  <c r="O104" i="62"/>
  <c r="O90" i="62"/>
  <c r="O186" i="62"/>
  <c r="O175" i="62"/>
  <c r="O36" i="62"/>
  <c r="O31" i="62"/>
  <c r="O199" i="62"/>
  <c r="O156" i="62"/>
  <c r="O125" i="62"/>
  <c r="O86" i="62"/>
  <c r="O182" i="62"/>
  <c r="O181" i="62"/>
  <c r="O189" i="62"/>
  <c r="O188" i="62"/>
  <c r="O160" i="62"/>
  <c r="O144" i="62"/>
  <c r="O143" i="62"/>
  <c r="O122" i="62"/>
  <c r="O191" i="62"/>
  <c r="O150" i="62"/>
  <c r="O155" i="62"/>
  <c r="O141" i="62"/>
  <c r="O140" i="62"/>
  <c r="O139" i="62"/>
  <c r="O137" i="62"/>
  <c r="O98" i="62"/>
  <c r="O207" i="62"/>
  <c r="O196" i="62"/>
  <c r="O187" i="62"/>
  <c r="O183" i="62"/>
  <c r="O157" i="62"/>
  <c r="O133" i="62"/>
  <c r="O105" i="62"/>
  <c r="O95" i="62"/>
  <c r="O93" i="62"/>
  <c r="O89" i="62"/>
  <c r="O87" i="62"/>
  <c r="O35" i="62"/>
  <c r="O30" i="62"/>
  <c r="O3" i="62"/>
  <c r="O192" i="62"/>
  <c r="O172" i="62"/>
  <c r="O151" i="62"/>
  <c r="O124" i="62"/>
  <c r="O113" i="62"/>
  <c r="O120" i="62"/>
  <c r="O118" i="62"/>
  <c r="O116" i="62"/>
  <c r="O110" i="62"/>
  <c r="O85" i="62"/>
  <c r="O2" i="62"/>
  <c r="O179" i="62"/>
  <c r="O159" i="62"/>
  <c r="O153" i="62"/>
  <c r="O142" i="62"/>
  <c r="O146" i="62"/>
  <c r="O130" i="62"/>
  <c r="O126" i="62"/>
  <c r="O117" i="62"/>
  <c r="O115" i="62"/>
  <c r="O92" i="62"/>
  <c r="O29" i="62"/>
  <c r="O200" i="62"/>
  <c r="O195" i="62"/>
  <c r="O194" i="62"/>
  <c r="O134" i="62"/>
  <c r="O103" i="62"/>
  <c r="O109" i="62"/>
  <c r="O198" i="62"/>
  <c r="O34" i="62"/>
  <c r="O28" i="62"/>
  <c r="AB152" i="43" l="1"/>
  <c r="AB154" i="43"/>
  <c r="AB155" i="43"/>
  <c r="AB156" i="43"/>
  <c r="AB139" i="43"/>
  <c r="AB140" i="43"/>
  <c r="AB141" i="43"/>
  <c r="AB134" i="43"/>
  <c r="AB135" i="43"/>
  <c r="AB125" i="43"/>
  <c r="AB131" i="43"/>
  <c r="AB132" i="43"/>
  <c r="AB133" i="43"/>
  <c r="AB136" i="43"/>
  <c r="AB137" i="43"/>
  <c r="AB138" i="43"/>
  <c r="AB142" i="43"/>
  <c r="AB147" i="43"/>
  <c r="AB148" i="43"/>
  <c r="AB153" i="43"/>
  <c r="AB157" i="43"/>
  <c r="AB158" i="43"/>
  <c r="AB159" i="43"/>
  <c r="AB160" i="43"/>
  <c r="AB161" i="43"/>
  <c r="AB162" i="43"/>
  <c r="AB163" i="43"/>
  <c r="AB164" i="43"/>
  <c r="AB165" i="43"/>
  <c r="AB166" i="43"/>
  <c r="AB167" i="43"/>
  <c r="AB168" i="43"/>
  <c r="AB169" i="43"/>
  <c r="AB170" i="43"/>
  <c r="AB171" i="43"/>
  <c r="AB172" i="43"/>
  <c r="AB419" i="43"/>
  <c r="AB420" i="43"/>
  <c r="Z251" i="43"/>
  <c r="AB251" i="43" s="1"/>
  <c r="Z150" i="43"/>
  <c r="AB150" i="43" s="1"/>
  <c r="AB423" i="43"/>
  <c r="AB421" i="43"/>
  <c r="AB416" i="43"/>
  <c r="AB415" i="43"/>
  <c r="AB413" i="43"/>
  <c r="AB405" i="43"/>
  <c r="AB404" i="43"/>
  <c r="AB403" i="43"/>
  <c r="AB401" i="43"/>
  <c r="AB400" i="43"/>
  <c r="AB399" i="43"/>
  <c r="AB389" i="43"/>
  <c r="AB388" i="43"/>
  <c r="AB383" i="43"/>
  <c r="AB380" i="43"/>
  <c r="AB376" i="43"/>
  <c r="AB375" i="43"/>
  <c r="AB373" i="43"/>
  <c r="AB372" i="43"/>
  <c r="AB368" i="43"/>
  <c r="AB366" i="43"/>
  <c r="AB365" i="43"/>
  <c r="AB364" i="43"/>
  <c r="AB363" i="43"/>
  <c r="AB361" i="43"/>
  <c r="AB360" i="43"/>
  <c r="AB358" i="43"/>
  <c r="AB357" i="43"/>
  <c r="AB356" i="43"/>
  <c r="AB354" i="43"/>
  <c r="AB351" i="43"/>
  <c r="AB350" i="43"/>
  <c r="AB349" i="43"/>
  <c r="AB348" i="43"/>
  <c r="AB347" i="43"/>
  <c r="AB344" i="43"/>
  <c r="AB340" i="43"/>
  <c r="AB338" i="43"/>
  <c r="AB337" i="43"/>
  <c r="AB335" i="43"/>
  <c r="AB333" i="43"/>
  <c r="AB332" i="43"/>
  <c r="AB330" i="43"/>
  <c r="AB329" i="43"/>
  <c r="AB328" i="43"/>
  <c r="AB327" i="43"/>
  <c r="AB326" i="43"/>
  <c r="AB325" i="43"/>
  <c r="AB324" i="43"/>
  <c r="AB322" i="43"/>
  <c r="AB334" i="43"/>
  <c r="AB321" i="43"/>
  <c r="AB320" i="43"/>
  <c r="AB319" i="43"/>
  <c r="AB317" i="43"/>
  <c r="AB316" i="43"/>
  <c r="AB315" i="43"/>
  <c r="AB314" i="43"/>
  <c r="AB313" i="43"/>
  <c r="AB312" i="43"/>
  <c r="AB311" i="43"/>
  <c r="AB310" i="43"/>
  <c r="AB309" i="43"/>
  <c r="AB298" i="43"/>
  <c r="AB297" i="43"/>
  <c r="AB295" i="43"/>
  <c r="AB294" i="43"/>
  <c r="AB293" i="43"/>
  <c r="AB291" i="43"/>
  <c r="AB281" i="43"/>
  <c r="AB280" i="43"/>
  <c r="AB278" i="43"/>
  <c r="AB277" i="43"/>
  <c r="AB276" i="43"/>
  <c r="AB275" i="43"/>
  <c r="AB274" i="43"/>
  <c r="AB273" i="43"/>
  <c r="AB271" i="43"/>
  <c r="AB270" i="43"/>
  <c r="AB269" i="43"/>
  <c r="AB267" i="43"/>
  <c r="AB266" i="43"/>
  <c r="AB265" i="43"/>
  <c r="AB259" i="43"/>
  <c r="AB257" i="43"/>
  <c r="AB256" i="43"/>
  <c r="AB255" i="43"/>
  <c r="AB254" i="43"/>
  <c r="AB253" i="43"/>
  <c r="AB252" i="43"/>
  <c r="AB250" i="43"/>
  <c r="AB248" i="43"/>
  <c r="AB247" i="43"/>
  <c r="AB246" i="43"/>
  <c r="AB244" i="43"/>
  <c r="AB242" i="43"/>
  <c r="AB240" i="43"/>
  <c r="AB238" i="43"/>
  <c r="AB237" i="43"/>
  <c r="AB231" i="43"/>
  <c r="AB230" i="43"/>
  <c r="AB229" i="43"/>
  <c r="AB228" i="43"/>
  <c r="AB227" i="43"/>
  <c r="AB226" i="43"/>
  <c r="AB218" i="43"/>
  <c r="AB217" i="43"/>
  <c r="AB216" i="43"/>
  <c r="AB213" i="43"/>
  <c r="AB212" i="43"/>
  <c r="AB211" i="43"/>
  <c r="AB210" i="43"/>
  <c r="AB208" i="43"/>
  <c r="AB207" i="43"/>
  <c r="AB206" i="43"/>
  <c r="AB205" i="43"/>
  <c r="AB204" i="43"/>
  <c r="AB203" i="43"/>
  <c r="AB201" i="43"/>
  <c r="AB199" i="43"/>
  <c r="AB198" i="43"/>
  <c r="AB197" i="43"/>
  <c r="AB196" i="43"/>
  <c r="AB195" i="43"/>
  <c r="AB194" i="43"/>
  <c r="AB193" i="43"/>
  <c r="AB192" i="43"/>
  <c r="AB191" i="43"/>
  <c r="AB190" i="43"/>
  <c r="AB189" i="43"/>
  <c r="AB188" i="43"/>
  <c r="AB177" i="43"/>
  <c r="AB173" i="43"/>
  <c r="AB124" i="43"/>
  <c r="AB123" i="43"/>
  <c r="AB120" i="43"/>
  <c r="AB119" i="43"/>
  <c r="AB118" i="43"/>
  <c r="AB117" i="43"/>
  <c r="AB115" i="43"/>
  <c r="AB114" i="43"/>
  <c r="AB113" i="43"/>
  <c r="AB111" i="43"/>
  <c r="AB110" i="43"/>
  <c r="AB108" i="43"/>
  <c r="AB106" i="43"/>
  <c r="AB105" i="43"/>
  <c r="AB104" i="43"/>
  <c r="AB103" i="43"/>
  <c r="AB102" i="43"/>
  <c r="AB60" i="43"/>
  <c r="AB58" i="43"/>
  <c r="AB55" i="43"/>
  <c r="AB54" i="43"/>
  <c r="AB52" i="43"/>
  <c r="AB51" i="43"/>
  <c r="AB50" i="43"/>
  <c r="AB49" i="43"/>
  <c r="AB48" i="43"/>
  <c r="AB45" i="43"/>
  <c r="AB46" i="43"/>
  <c r="AB44" i="43"/>
  <c r="AB42" i="43"/>
  <c r="AB41" i="43"/>
  <c r="AB40" i="43"/>
  <c r="AB39" i="43"/>
  <c r="AB38" i="43"/>
  <c r="AB36" i="43"/>
  <c r="AB35" i="43"/>
  <c r="AB31" i="43"/>
  <c r="AB28" i="43"/>
  <c r="AB26" i="43"/>
  <c r="AB25" i="43"/>
  <c r="AB19" i="43"/>
  <c r="AB15" i="43"/>
  <c r="AB14" i="43"/>
  <c r="AB13" i="43"/>
  <c r="AB10" i="43"/>
  <c r="AB9" i="43"/>
  <c r="AB8" i="43"/>
  <c r="AB6" i="43"/>
  <c r="AB3" i="43"/>
  <c r="AB4" i="43"/>
  <c r="AB2" i="43"/>
  <c r="X400" i="43"/>
  <c r="AA400" i="43" s="1"/>
  <c r="X251" i="43"/>
  <c r="AA251" i="43" s="1"/>
  <c r="X248" i="43"/>
  <c r="AA248" i="43" s="1"/>
  <c r="X150" i="43"/>
  <c r="AA150" i="43" s="1"/>
  <c r="AA171" i="43"/>
  <c r="AA164" i="43"/>
  <c r="AA156" i="43"/>
  <c r="AA151" i="43"/>
  <c r="AA102" i="43"/>
  <c r="AA103" i="43"/>
  <c r="AA104" i="43"/>
  <c r="AA106" i="43"/>
  <c r="AA107" i="43"/>
  <c r="AA108" i="43"/>
  <c r="AA109" i="43"/>
  <c r="AA112" i="43"/>
  <c r="AA113" i="43"/>
  <c r="AA114" i="43"/>
  <c r="AA118" i="43"/>
  <c r="AA124" i="43"/>
  <c r="AA126" i="43"/>
  <c r="AA127" i="43"/>
  <c r="AA130" i="43"/>
  <c r="AA134" i="43"/>
  <c r="AA135" i="43"/>
  <c r="AA136" i="43"/>
  <c r="AA137" i="43"/>
  <c r="AA138" i="43"/>
  <c r="AA139" i="43"/>
  <c r="AA140" i="43"/>
  <c r="AA141" i="43"/>
  <c r="AA142" i="43"/>
  <c r="AA143" i="43"/>
  <c r="AA145" i="43"/>
  <c r="AA147" i="43"/>
  <c r="AA148" i="43"/>
  <c r="AA149" i="43"/>
  <c r="AA423" i="43"/>
  <c r="AA421" i="43"/>
  <c r="AA415" i="43"/>
  <c r="AA416" i="43"/>
  <c r="AA413" i="43"/>
  <c r="AA405" i="43"/>
  <c r="AA401" i="43"/>
  <c r="AA399" i="43"/>
  <c r="AA391" i="43"/>
  <c r="AA392" i="43"/>
  <c r="AA393" i="43"/>
  <c r="AA394" i="43"/>
  <c r="AA389" i="43"/>
  <c r="AA388" i="43"/>
  <c r="AA383" i="43"/>
  <c r="AA380" i="43"/>
  <c r="AA376" i="43"/>
  <c r="AA375" i="43"/>
  <c r="AA373" i="43"/>
  <c r="AA372" i="43"/>
  <c r="AA368" i="43"/>
  <c r="AA367" i="43"/>
  <c r="AA366" i="43"/>
  <c r="AA365" i="43"/>
  <c r="AA364" i="43"/>
  <c r="AA363" i="43"/>
  <c r="AA361" i="43"/>
  <c r="AA360" i="43"/>
  <c r="AA358" i="43"/>
  <c r="AA357" i="43"/>
  <c r="AA356" i="43"/>
  <c r="AA354" i="43"/>
  <c r="AA351" i="43"/>
  <c r="AA350" i="43"/>
  <c r="AA349" i="43"/>
  <c r="AA348" i="43"/>
  <c r="AA347" i="43"/>
  <c r="AA344" i="43"/>
  <c r="AA340" i="43"/>
  <c r="AA337" i="43"/>
  <c r="AA335" i="43"/>
  <c r="AA333" i="43"/>
  <c r="AA332" i="43"/>
  <c r="AA329" i="43"/>
  <c r="AA328" i="43"/>
  <c r="AA327" i="43"/>
  <c r="AA326" i="43"/>
  <c r="AA325" i="43"/>
  <c r="AA324" i="43"/>
  <c r="AA322" i="43"/>
  <c r="AA334" i="43"/>
  <c r="AA321" i="43"/>
  <c r="AA320" i="43"/>
  <c r="AA319" i="43"/>
  <c r="AA317" i="43"/>
  <c r="AA316" i="43"/>
  <c r="AA315" i="43"/>
  <c r="AA314" i="43"/>
  <c r="AA313" i="43"/>
  <c r="AA312" i="43"/>
  <c r="AA311" i="43"/>
  <c r="AA310" i="43"/>
  <c r="AA309" i="43"/>
  <c r="AA298" i="43"/>
  <c r="AA297" i="43"/>
  <c r="AA295" i="43"/>
  <c r="AA294" i="43"/>
  <c r="AA293" i="43"/>
  <c r="AA281" i="43"/>
  <c r="AA280" i="43"/>
  <c r="AA278" i="43"/>
  <c r="AA277" i="43"/>
  <c r="AA276" i="43"/>
  <c r="AA275" i="43"/>
  <c r="AA274" i="43"/>
  <c r="AA273" i="43"/>
  <c r="AA271" i="43"/>
  <c r="AA270" i="43"/>
  <c r="AA269" i="43"/>
  <c r="AA267" i="43"/>
  <c r="AA266" i="43"/>
  <c r="AA265" i="43"/>
  <c r="AA259" i="43"/>
  <c r="AA257" i="43"/>
  <c r="AA256" i="43"/>
  <c r="AA255" i="43"/>
  <c r="AA254" i="43"/>
  <c r="AA253" i="43"/>
  <c r="AA252" i="43"/>
  <c r="AA250" i="43"/>
  <c r="AA247" i="43"/>
  <c r="AA246" i="43"/>
  <c r="AA244" i="43"/>
  <c r="AA242" i="43"/>
  <c r="AA237" i="43"/>
  <c r="AA231" i="43"/>
  <c r="AA230" i="43"/>
  <c r="AA229" i="43"/>
  <c r="AA228" i="43"/>
  <c r="AA227" i="43"/>
  <c r="AA226" i="43"/>
  <c r="AA217" i="43"/>
  <c r="AA216" i="43"/>
  <c r="AA213" i="43"/>
  <c r="AA212" i="43"/>
  <c r="AA211" i="43"/>
  <c r="AA210" i="43"/>
  <c r="AA208" i="43"/>
  <c r="AA207" i="43"/>
  <c r="AA206" i="43"/>
  <c r="AA204" i="43"/>
  <c r="AA203" i="43"/>
  <c r="AA201" i="43"/>
  <c r="AA198" i="43"/>
  <c r="AA197" i="43"/>
  <c r="AA196" i="43"/>
  <c r="AA195" i="43"/>
  <c r="AA194" i="43"/>
  <c r="AA193" i="43"/>
  <c r="AA192" i="43"/>
  <c r="AA191" i="43"/>
  <c r="AA177" i="43"/>
  <c r="AA173" i="43"/>
  <c r="X158" i="43"/>
  <c r="AA158" i="43" s="1"/>
  <c r="X159" i="43"/>
  <c r="AA159" i="43" s="1"/>
  <c r="X160" i="43"/>
  <c r="AA160" i="43" s="1"/>
  <c r="X161" i="43"/>
  <c r="AA161" i="43" s="1"/>
  <c r="X162" i="43"/>
  <c r="AA162" i="43" s="1"/>
  <c r="X163" i="43"/>
  <c r="AA163" i="43" s="1"/>
  <c r="AA60" i="43"/>
  <c r="AA58" i="43"/>
  <c r="AA55" i="43"/>
  <c r="AA54" i="43"/>
  <c r="AA52" i="43"/>
  <c r="AA51" i="43"/>
  <c r="AA50" i="43"/>
  <c r="AA49" i="43"/>
  <c r="AA48" i="43"/>
  <c r="AA45" i="43"/>
  <c r="AA46" i="43"/>
  <c r="AA44" i="43"/>
  <c r="AA42" i="43"/>
  <c r="AA41" i="43"/>
  <c r="AA40" i="43"/>
  <c r="AA39" i="43"/>
  <c r="AA38" i="43"/>
  <c r="AA36" i="43"/>
  <c r="AA35" i="43"/>
  <c r="AA31" i="43"/>
  <c r="AA28" i="43"/>
  <c r="AA26" i="43"/>
  <c r="AA25" i="43"/>
  <c r="AA19" i="43"/>
  <c r="AA15" i="43"/>
  <c r="AA14" i="43"/>
  <c r="AA13" i="43"/>
  <c r="AA10" i="43"/>
  <c r="AA9" i="43"/>
  <c r="AA8" i="43"/>
  <c r="AA6" i="43"/>
  <c r="AA4" i="43"/>
  <c r="AA3" i="43"/>
  <c r="AA2" i="43"/>
  <c r="X144" i="43"/>
  <c r="AA144" i="43" s="1"/>
  <c r="Z367" i="43"/>
  <c r="AB367" i="43" s="1"/>
  <c r="Z343" i="43"/>
  <c r="AB343" i="43" s="1"/>
  <c r="Z342" i="43"/>
  <c r="AB342" i="43" s="1"/>
  <c r="X343" i="43"/>
  <c r="AA343" i="43" s="1"/>
  <c r="X342" i="43"/>
  <c r="AA342" i="43" s="1"/>
  <c r="Z339" i="43"/>
  <c r="AB339" i="43" s="1"/>
  <c r="X339" i="43"/>
  <c r="AA339" i="43" s="1"/>
  <c r="X338" i="43"/>
  <c r="AA338" i="43" s="1"/>
  <c r="X330" i="43"/>
  <c r="AA330" i="43" s="1"/>
  <c r="X291" i="43"/>
  <c r="AA291" i="43" s="1"/>
  <c r="X240" i="43"/>
  <c r="AA240" i="43" s="1"/>
  <c r="X238" i="43"/>
  <c r="X218" i="43"/>
  <c r="AA218" i="43" s="1"/>
  <c r="X205" i="43"/>
  <c r="AA205" i="43" s="1"/>
  <c r="X199" i="43"/>
  <c r="AA199" i="43" s="1"/>
  <c r="X190" i="43"/>
  <c r="AA190" i="43" s="1"/>
  <c r="X189" i="43"/>
  <c r="AA189" i="43" s="1"/>
  <c r="X188" i="43"/>
  <c r="AA188" i="43" s="1"/>
  <c r="Z186" i="43"/>
  <c r="AB186" i="43" s="1"/>
  <c r="X186" i="43"/>
  <c r="AA186" i="43" s="1"/>
  <c r="Y157" i="43"/>
  <c r="X146" i="43"/>
  <c r="AA146" i="43" s="1"/>
  <c r="B9" i="68" l="1"/>
  <c r="C9" i="68" s="1"/>
  <c r="B10" i="68"/>
  <c r="C10" i="68" s="1"/>
  <c r="AA238" i="43"/>
  <c r="G166" i="53"/>
  <c r="L3" i="53"/>
  <c r="M3" i="53"/>
  <c r="L4" i="53"/>
  <c r="M4" i="53"/>
  <c r="L5" i="53"/>
  <c r="M5" i="53"/>
  <c r="L6" i="53"/>
  <c r="M6" i="53"/>
  <c r="L7" i="53"/>
  <c r="M7" i="53"/>
  <c r="L8" i="53"/>
  <c r="M8" i="53"/>
  <c r="L9" i="53"/>
  <c r="M9" i="53"/>
  <c r="L10" i="53"/>
  <c r="M10" i="53"/>
  <c r="L11" i="53"/>
  <c r="M11" i="53"/>
  <c r="L12" i="53"/>
  <c r="M12" i="53"/>
  <c r="L13" i="53"/>
  <c r="M13" i="53"/>
  <c r="L14" i="53"/>
  <c r="M14" i="53"/>
  <c r="L15" i="53"/>
  <c r="M15" i="53"/>
  <c r="L16" i="53"/>
  <c r="M16" i="53"/>
  <c r="L17" i="53"/>
  <c r="M17" i="53"/>
  <c r="L18" i="53"/>
  <c r="M18" i="53"/>
  <c r="L19" i="53"/>
  <c r="M19" i="53"/>
  <c r="L20" i="53"/>
  <c r="M20" i="53"/>
  <c r="L21" i="53"/>
  <c r="M21" i="53"/>
  <c r="L22" i="53"/>
  <c r="M22" i="53"/>
  <c r="L23" i="53"/>
  <c r="M23" i="53"/>
  <c r="L24" i="53"/>
  <c r="M24" i="53"/>
  <c r="L25" i="53"/>
  <c r="M25" i="53"/>
  <c r="L26" i="53"/>
  <c r="M26" i="53"/>
  <c r="L27" i="53"/>
  <c r="M27" i="53"/>
  <c r="L28" i="53"/>
  <c r="M28" i="53"/>
  <c r="L29" i="53"/>
  <c r="M29" i="53"/>
  <c r="L30" i="53"/>
  <c r="M30" i="53"/>
  <c r="L31" i="53"/>
  <c r="M31" i="53"/>
  <c r="L32" i="53"/>
  <c r="M32" i="53"/>
  <c r="L33" i="53"/>
  <c r="M33" i="53"/>
  <c r="L34" i="53"/>
  <c r="M34" i="53"/>
  <c r="L35" i="53"/>
  <c r="M35" i="53"/>
  <c r="L36" i="53"/>
  <c r="M36" i="53"/>
  <c r="L37" i="53"/>
  <c r="M37" i="53"/>
  <c r="L38" i="53"/>
  <c r="M38" i="53"/>
  <c r="L39" i="53"/>
  <c r="M39" i="53"/>
  <c r="L40" i="53"/>
  <c r="M40" i="53"/>
  <c r="L41" i="53"/>
  <c r="M41" i="53"/>
  <c r="L42" i="53"/>
  <c r="M42" i="53"/>
  <c r="L43" i="53"/>
  <c r="M43" i="53"/>
  <c r="L44" i="53"/>
  <c r="M44" i="53"/>
  <c r="L45" i="53"/>
  <c r="M45" i="53"/>
  <c r="L46" i="53"/>
  <c r="M46" i="53"/>
  <c r="L47" i="53"/>
  <c r="M47" i="53"/>
  <c r="L48" i="53"/>
  <c r="M48" i="53"/>
  <c r="L49" i="53"/>
  <c r="M49" i="53"/>
  <c r="L50" i="53"/>
  <c r="M50" i="53"/>
  <c r="L51" i="53"/>
  <c r="M51" i="53"/>
  <c r="L52" i="53"/>
  <c r="M52" i="53"/>
  <c r="L53" i="53"/>
  <c r="M53" i="53"/>
  <c r="L54" i="53"/>
  <c r="M54" i="53"/>
  <c r="L55" i="53"/>
  <c r="M55" i="53"/>
  <c r="L56" i="53"/>
  <c r="M56" i="53"/>
  <c r="L57" i="53"/>
  <c r="M57" i="53"/>
  <c r="L58" i="53"/>
  <c r="M58" i="53"/>
  <c r="L59" i="53"/>
  <c r="M59" i="53"/>
  <c r="L60" i="53"/>
  <c r="M60" i="53"/>
  <c r="L61" i="53"/>
  <c r="M61" i="53"/>
  <c r="L62" i="53"/>
  <c r="M62" i="53"/>
  <c r="L63" i="53"/>
  <c r="M63" i="53"/>
  <c r="L64" i="53"/>
  <c r="M64" i="53"/>
  <c r="L65" i="53"/>
  <c r="M65" i="53"/>
  <c r="L66" i="53"/>
  <c r="M66" i="53"/>
  <c r="L67" i="53"/>
  <c r="M67" i="53"/>
  <c r="L68" i="53"/>
  <c r="M68" i="53"/>
  <c r="L69" i="53"/>
  <c r="M69" i="53"/>
  <c r="L70" i="53"/>
  <c r="M70" i="53"/>
  <c r="L71" i="53"/>
  <c r="M71" i="53"/>
  <c r="L72" i="53"/>
  <c r="M72" i="53"/>
  <c r="L73" i="53"/>
  <c r="M73" i="53"/>
  <c r="L74" i="53"/>
  <c r="M74" i="53"/>
  <c r="L75" i="53"/>
  <c r="M75" i="53"/>
  <c r="L76" i="53"/>
  <c r="M76" i="53"/>
  <c r="L77" i="53"/>
  <c r="M77" i="53"/>
  <c r="L78" i="53"/>
  <c r="M78" i="53"/>
  <c r="L79" i="53"/>
  <c r="M79" i="53"/>
  <c r="L80" i="53"/>
  <c r="M80" i="53"/>
  <c r="L81" i="53"/>
  <c r="M81" i="53"/>
  <c r="L82" i="53"/>
  <c r="M82" i="53"/>
  <c r="L83" i="53"/>
  <c r="M83" i="53"/>
  <c r="L84" i="53"/>
  <c r="M84" i="53"/>
  <c r="L85" i="53"/>
  <c r="M85" i="53"/>
  <c r="L86" i="53"/>
  <c r="M86" i="53"/>
  <c r="L87" i="53"/>
  <c r="M87" i="53"/>
  <c r="L88" i="53"/>
  <c r="M88" i="53"/>
  <c r="L89" i="53"/>
  <c r="M89" i="53"/>
  <c r="L90" i="53"/>
  <c r="M90" i="53"/>
  <c r="L91" i="53"/>
  <c r="M91" i="53"/>
  <c r="L92" i="53"/>
  <c r="M92" i="53"/>
  <c r="L93" i="53"/>
  <c r="M93" i="53"/>
  <c r="L94" i="53"/>
  <c r="M94" i="53"/>
  <c r="L95" i="53"/>
  <c r="M95" i="53"/>
  <c r="L96" i="53"/>
  <c r="M96" i="53"/>
  <c r="L97" i="53"/>
  <c r="M97" i="53"/>
  <c r="L98" i="53"/>
  <c r="M98" i="53"/>
  <c r="L99" i="53"/>
  <c r="M99" i="53"/>
  <c r="L100" i="53"/>
  <c r="M100" i="53"/>
  <c r="L101" i="53"/>
  <c r="M101" i="53"/>
  <c r="L102" i="53"/>
  <c r="M102" i="53"/>
  <c r="L103" i="53"/>
  <c r="M103" i="53"/>
  <c r="L104" i="53"/>
  <c r="M104" i="53"/>
  <c r="L105" i="53"/>
  <c r="M105" i="53"/>
  <c r="L106" i="53"/>
  <c r="M106" i="53"/>
  <c r="L107" i="53"/>
  <c r="M107" i="53"/>
  <c r="L108" i="53"/>
  <c r="M108" i="53"/>
  <c r="L109" i="53"/>
  <c r="M109" i="53"/>
  <c r="L110" i="53"/>
  <c r="M110" i="53"/>
  <c r="L111" i="53"/>
  <c r="M111" i="53"/>
  <c r="L112" i="53"/>
  <c r="M112" i="53"/>
  <c r="L113" i="53"/>
  <c r="M113" i="53"/>
  <c r="L114" i="53"/>
  <c r="M114" i="53"/>
  <c r="L115" i="53"/>
  <c r="M115" i="53"/>
  <c r="L116" i="53"/>
  <c r="M116" i="53"/>
  <c r="L117" i="53"/>
  <c r="M117" i="53"/>
  <c r="L118" i="53"/>
  <c r="M118" i="53"/>
  <c r="L119" i="53"/>
  <c r="M119" i="53"/>
  <c r="L120" i="53"/>
  <c r="M120" i="53"/>
  <c r="L121" i="53"/>
  <c r="M121" i="53"/>
  <c r="L122" i="53"/>
  <c r="M122" i="53"/>
  <c r="L123" i="53"/>
  <c r="M123" i="53"/>
  <c r="L124" i="53"/>
  <c r="M124" i="53"/>
  <c r="L125" i="53"/>
  <c r="M125" i="53"/>
  <c r="L126" i="53"/>
  <c r="M126" i="53"/>
  <c r="L127" i="53"/>
  <c r="M127" i="53"/>
  <c r="L128" i="53"/>
  <c r="M128" i="53"/>
  <c r="L129" i="53"/>
  <c r="M129" i="53"/>
  <c r="L130" i="53"/>
  <c r="M130" i="53"/>
  <c r="L131" i="53"/>
  <c r="M131" i="53"/>
  <c r="L132" i="53"/>
  <c r="M132" i="53"/>
  <c r="L134" i="53"/>
  <c r="M134" i="53"/>
  <c r="L133" i="53"/>
  <c r="M133" i="53"/>
  <c r="L135" i="53"/>
  <c r="M135" i="53"/>
  <c r="L136" i="53"/>
  <c r="M136" i="53"/>
  <c r="L137" i="53"/>
  <c r="M137" i="53"/>
  <c r="L138" i="53"/>
  <c r="M138" i="53"/>
  <c r="L139" i="53"/>
  <c r="M139" i="53"/>
  <c r="L140" i="53"/>
  <c r="M140" i="53"/>
  <c r="L141" i="53"/>
  <c r="M141" i="53"/>
  <c r="L142" i="53"/>
  <c r="M142" i="53"/>
  <c r="L143" i="53"/>
  <c r="M143" i="53"/>
  <c r="L144" i="53"/>
  <c r="M144" i="53"/>
  <c r="L145" i="53"/>
  <c r="M145" i="53"/>
  <c r="L146" i="53"/>
  <c r="M146" i="53"/>
  <c r="L147" i="53"/>
  <c r="M147" i="53"/>
  <c r="L148" i="53"/>
  <c r="M148" i="53"/>
  <c r="L149" i="53"/>
  <c r="M149" i="53"/>
  <c r="L150" i="53"/>
  <c r="M150" i="53"/>
  <c r="L151" i="53"/>
  <c r="M151" i="53"/>
  <c r="L152" i="53"/>
  <c r="M152" i="53"/>
  <c r="L153" i="53"/>
  <c r="M153" i="53"/>
  <c r="L154" i="53"/>
  <c r="M154" i="53"/>
  <c r="L155" i="53"/>
  <c r="M155" i="53"/>
  <c r="L156" i="53"/>
  <c r="M156" i="53"/>
  <c r="L157" i="53"/>
  <c r="M157" i="53"/>
  <c r="L158" i="53"/>
  <c r="M158" i="53"/>
  <c r="L159" i="53"/>
  <c r="M159" i="53"/>
  <c r="L160" i="53"/>
  <c r="M160" i="53"/>
  <c r="L161" i="53"/>
  <c r="M161" i="53"/>
  <c r="L162" i="53"/>
  <c r="M162" i="53"/>
  <c r="L163" i="53"/>
  <c r="M163" i="53"/>
  <c r="L164" i="53"/>
  <c r="M164" i="53"/>
  <c r="L165" i="53"/>
  <c r="M165" i="53"/>
  <c r="M2" i="53"/>
  <c r="L2" i="53"/>
  <c r="A165" i="53"/>
  <c r="B165" i="53"/>
  <c r="C165" i="53"/>
  <c r="A3" i="53"/>
  <c r="B3" i="53"/>
  <c r="C3" i="53"/>
  <c r="A4" i="53"/>
  <c r="B4" i="53"/>
  <c r="C4" i="53"/>
  <c r="A5" i="53"/>
  <c r="B5" i="53"/>
  <c r="C5" i="53"/>
  <c r="A6" i="53"/>
  <c r="B6" i="53"/>
  <c r="C6" i="53"/>
  <c r="A7" i="53"/>
  <c r="B7" i="53"/>
  <c r="C7" i="53"/>
  <c r="A8" i="53"/>
  <c r="B8" i="53"/>
  <c r="C8" i="53"/>
  <c r="A9" i="53"/>
  <c r="B9" i="53"/>
  <c r="C9" i="53"/>
  <c r="A10" i="53"/>
  <c r="B10" i="53"/>
  <c r="C10" i="53"/>
  <c r="A11" i="53"/>
  <c r="B11" i="53"/>
  <c r="C11" i="53"/>
  <c r="A12" i="53"/>
  <c r="B12" i="53"/>
  <c r="C12" i="53"/>
  <c r="A13" i="53"/>
  <c r="B13" i="53"/>
  <c r="C13" i="53"/>
  <c r="A14" i="53"/>
  <c r="B14" i="53"/>
  <c r="C14" i="53"/>
  <c r="A15" i="53"/>
  <c r="B15" i="53"/>
  <c r="C15" i="53"/>
  <c r="A16" i="53"/>
  <c r="B16" i="53"/>
  <c r="C16" i="53"/>
  <c r="A17" i="53"/>
  <c r="B17" i="53"/>
  <c r="C17" i="53"/>
  <c r="A18" i="53"/>
  <c r="B18" i="53"/>
  <c r="C18" i="53"/>
  <c r="A19" i="53"/>
  <c r="B19" i="53"/>
  <c r="C19" i="53"/>
  <c r="A20" i="53"/>
  <c r="B20" i="53"/>
  <c r="C20" i="53"/>
  <c r="A21" i="53"/>
  <c r="B21" i="53"/>
  <c r="C21" i="53"/>
  <c r="A22" i="53"/>
  <c r="B22" i="53"/>
  <c r="C22" i="53"/>
  <c r="A23" i="53"/>
  <c r="B23" i="53"/>
  <c r="C23" i="53"/>
  <c r="A24" i="53"/>
  <c r="B24" i="53"/>
  <c r="C24" i="53"/>
  <c r="A25" i="53"/>
  <c r="B25" i="53"/>
  <c r="C25" i="53"/>
  <c r="A26" i="53"/>
  <c r="B26" i="53"/>
  <c r="C26" i="53"/>
  <c r="A27" i="53"/>
  <c r="B27" i="53"/>
  <c r="C27" i="53"/>
  <c r="A28" i="53"/>
  <c r="B28" i="53"/>
  <c r="C28" i="53"/>
  <c r="A29" i="53"/>
  <c r="B29" i="53"/>
  <c r="C29" i="53"/>
  <c r="A30" i="53"/>
  <c r="B30" i="53"/>
  <c r="C30" i="53"/>
  <c r="A31" i="53"/>
  <c r="B31" i="53"/>
  <c r="C31" i="53"/>
  <c r="A32" i="53"/>
  <c r="B32" i="53"/>
  <c r="C32" i="53"/>
  <c r="A33" i="53"/>
  <c r="B33" i="53"/>
  <c r="C33" i="53"/>
  <c r="A34" i="53"/>
  <c r="B34" i="53"/>
  <c r="C34" i="53"/>
  <c r="A35" i="53"/>
  <c r="B35" i="53"/>
  <c r="C35" i="53"/>
  <c r="A36" i="53"/>
  <c r="B36" i="53"/>
  <c r="C36" i="53"/>
  <c r="A37" i="53"/>
  <c r="B37" i="53"/>
  <c r="C37" i="53"/>
  <c r="A38" i="53"/>
  <c r="B38" i="53"/>
  <c r="C38" i="53"/>
  <c r="A39" i="53"/>
  <c r="B39" i="53"/>
  <c r="C39" i="53"/>
  <c r="A40" i="53"/>
  <c r="B40" i="53"/>
  <c r="C40" i="53"/>
  <c r="A41" i="53"/>
  <c r="B41" i="53"/>
  <c r="C41" i="53"/>
  <c r="A42" i="53"/>
  <c r="B42" i="53"/>
  <c r="C42" i="53"/>
  <c r="A43" i="53"/>
  <c r="B43" i="53"/>
  <c r="C43" i="53"/>
  <c r="A44" i="53"/>
  <c r="B44" i="53"/>
  <c r="C44" i="53"/>
  <c r="A45" i="53"/>
  <c r="B45" i="53"/>
  <c r="C45" i="53"/>
  <c r="A46" i="53"/>
  <c r="B46" i="53"/>
  <c r="C46" i="53"/>
  <c r="A47" i="53"/>
  <c r="B47" i="53"/>
  <c r="C47" i="53"/>
  <c r="A48" i="53"/>
  <c r="B48" i="53"/>
  <c r="C48" i="53"/>
  <c r="A49" i="53"/>
  <c r="B49" i="53"/>
  <c r="C49" i="53"/>
  <c r="A50" i="53"/>
  <c r="B50" i="53"/>
  <c r="C50" i="53"/>
  <c r="A51" i="53"/>
  <c r="B51" i="53"/>
  <c r="C51" i="53"/>
  <c r="A52" i="53"/>
  <c r="B52" i="53"/>
  <c r="C52" i="53"/>
  <c r="A53" i="53"/>
  <c r="B53" i="53"/>
  <c r="C53" i="53"/>
  <c r="A54" i="53"/>
  <c r="B54" i="53"/>
  <c r="C54" i="53"/>
  <c r="A55" i="53"/>
  <c r="B55" i="53"/>
  <c r="C55" i="53"/>
  <c r="A56" i="53"/>
  <c r="B56" i="53"/>
  <c r="C56" i="53"/>
  <c r="A57" i="53"/>
  <c r="B57" i="53"/>
  <c r="C57" i="53"/>
  <c r="A58" i="53"/>
  <c r="B58" i="53"/>
  <c r="C58" i="53"/>
  <c r="A59" i="53"/>
  <c r="B59" i="53"/>
  <c r="C59" i="53"/>
  <c r="A60" i="53"/>
  <c r="B60" i="53"/>
  <c r="C60" i="53"/>
  <c r="A61" i="53"/>
  <c r="B61" i="53"/>
  <c r="C61" i="53"/>
  <c r="A62" i="53"/>
  <c r="B62" i="53"/>
  <c r="C62" i="53"/>
  <c r="A63" i="53"/>
  <c r="B63" i="53"/>
  <c r="C63" i="53"/>
  <c r="A64" i="53"/>
  <c r="B64" i="53"/>
  <c r="C64" i="53"/>
  <c r="A65" i="53"/>
  <c r="B65" i="53"/>
  <c r="C65" i="53"/>
  <c r="A66" i="53"/>
  <c r="B66" i="53"/>
  <c r="C66" i="53"/>
  <c r="A67" i="53"/>
  <c r="B67" i="53"/>
  <c r="C67" i="53"/>
  <c r="A68" i="53"/>
  <c r="B68" i="53"/>
  <c r="C68" i="53"/>
  <c r="A69" i="53"/>
  <c r="B69" i="53"/>
  <c r="C69" i="53"/>
  <c r="A70" i="53"/>
  <c r="B70" i="53"/>
  <c r="C70" i="53"/>
  <c r="A71" i="53"/>
  <c r="B71" i="53"/>
  <c r="C71" i="53"/>
  <c r="A72" i="53"/>
  <c r="B72" i="53"/>
  <c r="C72" i="53"/>
  <c r="A73" i="53"/>
  <c r="B73" i="53"/>
  <c r="C73" i="53"/>
  <c r="A74" i="53"/>
  <c r="B74" i="53"/>
  <c r="C74" i="53"/>
  <c r="A75" i="53"/>
  <c r="B75" i="53"/>
  <c r="C75" i="53"/>
  <c r="A76" i="53"/>
  <c r="B76" i="53"/>
  <c r="C76" i="53"/>
  <c r="A77" i="53"/>
  <c r="B77" i="53"/>
  <c r="C77" i="53"/>
  <c r="A78" i="53"/>
  <c r="B78" i="53"/>
  <c r="C78" i="53"/>
  <c r="A79" i="53"/>
  <c r="B79" i="53"/>
  <c r="C79" i="53"/>
  <c r="A80" i="53"/>
  <c r="B80" i="53"/>
  <c r="C80" i="53"/>
  <c r="A81" i="53"/>
  <c r="B81" i="53"/>
  <c r="C81" i="53"/>
  <c r="A82" i="53"/>
  <c r="B82" i="53"/>
  <c r="C82" i="53"/>
  <c r="A83" i="53"/>
  <c r="B83" i="53"/>
  <c r="C83" i="53"/>
  <c r="A84" i="53"/>
  <c r="B84" i="53"/>
  <c r="C84" i="53"/>
  <c r="A85" i="53"/>
  <c r="B85" i="53"/>
  <c r="C85" i="53"/>
  <c r="A86" i="53"/>
  <c r="B86" i="53"/>
  <c r="C86" i="53"/>
  <c r="A87" i="53"/>
  <c r="B87" i="53"/>
  <c r="C87" i="53"/>
  <c r="A88" i="53"/>
  <c r="B88" i="53"/>
  <c r="C88" i="53"/>
  <c r="A89" i="53"/>
  <c r="B89" i="53"/>
  <c r="C89" i="53"/>
  <c r="A90" i="53"/>
  <c r="B90" i="53"/>
  <c r="C90" i="53"/>
  <c r="A91" i="53"/>
  <c r="B91" i="53"/>
  <c r="C91" i="53"/>
  <c r="A92" i="53"/>
  <c r="B92" i="53"/>
  <c r="C92" i="53"/>
  <c r="A93" i="53"/>
  <c r="B93" i="53"/>
  <c r="C93" i="53"/>
  <c r="A94" i="53"/>
  <c r="B94" i="53"/>
  <c r="C94" i="53"/>
  <c r="A95" i="53"/>
  <c r="B95" i="53"/>
  <c r="C95" i="53"/>
  <c r="A96" i="53"/>
  <c r="B96" i="53"/>
  <c r="C96" i="53"/>
  <c r="A97" i="53"/>
  <c r="B97" i="53"/>
  <c r="C97" i="53"/>
  <c r="A98" i="53"/>
  <c r="B98" i="53"/>
  <c r="C98" i="53"/>
  <c r="A99" i="53"/>
  <c r="B99" i="53"/>
  <c r="C99" i="53"/>
  <c r="A100" i="53"/>
  <c r="B100" i="53"/>
  <c r="C100" i="53"/>
  <c r="A101" i="53"/>
  <c r="B101" i="53"/>
  <c r="C101" i="53"/>
  <c r="A102" i="53"/>
  <c r="B102" i="53"/>
  <c r="C102" i="53"/>
  <c r="A103" i="53"/>
  <c r="B103" i="53"/>
  <c r="C103" i="53"/>
  <c r="A104" i="53"/>
  <c r="B104" i="53"/>
  <c r="C104" i="53"/>
  <c r="A105" i="53"/>
  <c r="B105" i="53"/>
  <c r="C105" i="53"/>
  <c r="A106" i="53"/>
  <c r="B106" i="53"/>
  <c r="C106" i="53"/>
  <c r="A107" i="53"/>
  <c r="B107" i="53"/>
  <c r="C107" i="53"/>
  <c r="A108" i="53"/>
  <c r="B108" i="53"/>
  <c r="C108" i="53"/>
  <c r="A109" i="53"/>
  <c r="B109" i="53"/>
  <c r="C109" i="53"/>
  <c r="A110" i="53"/>
  <c r="B110" i="53"/>
  <c r="C110" i="53"/>
  <c r="A111" i="53"/>
  <c r="B111" i="53"/>
  <c r="C111" i="53"/>
  <c r="A112" i="53"/>
  <c r="B112" i="53"/>
  <c r="C112" i="53"/>
  <c r="A113" i="53"/>
  <c r="B113" i="53"/>
  <c r="C113" i="53"/>
  <c r="A114" i="53"/>
  <c r="B114" i="53"/>
  <c r="C114" i="53"/>
  <c r="A115" i="53"/>
  <c r="B115" i="53"/>
  <c r="C115" i="53"/>
  <c r="A116" i="53"/>
  <c r="B116" i="53"/>
  <c r="C116" i="53"/>
  <c r="A117" i="53"/>
  <c r="B117" i="53"/>
  <c r="C117" i="53"/>
  <c r="A118" i="53"/>
  <c r="B118" i="53"/>
  <c r="C118" i="53"/>
  <c r="A119" i="53"/>
  <c r="B119" i="53"/>
  <c r="C119" i="53"/>
  <c r="A120" i="53"/>
  <c r="B120" i="53"/>
  <c r="C120" i="53"/>
  <c r="A121" i="53"/>
  <c r="B121" i="53"/>
  <c r="C121" i="53"/>
  <c r="A122" i="53"/>
  <c r="B122" i="53"/>
  <c r="C122" i="53"/>
  <c r="A123" i="53"/>
  <c r="B123" i="53"/>
  <c r="C123" i="53"/>
  <c r="A124" i="53"/>
  <c r="B124" i="53"/>
  <c r="C124" i="53"/>
  <c r="A125" i="53"/>
  <c r="B125" i="53"/>
  <c r="C125" i="53"/>
  <c r="A126" i="53"/>
  <c r="B126" i="53"/>
  <c r="C126" i="53"/>
  <c r="A127" i="53"/>
  <c r="B127" i="53"/>
  <c r="C127" i="53"/>
  <c r="A128" i="53"/>
  <c r="B128" i="53"/>
  <c r="C128" i="53"/>
  <c r="A129" i="53"/>
  <c r="B129" i="53"/>
  <c r="C129" i="53"/>
  <c r="A130" i="53"/>
  <c r="B130" i="53"/>
  <c r="C130" i="53"/>
  <c r="A131" i="53"/>
  <c r="B131" i="53"/>
  <c r="C131" i="53"/>
  <c r="A132" i="53"/>
  <c r="B132" i="53"/>
  <c r="C132" i="53"/>
  <c r="A134" i="53"/>
  <c r="B134" i="53"/>
  <c r="C134" i="53"/>
  <c r="A133" i="53"/>
  <c r="B133" i="53"/>
  <c r="C133" i="53"/>
  <c r="A135" i="53"/>
  <c r="B135" i="53"/>
  <c r="C135" i="53"/>
  <c r="A136" i="53"/>
  <c r="B136" i="53"/>
  <c r="C136" i="53"/>
  <c r="A137" i="53"/>
  <c r="B137" i="53"/>
  <c r="C137" i="53"/>
  <c r="A138" i="53"/>
  <c r="B138" i="53"/>
  <c r="C138" i="53"/>
  <c r="A139" i="53"/>
  <c r="B139" i="53"/>
  <c r="C139" i="53"/>
  <c r="A140" i="53"/>
  <c r="B140" i="53"/>
  <c r="C140" i="53"/>
  <c r="A141" i="53"/>
  <c r="B141" i="53"/>
  <c r="C141" i="53"/>
  <c r="A142" i="53"/>
  <c r="B142" i="53"/>
  <c r="C142" i="53"/>
  <c r="A143" i="53"/>
  <c r="B143" i="53"/>
  <c r="C143" i="53"/>
  <c r="A144" i="53"/>
  <c r="B144" i="53"/>
  <c r="C144" i="53"/>
  <c r="A145" i="53"/>
  <c r="B145" i="53"/>
  <c r="C145" i="53"/>
  <c r="A146" i="53"/>
  <c r="B146" i="53"/>
  <c r="C146" i="53"/>
  <c r="A147" i="53"/>
  <c r="B147" i="53"/>
  <c r="C147" i="53"/>
  <c r="A148" i="53"/>
  <c r="B148" i="53"/>
  <c r="C148" i="53"/>
  <c r="A149" i="53"/>
  <c r="B149" i="53"/>
  <c r="C149" i="53"/>
  <c r="A150" i="53"/>
  <c r="B150" i="53"/>
  <c r="C150" i="53"/>
  <c r="A151" i="53"/>
  <c r="B151" i="53"/>
  <c r="C151" i="53"/>
  <c r="A152" i="53"/>
  <c r="B152" i="53"/>
  <c r="C152" i="53"/>
  <c r="A153" i="53"/>
  <c r="B153" i="53"/>
  <c r="C153" i="53"/>
  <c r="A154" i="53"/>
  <c r="B154" i="53"/>
  <c r="C154" i="53"/>
  <c r="A155" i="53"/>
  <c r="B155" i="53"/>
  <c r="C155" i="53"/>
  <c r="A156" i="53"/>
  <c r="B156" i="53"/>
  <c r="C156" i="53"/>
  <c r="A157" i="53"/>
  <c r="B157" i="53"/>
  <c r="C157" i="53"/>
  <c r="A158" i="53"/>
  <c r="B158" i="53"/>
  <c r="C158" i="53"/>
  <c r="A159" i="53"/>
  <c r="B159" i="53"/>
  <c r="C159" i="53"/>
  <c r="A160" i="53"/>
  <c r="B160" i="53"/>
  <c r="C160" i="53"/>
  <c r="A161" i="53"/>
  <c r="B161" i="53"/>
  <c r="C161" i="53"/>
  <c r="A162" i="53"/>
  <c r="B162" i="53"/>
  <c r="C162" i="53"/>
  <c r="A163" i="53"/>
  <c r="B163" i="53"/>
  <c r="C163" i="53"/>
  <c r="A164" i="53"/>
  <c r="B164" i="53"/>
  <c r="C164" i="53"/>
  <c r="C2" i="53"/>
  <c r="B2" i="53"/>
  <c r="A2" i="53"/>
  <c r="M166" i="53" l="1"/>
  <c r="L166" i="53"/>
  <c r="AB431" i="43"/>
  <c r="AA431" i="43"/>
  <c r="AA432" i="43" l="1"/>
  <c r="AB432" i="43"/>
  <c r="C14" i="52"/>
  <c r="D14" i="52"/>
  <c r="E14" i="52"/>
  <c r="F14" i="52"/>
  <c r="G14" i="52"/>
  <c r="H14" i="52"/>
  <c r="I14" i="52"/>
  <c r="J14" i="52"/>
  <c r="B14" i="52"/>
  <c r="K4" i="52"/>
  <c r="K5" i="52"/>
  <c r="K6" i="52"/>
  <c r="K7" i="52"/>
  <c r="K8" i="52"/>
  <c r="K9" i="52"/>
  <c r="K10" i="52"/>
  <c r="K11" i="52"/>
  <c r="K12" i="52"/>
  <c r="K13" i="52"/>
  <c r="K3" i="52"/>
  <c r="K14" i="52" l="1"/>
  <c r="AI431" i="43"/>
  <c r="P467" i="1" l="1"/>
  <c r="AH431" i="43" l="1"/>
  <c r="AG431" i="43"/>
  <c r="L430" i="43"/>
  <c r="L429" i="43"/>
  <c r="L428" i="43"/>
  <c r="L427" i="43"/>
  <c r="L426" i="43"/>
  <c r="L425" i="43"/>
  <c r="L424" i="43"/>
  <c r="L421" i="43"/>
  <c r="L417" i="43"/>
  <c r="L420" i="43"/>
  <c r="L419" i="43"/>
  <c r="L416" i="43"/>
  <c r="L415" i="43"/>
  <c r="L414" i="43"/>
  <c r="L412" i="43"/>
  <c r="L406" i="43"/>
  <c r="L405" i="43"/>
  <c r="L404" i="43"/>
  <c r="L403" i="43"/>
  <c r="L402" i="43"/>
  <c r="L400" i="43"/>
  <c r="L399" i="43"/>
  <c r="L396" i="43"/>
  <c r="L395" i="43"/>
  <c r="L394" i="43"/>
  <c r="L393" i="43"/>
  <c r="L392" i="43"/>
  <c r="L391" i="43"/>
  <c r="L389" i="43"/>
  <c r="L388" i="43"/>
  <c r="L387" i="43"/>
  <c r="L385" i="43"/>
  <c r="L383" i="43"/>
  <c r="L382" i="43"/>
  <c r="L381" i="43"/>
  <c r="L380" i="43"/>
  <c r="L374" i="43"/>
  <c r="L379" i="43"/>
  <c r="L378" i="43"/>
  <c r="L376" i="43"/>
  <c r="L375" i="43"/>
  <c r="L373" i="43"/>
  <c r="L372" i="43"/>
  <c r="L369" i="43"/>
  <c r="L368" i="43"/>
  <c r="L367" i="43"/>
  <c r="L366" i="43"/>
  <c r="L365" i="43"/>
  <c r="L364" i="43"/>
  <c r="L363" i="43"/>
  <c r="L361" i="43"/>
  <c r="L360" i="43"/>
  <c r="L358" i="43"/>
  <c r="L357" i="43"/>
  <c r="L356" i="43"/>
  <c r="L354" i="43"/>
  <c r="L351" i="43"/>
  <c r="L350" i="43"/>
  <c r="L349" i="43"/>
  <c r="L348" i="43"/>
  <c r="L347" i="43"/>
  <c r="L344" i="43"/>
  <c r="L343" i="43"/>
  <c r="L342" i="43"/>
  <c r="L341" i="43"/>
  <c r="L340" i="43"/>
  <c r="L339" i="43"/>
  <c r="L338" i="43"/>
  <c r="L337" i="43"/>
  <c r="L335" i="43"/>
  <c r="L333" i="43"/>
  <c r="L332" i="43"/>
  <c r="L330" i="43"/>
  <c r="L329" i="43"/>
  <c r="L328" i="43"/>
  <c r="L327" i="43"/>
  <c r="L326" i="43"/>
  <c r="L325" i="43"/>
  <c r="L324" i="43"/>
  <c r="L322" i="43"/>
  <c r="L334" i="43"/>
  <c r="L321" i="43"/>
  <c r="L320" i="43"/>
  <c r="L319" i="43"/>
  <c r="L317" i="43"/>
  <c r="L316" i="43"/>
  <c r="L315" i="43"/>
  <c r="L314" i="43"/>
  <c r="L313" i="43"/>
  <c r="L312" i="43"/>
  <c r="L311" i="43"/>
  <c r="L310" i="43"/>
  <c r="L309" i="43"/>
  <c r="L308" i="43"/>
  <c r="L307" i="43"/>
  <c r="L306" i="43"/>
  <c r="L305" i="43"/>
  <c r="L304" i="43"/>
  <c r="L298" i="43"/>
  <c r="L297" i="43"/>
  <c r="L295" i="43"/>
  <c r="L294" i="43"/>
  <c r="L293" i="43"/>
  <c r="L301" i="43"/>
  <c r="L299" i="43"/>
  <c r="L303" i="43"/>
  <c r="L302" i="43"/>
  <c r="L300" i="43"/>
  <c r="L291" i="43"/>
  <c r="L290" i="43"/>
  <c r="L289" i="43"/>
  <c r="L288" i="43"/>
  <c r="L287" i="43"/>
  <c r="L285" i="43"/>
  <c r="L286" i="43"/>
  <c r="L282" i="43"/>
  <c r="L279" i="43"/>
  <c r="L281" i="43"/>
  <c r="L280" i="43"/>
  <c r="L278" i="43"/>
  <c r="L277" i="43"/>
  <c r="L276" i="43"/>
  <c r="L275" i="43"/>
  <c r="L274" i="43"/>
  <c r="L273" i="43"/>
  <c r="L271" i="43"/>
  <c r="L270" i="43"/>
  <c r="L269" i="43"/>
  <c r="L267" i="43"/>
  <c r="L266" i="43"/>
  <c r="L265" i="43"/>
  <c r="L263" i="43"/>
  <c r="L262" i="43"/>
  <c r="L261" i="43"/>
  <c r="L260" i="43"/>
  <c r="L259" i="43"/>
  <c r="L257" i="43"/>
  <c r="L256" i="43"/>
  <c r="L255" i="43"/>
  <c r="L254" i="43"/>
  <c r="L253" i="43"/>
  <c r="L252" i="43"/>
  <c r="L251" i="43"/>
  <c r="L250" i="43"/>
  <c r="L248" i="43"/>
  <c r="L247" i="43"/>
  <c r="L246" i="43"/>
  <c r="L244" i="43"/>
  <c r="L243" i="43"/>
  <c r="L242" i="43"/>
  <c r="L241" i="43"/>
  <c r="L240" i="43"/>
  <c r="L239" i="43"/>
  <c r="L238" i="43"/>
  <c r="L237" i="43"/>
  <c r="L236" i="43"/>
  <c r="L235" i="43"/>
  <c r="L234" i="43"/>
  <c r="L233" i="43"/>
  <c r="L232" i="43"/>
  <c r="L231" i="43"/>
  <c r="L230" i="43"/>
  <c r="L229" i="43"/>
  <c r="L228" i="43"/>
  <c r="L227" i="43"/>
  <c r="L226" i="43"/>
  <c r="L221" i="43"/>
  <c r="L220" i="43"/>
  <c r="L218" i="43"/>
  <c r="L217" i="43"/>
  <c r="L216" i="43"/>
  <c r="L213" i="43"/>
  <c r="L212" i="43"/>
  <c r="L211" i="43"/>
  <c r="L210" i="43"/>
  <c r="L208" i="43"/>
  <c r="L207" i="43"/>
  <c r="L206" i="43"/>
  <c r="L205" i="43"/>
  <c r="L204" i="43"/>
  <c r="L203" i="43"/>
  <c r="L201" i="43"/>
  <c r="L199" i="43"/>
  <c r="L198" i="43"/>
  <c r="L197" i="43"/>
  <c r="L196" i="43"/>
  <c r="L195" i="43"/>
  <c r="L194" i="43"/>
  <c r="L193" i="43"/>
  <c r="L192" i="43"/>
  <c r="L191" i="43"/>
  <c r="L190" i="43"/>
  <c r="L189" i="43"/>
  <c r="L188" i="43"/>
  <c r="L187" i="43"/>
  <c r="L186" i="43"/>
  <c r="L177" i="43"/>
  <c r="L173" i="43"/>
  <c r="L172" i="43"/>
  <c r="L171" i="43"/>
  <c r="L170" i="43"/>
  <c r="L169" i="43"/>
  <c r="L168" i="43"/>
  <c r="L167" i="43"/>
  <c r="L166" i="43"/>
  <c r="L165" i="43"/>
  <c r="L163" i="43"/>
  <c r="L162" i="43"/>
  <c r="L161" i="43"/>
  <c r="L160" i="43"/>
  <c r="L159" i="43"/>
  <c r="L158" i="43"/>
  <c r="L156" i="43"/>
  <c r="L155" i="43"/>
  <c r="L154" i="43"/>
  <c r="L153" i="43"/>
  <c r="L152" i="43"/>
  <c r="L150" i="43"/>
  <c r="L149" i="43"/>
  <c r="L148" i="43"/>
  <c r="L147" i="43"/>
  <c r="L146" i="43"/>
  <c r="L145" i="43"/>
  <c r="L144" i="43"/>
  <c r="L143" i="43"/>
  <c r="L142" i="43"/>
  <c r="L141" i="43"/>
  <c r="L140" i="43"/>
  <c r="L139" i="43"/>
  <c r="L138" i="43"/>
  <c r="L137" i="43"/>
  <c r="L136" i="43"/>
  <c r="L135" i="43"/>
  <c r="L134" i="43"/>
  <c r="L133" i="43"/>
  <c r="L132" i="43"/>
  <c r="L131" i="43"/>
  <c r="L127" i="43"/>
  <c r="L125" i="43"/>
  <c r="L126" i="43"/>
  <c r="L124" i="43"/>
  <c r="L123" i="43"/>
  <c r="L121" i="43"/>
  <c r="L120" i="43"/>
  <c r="L119" i="43"/>
  <c r="L118" i="43"/>
  <c r="L117" i="43"/>
  <c r="L115" i="43"/>
  <c r="L114" i="43"/>
  <c r="L113" i="43"/>
  <c r="L111" i="43"/>
  <c r="L110" i="43"/>
  <c r="L108" i="43"/>
  <c r="L107" i="43"/>
  <c r="L106" i="43"/>
  <c r="L105" i="43"/>
  <c r="L104" i="43"/>
  <c r="L103" i="43"/>
  <c r="L102" i="43"/>
  <c r="L100" i="43"/>
  <c r="L97" i="43"/>
  <c r="L95" i="43"/>
  <c r="L91" i="43"/>
  <c r="L83" i="43"/>
  <c r="L76" i="43"/>
  <c r="L73" i="43"/>
  <c r="L72" i="43"/>
  <c r="L71" i="43"/>
  <c r="L70" i="43"/>
  <c r="L68" i="43"/>
  <c r="L63" i="43"/>
  <c r="L60" i="43"/>
  <c r="L58" i="43"/>
  <c r="L55" i="43"/>
  <c r="L54" i="43"/>
  <c r="L46" i="43"/>
  <c r="L52" i="43"/>
  <c r="L51" i="43"/>
  <c r="L50" i="43"/>
  <c r="L49" i="43"/>
  <c r="L48" i="43"/>
  <c r="L45" i="43"/>
  <c r="L44" i="43"/>
  <c r="L42" i="43"/>
  <c r="L41" i="43"/>
  <c r="L40" i="43"/>
  <c r="L39" i="43"/>
  <c r="L38" i="43"/>
  <c r="L36" i="43"/>
  <c r="L35" i="43"/>
  <c r="L31" i="43"/>
  <c r="L28" i="43"/>
  <c r="L26" i="43"/>
  <c r="L25" i="43"/>
  <c r="L19" i="43"/>
  <c r="L18" i="43"/>
  <c r="L17" i="43"/>
  <c r="L16" i="43"/>
  <c r="L15" i="43"/>
  <c r="L14" i="43"/>
  <c r="L13" i="43"/>
  <c r="L10" i="43"/>
  <c r="L9" i="43"/>
  <c r="L8" i="43"/>
  <c r="L6" i="43"/>
  <c r="L4" i="43"/>
  <c r="L3" i="43"/>
  <c r="L2" i="43"/>
  <c r="L431" i="43" l="1"/>
  <c r="E19" i="23"/>
  <c r="D19" i="23"/>
  <c r="C19" i="23"/>
  <c r="F19" i="23" s="1"/>
  <c r="F18" i="23"/>
  <c r="F17" i="23"/>
  <c r="F16" i="23"/>
  <c r="F15" i="23"/>
  <c r="F14" i="23"/>
  <c r="F13" i="23"/>
  <c r="F12" i="23"/>
  <c r="F11" i="23"/>
  <c r="F10" i="23"/>
  <c r="F9" i="23"/>
  <c r="F8" i="23"/>
  <c r="F7" i="23"/>
  <c r="F6" i="23"/>
  <c r="F5" i="23"/>
  <c r="F4" i="23"/>
  <c r="F3" i="23"/>
  <c r="P54" i="1" l="1"/>
  <c r="P70" i="1"/>
  <c r="P52" i="1"/>
  <c r="P53" i="1"/>
  <c r="P182" i="1"/>
  <c r="P464" i="1"/>
  <c r="P235" i="1"/>
  <c r="P331" i="1"/>
  <c r="P183" i="1"/>
  <c r="P33" i="1"/>
  <c r="P301" i="1"/>
  <c r="P499" i="1"/>
  <c r="P157" i="1"/>
  <c r="P314" i="1"/>
  <c r="P341" i="1"/>
  <c r="P448" i="1"/>
  <c r="P471" i="1"/>
  <c r="P516" i="1"/>
  <c r="P193" i="1"/>
  <c r="P207" i="1"/>
  <c r="P208" i="1"/>
  <c r="P209" i="1"/>
  <c r="P210" i="1"/>
  <c r="P211" i="1"/>
  <c r="P397" i="1"/>
  <c r="P422" i="1"/>
  <c r="P335" i="1"/>
  <c r="P55" i="1"/>
  <c r="P2" i="1"/>
  <c r="P72" i="1"/>
  <c r="P102" i="1"/>
  <c r="P101" i="1"/>
  <c r="P3" i="1"/>
  <c r="P30" i="1"/>
  <c r="P31" i="1"/>
  <c r="P32" i="1"/>
  <c r="P56" i="1"/>
  <c r="P69" i="1"/>
  <c r="P263" i="1"/>
  <c r="P297" i="1"/>
  <c r="P330" i="1"/>
  <c r="P326" i="1"/>
  <c r="P364" i="1"/>
  <c r="P365" i="1"/>
  <c r="P384" i="1"/>
  <c r="P385" i="1"/>
  <c r="P388" i="1"/>
  <c r="P396" i="1"/>
  <c r="P498" i="1"/>
  <c r="P485" i="1"/>
  <c r="P477" i="1"/>
  <c r="P184" i="1"/>
  <c r="P328" i="1"/>
  <c r="P475" i="1"/>
  <c r="P481" i="1"/>
  <c r="P350" i="1"/>
  <c r="P34" i="1"/>
  <c r="P399" i="1"/>
  <c r="P196" i="1"/>
  <c r="P197" i="1"/>
  <c r="P198" i="1"/>
  <c r="P199" i="1"/>
  <c r="P200" i="1"/>
  <c r="P298" i="1"/>
  <c r="P302" i="1"/>
  <c r="P436" i="1"/>
  <c r="P445" i="1"/>
  <c r="P232" i="1"/>
  <c r="P274" i="1"/>
  <c r="P312" i="1"/>
  <c r="P503" i="1"/>
  <c r="P505" i="1"/>
  <c r="P506" i="1"/>
  <c r="P511" i="1"/>
  <c r="P517" i="1"/>
  <c r="P220" i="1"/>
  <c r="P444" i="1"/>
  <c r="P443" i="1"/>
  <c r="P442" i="1"/>
  <c r="P172" i="1"/>
  <c r="P71" i="1"/>
  <c r="P104" i="1"/>
  <c r="P105" i="1"/>
  <c r="P57" i="1"/>
  <c r="P222" i="1"/>
  <c r="P234" i="1"/>
  <c r="P223" i="1"/>
  <c r="P277" i="1"/>
  <c r="P317" i="1"/>
  <c r="P324" i="1"/>
  <c r="P327" i="1"/>
  <c r="P398" i="1"/>
  <c r="P429" i="1"/>
  <c r="P502" i="1"/>
  <c r="P483" i="1"/>
  <c r="P253" i="1"/>
  <c r="P255" i="1"/>
  <c r="P325" i="1"/>
  <c r="P35" i="1"/>
  <c r="P401" i="1"/>
  <c r="P366" i="1"/>
  <c r="P375" i="1"/>
  <c r="P479" i="1"/>
  <c r="P224" i="1"/>
  <c r="P225" i="1"/>
  <c r="P264" i="1"/>
  <c r="P268" i="1"/>
  <c r="P322" i="1"/>
  <c r="P342" i="1"/>
  <c r="P347" i="1"/>
  <c r="P393" i="1"/>
  <c r="P453" i="1"/>
  <c r="P449" i="1"/>
  <c r="P473" i="1"/>
  <c r="P519" i="1"/>
  <c r="P215" i="1"/>
  <c r="P216" i="1"/>
  <c r="P423" i="1"/>
  <c r="P424" i="1"/>
  <c r="P426" i="1"/>
  <c r="P4" i="1"/>
  <c r="P5" i="1"/>
  <c r="P6" i="1"/>
  <c r="P7" i="1"/>
  <c r="P8" i="1"/>
  <c r="P9" i="1"/>
  <c r="P10" i="1"/>
  <c r="P124" i="1"/>
  <c r="P125" i="1"/>
  <c r="P11" i="1"/>
  <c r="P459" i="1"/>
  <c r="P489" i="1"/>
  <c r="P106" i="1"/>
  <c r="P107" i="1"/>
  <c r="P108" i="1"/>
  <c r="P103" i="1"/>
  <c r="P36" i="1"/>
  <c r="P58" i="1"/>
  <c r="P37" i="1"/>
  <c r="P162" i="1"/>
  <c r="P163" i="1"/>
  <c r="P164" i="1"/>
  <c r="P191" i="1"/>
  <c r="P386" i="1"/>
  <c r="P387" i="1"/>
  <c r="P389" i="1"/>
  <c r="P400" i="1"/>
  <c r="P455" i="1"/>
  <c r="P513" i="1"/>
  <c r="P270" i="1"/>
  <c r="P272" i="1"/>
  <c r="P178" i="1"/>
  <c r="P308" i="1"/>
  <c r="P310" i="1"/>
  <c r="P126" i="1"/>
  <c r="P12" i="1"/>
  <c r="P487" i="1"/>
  <c r="P74" i="1"/>
  <c r="P73" i="1"/>
  <c r="P276" i="1"/>
  <c r="P469" i="1"/>
  <c r="P404" i="1"/>
  <c r="P205" i="1"/>
  <c r="P291" i="1"/>
  <c r="P437" i="1"/>
  <c r="P465" i="1"/>
  <c r="P283" i="1"/>
  <c r="P315" i="1"/>
  <c r="P344" i="1"/>
  <c r="P526" i="1"/>
  <c r="P441" i="1"/>
  <c r="P496" i="1"/>
  <c r="P75" i="1"/>
  <c r="P110" i="1"/>
  <c r="P59" i="1"/>
  <c r="P38" i="1"/>
  <c r="P318" i="1"/>
  <c r="P189" i="1"/>
  <c r="P351" i="1"/>
  <c r="P353" i="1"/>
  <c r="P257" i="1"/>
  <c r="P160" i="1"/>
  <c r="P320" i="1"/>
  <c r="P192" i="1"/>
  <c r="P278" i="1"/>
  <c r="P280" i="1"/>
  <c r="P290" i="1"/>
  <c r="P380" i="1"/>
  <c r="P391" i="1"/>
  <c r="P500" i="1"/>
  <c r="P337" i="1"/>
  <c r="P339" i="1"/>
  <c r="P226" i="1"/>
  <c r="P356" i="1"/>
  <c r="P185" i="1"/>
  <c r="P236" i="1"/>
  <c r="P237" i="1"/>
  <c r="P238" i="1"/>
  <c r="P239" i="1"/>
  <c r="P260" i="1"/>
  <c r="P333" i="1"/>
  <c r="P329" i="1"/>
  <c r="P361" i="1"/>
  <c r="P509" i="1"/>
  <c r="P406" i="1"/>
  <c r="P430" i="1"/>
  <c r="P463" i="1"/>
  <c r="P13" i="1"/>
  <c r="P127" i="1"/>
  <c r="P128" i="1"/>
  <c r="P129" i="1"/>
  <c r="P14" i="1"/>
  <c r="P130" i="1"/>
  <c r="P131" i="1"/>
  <c r="P132" i="1"/>
  <c r="P133" i="1"/>
  <c r="P134" i="1"/>
  <c r="P135" i="1"/>
  <c r="P136" i="1"/>
  <c r="P137" i="1"/>
  <c r="P138" i="1"/>
  <c r="P139" i="1"/>
  <c r="P15" i="1"/>
  <c r="P175" i="1"/>
  <c r="P491" i="1"/>
  <c r="P76" i="1"/>
  <c r="P85" i="1"/>
  <c r="P86" i="1"/>
  <c r="P87" i="1"/>
  <c r="P88" i="1"/>
  <c r="P77" i="1"/>
  <c r="P78" i="1"/>
  <c r="P79" i="1"/>
  <c r="P80" i="1"/>
  <c r="P81" i="1"/>
  <c r="P82" i="1"/>
  <c r="P83" i="1"/>
  <c r="P84" i="1"/>
  <c r="P111" i="1"/>
  <c r="P39" i="1"/>
  <c r="P60" i="1"/>
  <c r="P165" i="1"/>
  <c r="P166" i="1"/>
  <c r="P195" i="1"/>
  <c r="P405" i="1"/>
  <c r="P403" i="1"/>
  <c r="P367" i="1"/>
  <c r="P370" i="1"/>
  <c r="P373" i="1"/>
  <c r="P359" i="1"/>
  <c r="P16" i="1"/>
  <c r="P262" i="1"/>
  <c r="P456" i="1"/>
  <c r="P470" i="1"/>
  <c r="P40" i="1"/>
  <c r="P41" i="1"/>
  <c r="P42" i="1"/>
  <c r="P43" i="1"/>
  <c r="P368" i="1"/>
  <c r="P390" i="1"/>
  <c r="P289" i="1"/>
  <c r="P158" i="1"/>
  <c r="P285" i="1"/>
  <c r="P286" i="1"/>
  <c r="P345" i="1"/>
  <c r="P362" i="1"/>
  <c r="P508" i="1"/>
  <c r="P527" i="1"/>
  <c r="P194" i="1"/>
  <c r="P17" i="1"/>
  <c r="P493" i="1"/>
  <c r="P113" i="1"/>
  <c r="P112" i="1"/>
  <c r="P109" i="1"/>
  <c r="P395" i="1"/>
  <c r="P468" i="1"/>
  <c r="P281" i="1"/>
  <c r="P332" i="1"/>
  <c r="P18" i="1"/>
  <c r="P140" i="1"/>
  <c r="P402" i="1"/>
  <c r="P408" i="1"/>
  <c r="P203" i="1"/>
  <c r="P292" i="1"/>
  <c r="P293" i="1"/>
  <c r="P354" i="1"/>
  <c r="P376" i="1"/>
  <c r="P378" i="1"/>
  <c r="P382" i="1"/>
  <c r="P227" i="1"/>
  <c r="P228" i="1"/>
  <c r="P357" i="1"/>
  <c r="P300" i="1"/>
  <c r="P240" i="1"/>
  <c r="P241" i="1"/>
  <c r="P242" i="1"/>
  <c r="P304" i="1"/>
  <c r="P265" i="1"/>
  <c r="P284" i="1"/>
  <c r="P343" i="1"/>
  <c r="P518" i="1"/>
  <c r="P212" i="1"/>
  <c r="P410" i="1"/>
  <c r="P407" i="1"/>
  <c r="P428" i="1"/>
  <c r="P19" i="1"/>
  <c r="P141" i="1"/>
  <c r="P20" i="1"/>
  <c r="P21" i="1"/>
  <c r="P22" i="1"/>
  <c r="P23" i="1"/>
  <c r="P142" i="1"/>
  <c r="P143" i="1"/>
  <c r="P144" i="1"/>
  <c r="P97" i="1"/>
  <c r="P98" i="1"/>
  <c r="P99" i="1"/>
  <c r="P100" i="1"/>
  <c r="P89" i="1"/>
  <c r="P90" i="1"/>
  <c r="P91" i="1"/>
  <c r="P92" i="1"/>
  <c r="P93" i="1"/>
  <c r="P94" i="1"/>
  <c r="P95" i="1"/>
  <c r="P96" i="1"/>
  <c r="P114" i="1"/>
  <c r="P115" i="1"/>
  <c r="P44" i="1"/>
  <c r="P45" i="1"/>
  <c r="P61" i="1"/>
  <c r="P167" i="1"/>
  <c r="P168" i="1"/>
  <c r="P409" i="1"/>
  <c r="P482" i="1"/>
  <c r="P24" i="1"/>
  <c r="P411" i="1"/>
  <c r="P412" i="1"/>
  <c r="P201" i="1"/>
  <c r="P159" i="1"/>
  <c r="P447" i="1"/>
  <c r="P446" i="1"/>
  <c r="P349" i="1"/>
  <c r="P431" i="1"/>
  <c r="P432" i="1"/>
  <c r="P433" i="1"/>
  <c r="P145" i="1"/>
  <c r="P26" i="1"/>
  <c r="P25" i="1"/>
  <c r="P494" i="1"/>
  <c r="P116" i="1"/>
  <c r="P62" i="1"/>
  <c r="P63" i="1"/>
  <c r="P457" i="1"/>
  <c r="P413" i="1"/>
  <c r="P415" i="1"/>
  <c r="P414" i="1"/>
  <c r="P186" i="1"/>
  <c r="P187" i="1"/>
  <c r="P190" i="1"/>
  <c r="P202" i="1"/>
  <c r="P204" i="1"/>
  <c r="P371" i="1"/>
  <c r="P161" i="1"/>
  <c r="P299" i="1"/>
  <c r="P427" i="1"/>
  <c r="P438" i="1"/>
  <c r="P439" i="1"/>
  <c r="P440" i="1"/>
  <c r="P243" i="1"/>
  <c r="P244" i="1"/>
  <c r="P245" i="1"/>
  <c r="P246" i="1"/>
  <c r="P247" i="1"/>
  <c r="P248" i="1"/>
  <c r="P249" i="1"/>
  <c r="P250" i="1"/>
  <c r="P251" i="1"/>
  <c r="P306" i="1"/>
  <c r="P287" i="1"/>
  <c r="P288" i="1"/>
  <c r="P316" i="1"/>
  <c r="P394" i="1"/>
  <c r="P454" i="1"/>
  <c r="P462" i="1"/>
  <c r="P450" i="1"/>
  <c r="P451" i="1"/>
  <c r="P452" i="1"/>
  <c r="P510" i="1"/>
  <c r="P520" i="1"/>
  <c r="P523" i="1"/>
  <c r="P514" i="1"/>
  <c r="P515" i="1"/>
  <c r="P213" i="1"/>
  <c r="P214" i="1"/>
  <c r="P217" i="1"/>
  <c r="P218" i="1"/>
  <c r="P219" i="1"/>
  <c r="P434" i="1"/>
  <c r="P336" i="1"/>
  <c r="P146" i="1"/>
  <c r="P490" i="1"/>
  <c r="P117" i="1"/>
  <c r="P169" i="1"/>
  <c r="P170" i="1"/>
  <c r="P252" i="1"/>
  <c r="P321" i="1"/>
  <c r="P319" i="1"/>
  <c r="P352" i="1"/>
  <c r="P355" i="1"/>
  <c r="P392" i="1"/>
  <c r="P486" i="1"/>
  <c r="P338" i="1"/>
  <c r="P340" i="1"/>
  <c r="P358" i="1"/>
  <c r="P360" i="1"/>
  <c r="P323" i="1"/>
  <c r="P334" i="1"/>
  <c r="P346" i="1"/>
  <c r="P348" i="1"/>
  <c r="P363" i="1"/>
  <c r="P472" i="1"/>
  <c r="P474" i="1"/>
  <c r="P476" i="1"/>
  <c r="P147" i="1"/>
  <c r="P120" i="1"/>
  <c r="P121" i="1"/>
  <c r="P118" i="1"/>
  <c r="P458" i="1"/>
  <c r="P171" i="1"/>
  <c r="P50" i="1"/>
  <c r="P51" i="1"/>
  <c r="P416" i="1"/>
  <c r="P417" i="1"/>
  <c r="P420" i="1"/>
  <c r="P421" i="1"/>
  <c r="P188" i="1"/>
  <c r="P206" i="1"/>
  <c r="P271" i="1"/>
  <c r="P273" i="1"/>
  <c r="P279" i="1"/>
  <c r="P282" i="1"/>
  <c r="P294" i="1"/>
  <c r="P295" i="1"/>
  <c r="P369" i="1"/>
  <c r="P372" i="1"/>
  <c r="P374" i="1"/>
  <c r="P377" i="1"/>
  <c r="P379" i="1"/>
  <c r="P381" i="1"/>
  <c r="P383" i="1"/>
  <c r="P501" i="1"/>
  <c r="P296" i="1"/>
  <c r="P478" i="1"/>
  <c r="P480" i="1"/>
  <c r="P484" i="1"/>
  <c r="P231" i="1"/>
  <c r="P230" i="1"/>
  <c r="P229" i="1"/>
  <c r="P303" i="1"/>
  <c r="P466" i="1"/>
  <c r="P179" i="1"/>
  <c r="P180" i="1"/>
  <c r="P181" i="1"/>
  <c r="P254" i="1"/>
  <c r="P233" i="1"/>
  <c r="P305" i="1"/>
  <c r="P307" i="1"/>
  <c r="P258" i="1"/>
  <c r="P259" i="1"/>
  <c r="P261" i="1"/>
  <c r="P266" i="1"/>
  <c r="P267" i="1"/>
  <c r="P269" i="1"/>
  <c r="P309" i="1"/>
  <c r="P311" i="1"/>
  <c r="P275" i="1"/>
  <c r="P313" i="1"/>
  <c r="P504" i="1"/>
  <c r="P507" i="1"/>
  <c r="P512" i="1"/>
  <c r="P521" i="1"/>
  <c r="P522" i="1"/>
  <c r="P524" i="1"/>
  <c r="P525" i="1"/>
  <c r="P528" i="1"/>
  <c r="P529" i="1"/>
  <c r="P221" i="1"/>
  <c r="P419" i="1"/>
  <c r="P418" i="1"/>
  <c r="P425" i="1"/>
  <c r="P27" i="1"/>
  <c r="P148" i="1"/>
  <c r="P28" i="1"/>
  <c r="P149" i="1"/>
  <c r="P150" i="1"/>
  <c r="P151" i="1"/>
  <c r="P152" i="1"/>
  <c r="P153" i="1"/>
  <c r="P154" i="1"/>
  <c r="P155" i="1"/>
  <c r="P156" i="1"/>
  <c r="P29" i="1"/>
  <c r="P173" i="1"/>
  <c r="P174" i="1"/>
  <c r="P176" i="1"/>
  <c r="P177" i="1"/>
  <c r="P460" i="1"/>
  <c r="P461" i="1"/>
  <c r="P256" i="1"/>
  <c r="P488" i="1"/>
  <c r="P492" i="1"/>
  <c r="P495" i="1"/>
  <c r="P497" i="1"/>
  <c r="P122" i="1"/>
  <c r="P123" i="1"/>
  <c r="P119" i="1"/>
  <c r="P46" i="1"/>
  <c r="P48" i="1"/>
  <c r="P49" i="1"/>
  <c r="P47" i="1"/>
  <c r="P65" i="1"/>
  <c r="P66" i="1"/>
  <c r="P67" i="1"/>
  <c r="P68" i="1"/>
  <c r="P64" i="1"/>
  <c r="P435" i="1"/>
  <c r="G10" i="45" l="1"/>
  <c r="G14" i="45"/>
  <c r="G8" i="45"/>
  <c r="G9" i="45"/>
  <c r="G19" i="45"/>
  <c r="G47" i="45"/>
  <c r="G27" i="45"/>
  <c r="G34" i="45"/>
  <c r="G20" i="45"/>
  <c r="G7" i="45"/>
  <c r="G30" i="45"/>
  <c r="G51" i="45"/>
  <c r="G18" i="45"/>
  <c r="G31" i="45"/>
  <c r="G36" i="45"/>
  <c r="G46" i="45"/>
  <c r="G49" i="45"/>
  <c r="G52" i="45"/>
  <c r="G21" i="45"/>
  <c r="G22" i="45"/>
  <c r="G23" i="45"/>
  <c r="G24" i="45"/>
  <c r="G25" i="45"/>
  <c r="G26" i="45"/>
  <c r="G43" i="45"/>
  <c r="G44" i="45"/>
  <c r="G35" i="45"/>
  <c r="G11" i="45"/>
  <c r="G2" i="45"/>
  <c r="G15" i="45"/>
  <c r="G17" i="45"/>
  <c r="G16" i="45"/>
  <c r="G3" i="45"/>
  <c r="G4" i="45"/>
  <c r="G5" i="45"/>
  <c r="G6" i="45"/>
  <c r="G12" i="45"/>
  <c r="G13" i="45"/>
  <c r="G28" i="45"/>
  <c r="G29" i="45"/>
  <c r="G33" i="45"/>
  <c r="G32" i="45"/>
  <c r="G37" i="45"/>
  <c r="G38" i="45"/>
  <c r="G39" i="45"/>
  <c r="G40" i="45"/>
  <c r="G41" i="45"/>
  <c r="G42" i="45"/>
  <c r="G48" i="45"/>
  <c r="G50" i="45"/>
  <c r="G45" i="45"/>
  <c r="D13" i="41" l="1"/>
  <c r="C13" i="41"/>
  <c r="E4" i="41"/>
  <c r="E5" i="41"/>
  <c r="E6" i="41"/>
  <c r="E7" i="41"/>
  <c r="E8" i="41"/>
  <c r="E9" i="41"/>
  <c r="E10" i="41"/>
  <c r="E11" i="41"/>
  <c r="E12" i="41"/>
  <c r="F12" i="41" s="1"/>
  <c r="E3" i="41"/>
  <c r="F3" i="41" s="1"/>
  <c r="E13" i="41" l="1"/>
  <c r="F9" i="41"/>
  <c r="F5" i="41"/>
  <c r="F7" i="41"/>
  <c r="F11" i="41"/>
  <c r="F13" i="41" l="1"/>
</calcChain>
</file>

<file path=xl/sharedStrings.xml><?xml version="1.0" encoding="utf-8"?>
<sst xmlns="http://schemas.openxmlformats.org/spreadsheetml/2006/main" count="27980" uniqueCount="6711">
  <si>
    <r>
      <rPr>
        <b/>
        <sz val="11"/>
        <color rgb="FF231F20"/>
        <rFont val="Times New Roman"/>
        <family val="1"/>
      </rPr>
      <t>Numero</t>
    </r>
    <r>
      <rPr>
        <sz val="11"/>
        <color rgb="FF231F20"/>
        <rFont val="Times New Roman"/>
        <family val="1"/>
      </rPr>
      <t xml:space="preserve"> </t>
    </r>
    <r>
      <rPr>
        <b/>
        <sz val="11"/>
        <color rgb="FF231F20"/>
        <rFont val="Times New Roman"/>
        <family val="1"/>
      </rPr>
      <t>sequenziale</t>
    </r>
  </si>
  <si>
    <r>
      <rPr>
        <b/>
        <sz val="11"/>
        <color rgb="FF231F20"/>
        <rFont val="Times New Roman"/>
        <family val="1"/>
      </rPr>
      <t>Misura</t>
    </r>
    <r>
      <rPr>
        <sz val="11"/>
        <color rgb="FF231F20"/>
        <rFont val="Times New Roman"/>
        <family val="1"/>
      </rPr>
      <t xml:space="preserve"> </t>
    </r>
    <r>
      <rPr>
        <b/>
        <sz val="11"/>
        <color rgb="FF231F20"/>
        <rFont val="Times New Roman"/>
        <family val="1"/>
      </rPr>
      <t>correlata</t>
    </r>
    <r>
      <rPr>
        <sz val="11"/>
        <color rgb="FF231F20"/>
        <rFont val="Times New Roman"/>
        <family val="1"/>
      </rPr>
      <t xml:space="preserve"> </t>
    </r>
    <r>
      <rPr>
        <b/>
        <sz val="11"/>
        <color rgb="FF231F20"/>
        <rFont val="Times New Roman"/>
        <family val="1"/>
      </rPr>
      <t>(riforma</t>
    </r>
    <r>
      <rPr>
        <sz val="11"/>
        <color rgb="FF231F20"/>
        <rFont val="Times New Roman"/>
        <family val="1"/>
      </rPr>
      <t xml:space="preserve"> </t>
    </r>
    <r>
      <rPr>
        <b/>
        <sz val="11"/>
        <color rgb="FF231F20"/>
        <rFont val="Times New Roman"/>
        <family val="1"/>
      </rPr>
      <t>o</t>
    </r>
    <r>
      <rPr>
        <sz val="11"/>
        <color rgb="FF231F20"/>
        <rFont val="Times New Roman"/>
        <family val="1"/>
      </rPr>
      <t xml:space="preserve"> </t>
    </r>
    <r>
      <rPr>
        <b/>
        <sz val="11"/>
        <color rgb="FF231F20"/>
        <rFont val="Times New Roman"/>
        <family val="1"/>
      </rPr>
      <t>investimento)</t>
    </r>
  </si>
  <si>
    <r>
      <rPr>
        <b/>
        <sz val="11"/>
        <color rgb="FF231F20"/>
        <rFont val="Times New Roman"/>
        <family val="1"/>
      </rPr>
      <t xml:space="preserve">Traguardo
</t>
    </r>
    <r>
      <rPr>
        <b/>
        <sz val="11"/>
        <color rgb="FF231F20"/>
        <rFont val="Times New Roman"/>
        <family val="1"/>
      </rPr>
      <t>/</t>
    </r>
    <r>
      <rPr>
        <sz val="11"/>
        <color rgb="FF231F20"/>
        <rFont val="Times New Roman"/>
        <family val="1"/>
      </rPr>
      <t xml:space="preserve"> </t>
    </r>
    <r>
      <rPr>
        <b/>
        <sz val="11"/>
        <color rgb="FF231F20"/>
        <rFont val="Times New Roman"/>
        <family val="1"/>
      </rPr>
      <t>obiettivo</t>
    </r>
  </si>
  <si>
    <r>
      <rPr>
        <b/>
        <sz val="11"/>
        <color rgb="FF231F20"/>
        <rFont val="Times New Roman"/>
        <family val="1"/>
      </rPr>
      <t>Denominazione</t>
    </r>
  </si>
  <si>
    <r>
      <rPr>
        <b/>
        <sz val="11"/>
        <color rgb="FF231F20"/>
        <rFont val="Times New Roman"/>
        <family val="1"/>
      </rPr>
      <t>Descrizione</t>
    </r>
    <r>
      <rPr>
        <sz val="11"/>
        <color rgb="FF231F20"/>
        <rFont val="Times New Roman"/>
        <family val="1"/>
      </rPr>
      <t xml:space="preserve"> </t>
    </r>
    <r>
      <rPr>
        <b/>
        <sz val="11"/>
        <color rgb="FF231F20"/>
        <rFont val="Times New Roman"/>
        <family val="1"/>
      </rPr>
      <t>di</t>
    </r>
    <r>
      <rPr>
        <sz val="11"/>
        <color rgb="FF231F20"/>
        <rFont val="Times New Roman"/>
        <family val="1"/>
      </rPr>
      <t xml:space="preserve"> </t>
    </r>
    <r>
      <rPr>
        <b/>
        <sz val="11"/>
        <color rgb="FF231F20"/>
        <rFont val="Times New Roman"/>
        <family val="1"/>
      </rPr>
      <t>ogni</t>
    </r>
    <r>
      <rPr>
        <sz val="11"/>
        <color rgb="FF231F20"/>
        <rFont val="Times New Roman"/>
        <family val="1"/>
      </rPr>
      <t xml:space="preserve"> </t>
    </r>
    <r>
      <rPr>
        <b/>
        <sz val="11"/>
        <color rgb="FF231F20"/>
        <rFont val="Times New Roman"/>
        <family val="1"/>
      </rPr>
      <t>traguardo</t>
    </r>
    <r>
      <rPr>
        <sz val="11"/>
        <color rgb="FF231F20"/>
        <rFont val="Times New Roman"/>
        <family val="1"/>
      </rPr>
      <t xml:space="preserve"> </t>
    </r>
    <r>
      <rPr>
        <b/>
        <sz val="11"/>
        <color rgb="FF231F20"/>
        <rFont val="Times New Roman"/>
        <family val="1"/>
      </rPr>
      <t>e</t>
    </r>
    <r>
      <rPr>
        <sz val="11"/>
        <color rgb="FF231F20"/>
        <rFont val="Times New Roman"/>
        <family val="1"/>
      </rPr>
      <t xml:space="preserve"> </t>
    </r>
    <r>
      <rPr>
        <b/>
        <sz val="11"/>
        <color rgb="FF231F20"/>
        <rFont val="Times New Roman"/>
        <family val="1"/>
      </rPr>
      <t>obiettivo</t>
    </r>
  </si>
  <si>
    <r>
      <rPr>
        <b/>
        <sz val="11"/>
        <color rgb="FF231F20"/>
        <rFont val="Times New Roman"/>
        <family val="1"/>
      </rPr>
      <t>Trimestre</t>
    </r>
  </si>
  <si>
    <r>
      <rPr>
        <b/>
        <sz val="11"/>
        <color rgb="FF231F20"/>
        <rFont val="Times New Roman"/>
        <family val="1"/>
      </rPr>
      <t>Anno</t>
    </r>
  </si>
  <si>
    <r>
      <rPr>
        <sz val="11"/>
        <color rgb="FF196131"/>
        <rFont val="Times New Roman"/>
        <family val="1"/>
      </rPr>
      <t>Il traguardo deve essere conseguito mediante 1) la conversione in legge del decreto-legge che istituisce l'Agenzia per la cybersicurezza nazionale, attualmente in fase avanzata di elaborazione; 2) la pubblicazione nella Gazzetta Ufficiale della Repubblica italiana del Decreto del Presidente del Consiglio dei Ministri (DPCM) contenente il regolamento interno dell'Agenzia per la cybersicurezza nazionale.</t>
    </r>
  </si>
  <si>
    <r>
      <rPr>
        <sz val="11"/>
        <color rgb="FF196131"/>
        <rFont val="Times New Roman"/>
        <family val="1"/>
      </rPr>
      <t xml:space="preserve">Il traguardo deve essere conseguito con la definizione dell'architettura dettagliata dell'intero ecosistema della cybersecurity nazionale (ovvero un centro
</t>
    </r>
    <r>
      <rPr>
        <sz val="11"/>
        <color rgb="FF196131"/>
        <rFont val="Times New Roman"/>
        <family val="1"/>
      </rPr>
      <t>nazionale di condivisione e di analisi delle informazioni (ISAC), una rete di squadre di pronto intervento informatico (CERT), un HyperSOC nazionale, il calcolo ad alte prestazioni integrato dagli strumenti di intelligenza artificiale/apprendimento automatico (AI/ML) per analizzare gli incidenti di cybersecurity di portata nazionale).</t>
    </r>
  </si>
  <si>
    <r>
      <rPr>
        <sz val="11"/>
        <color rgb="FF196131"/>
        <rFont val="Times New Roman"/>
        <family val="1"/>
      </rPr>
      <t>Numero di atti giudiziari relativi al sistema di giurisdizione amministrativa (quali sentenze, pareri e decreti) pienamente disponibili nel data warehouse.</t>
    </r>
  </si>
  <si>
    <r>
      <rPr>
        <sz val="11"/>
        <color rgb="FF196131"/>
        <rFont val="Times New Roman"/>
        <family val="1"/>
      </rPr>
      <t>Attivazione di almeno 10 laboratori di screening e certificazione, dei due centri di valutazione (CV) e attivazione del laboratorio di certificazione UE</t>
    </r>
  </si>
  <si>
    <r>
      <rPr>
        <sz val="11"/>
        <color rgb="FF196131"/>
        <rFont val="Times New Roman"/>
        <family val="1"/>
      </rPr>
      <t>Piena operatività dell'unità centrale di audit con almeno 30 ispezioni completate.</t>
    </r>
  </si>
  <si>
    <r>
      <rPr>
        <sz val="11"/>
        <color rgb="FF196131"/>
        <rFont val="Times New Roman"/>
        <family val="1"/>
      </rPr>
      <t>Almeno un milione di cittadini partecipanti a iniziative di formazione promosse da enti certificati senza fini di lucro e volontari.</t>
    </r>
  </si>
  <si>
    <r>
      <rPr>
        <sz val="11"/>
        <color rgb="FF196131"/>
        <rFont val="Times New Roman"/>
        <family val="1"/>
      </rPr>
      <t>Approvare la legislazione speciale che disciplina le assunzioni nell'ambito del Piano Nazionale di Ripresa e Resilienza con autorizzazione a pubblicare bandi e ad assumere.</t>
    </r>
  </si>
  <si>
    <r>
      <rPr>
        <sz val="11"/>
        <color rgb="FF196131"/>
        <rFont val="Times New Roman"/>
        <family val="1"/>
      </rPr>
      <t>La riforma del quadro giuridico deve avere l'obiettivo di rendere più efficace l'applicazione della legislazione tributaria e ridurre l'elevato numero di ricorsi alla Corte di Cassazione.</t>
    </r>
  </si>
  <si>
    <r>
      <rPr>
        <sz val="11"/>
        <color rgb="FF196131"/>
        <rFont val="Times New Roman"/>
        <family val="1"/>
      </rPr>
      <t>Entrata in vigore di tutti gli atti delegati il cui contenuto è indicato nella legislazione attuativa per la riforma del processo civile e penale e la riforma del quadro in materia di insolvenza</t>
    </r>
  </si>
  <si>
    <r>
      <rPr>
        <sz val="11"/>
        <color rgb="FF196131"/>
        <rFont val="Times New Roman"/>
        <family val="1"/>
      </rPr>
      <t>Completare l'adozione di tutti i regolamenti e delle fonti di diritto derivato necessari per l'effettiva applicazione delle leggi attuative per le riforme della giustizia.</t>
    </r>
  </si>
  <si>
    <r>
      <rPr>
        <sz val="11"/>
        <color rgb="FF196131"/>
        <rFont val="Times New Roman"/>
        <family val="1"/>
      </rPr>
      <t xml:space="preserve">Deve essere istituita la gestione elettronica obbligatoria di tutti i documenti e il processo interamente telematico nei procedimenti civili. Viene introdotta la digitalizzazione dei procedimenti penali di primo grado (ad esclusione dell'udienza preliminare).
</t>
    </r>
    <r>
      <rPr>
        <sz val="11"/>
        <color rgb="FF196131"/>
        <rFont val="Times New Roman"/>
        <family val="1"/>
      </rPr>
      <t>Creazione di una banca dati gratuita, pienamente accessibile e consultabile delle decisioni civili, conformemente alla legislazione.</t>
    </r>
  </si>
  <si>
    <r>
      <rPr>
        <sz val="11"/>
        <color rgb="FF196131"/>
        <rFont val="Times New Roman"/>
        <family val="1"/>
      </rPr>
      <t>Completare le procedure di assunzione di almeno 326 dipendenti per l'Ufficio per il processo e i tribunali amministrativi ed entrata in servizio di tali dipendenti. Il valore di riferimento deve essere il numero di membri del personale nel secondo trimestre del 2022.</t>
    </r>
  </si>
  <si>
    <r>
      <rPr>
        <sz val="11"/>
        <color rgb="FF196131"/>
        <rFont val="Times New Roman"/>
        <family val="1"/>
      </rPr>
      <t>Ridurre del 40 % i tempi di trattazione di tutti i procedimenti dei contenziosi civili e commerciali rispetto al 2019.</t>
    </r>
  </si>
  <si>
    <r>
      <rPr>
        <sz val="11"/>
        <color rgb="FF196131"/>
        <rFont val="Times New Roman"/>
        <family val="1"/>
      </rPr>
      <t>Ridurre del 25 % i tempi di trattazione di tutti i procedimenti penali rispetto al 2019.</t>
    </r>
  </si>
  <si>
    <r>
      <rPr>
        <sz val="11"/>
        <color rgb="FF196131"/>
        <rFont val="Times New Roman"/>
        <family val="1"/>
      </rPr>
      <t>Ridurre del 70 % il numero di cause pendenti (109 029) nel 2019 dinanzi ai tribunali amministrativi regionali (tribunali amministrativi di primo grado)</t>
    </r>
  </si>
  <si>
    <r>
      <rPr>
        <sz val="11"/>
        <color rgb="FF196131"/>
        <rFont val="Times New Roman"/>
        <family val="1"/>
      </rPr>
      <t>Ridurre del 70 % il numero di cause pendenti (24 010) nel 2019 presso il Consiglio di Stato (secondo grado).</t>
    </r>
  </si>
  <si>
    <r>
      <rPr>
        <sz val="11"/>
        <color rgb="FF196131"/>
        <rFont val="Times New Roman"/>
        <family val="1"/>
      </rPr>
      <t xml:space="preserve">Completare le procedure di assunzione di un pool di
</t>
    </r>
    <r>
      <rPr>
        <sz val="11"/>
        <color rgb="FF196131"/>
        <rFont val="Times New Roman"/>
        <family val="1"/>
      </rPr>
      <t>1 000 esperti da impiegare per tre anni a supporto delle amministrazioni nella gestione delle nuove procedure per fornire assistenza tecnica.</t>
    </r>
  </si>
  <si>
    <r>
      <rPr>
        <sz val="11"/>
        <color rgb="FF196131"/>
        <rFont val="Times New Roman"/>
        <family val="1"/>
      </rPr>
      <t>Istituire un sistema semplificato di traguardi e obiettivi simile a quello dell'RRF per la pianificazione, l'esecuzione e il finanziamento di progetti nell'ambito del Fondo per gli investimenti complementari (30,5 mld EUR).</t>
    </r>
  </si>
  <si>
    <r>
      <rPr>
        <sz val="11"/>
        <color rgb="FF196131"/>
        <rFont val="Times New Roman"/>
        <family val="1"/>
      </rPr>
      <t>Entrata in vigore di tutti gli atti delegati correlati, dei decreti ministeriali, degli atti di diritto derivato e di tutti gli altri regolamenti necessari per l'efficace attuazione della semplificazione, inclusi gli accordi con le regioni in caso di competenza regionale esclusiva e concorrente.</t>
    </r>
  </si>
  <si>
    <r>
      <rPr>
        <sz val="11"/>
        <color rgb="FF196131"/>
        <rFont val="Times New Roman"/>
        <family val="1"/>
      </rPr>
      <t>Entrata in vigore di tutti gli atti delegati correlati, dei decreti ministeriali, degli atti di diritto derivato e di tutti gli altri regolamenti necessari per l'efficace attuazione della riforma.</t>
    </r>
  </si>
  <si>
    <r>
      <rPr>
        <sz val="11"/>
        <color rgb="FF196131"/>
        <rFont val="Times New Roman"/>
        <family val="1"/>
      </rPr>
      <t xml:space="preserve">Lo screening dei regimi procedurali deve essere completato per tutte le procedure esistenti, unitamente alla loro ulteriore semplificazione e alla reingegnerizzazione delle procedure amministrative.
</t>
    </r>
    <r>
      <rPr>
        <sz val="11"/>
        <color rgb="FF196131"/>
        <rFont val="Times New Roman"/>
        <family val="1"/>
      </rPr>
      <t>Vanno garantiti anche la verifica e il monitoraggio dell'effettiva attuazione delle nuove procedure, con particolare riferimento ai moduli standardizzati e alla corrispondente gestione digitalizzata. La semplificazione deve applicarsi a un totale di 600 procedure critiche.</t>
    </r>
  </si>
  <si>
    <r>
      <rPr>
        <sz val="11"/>
        <color rgb="FF196131"/>
        <rFont val="Times New Roman"/>
        <family val="1"/>
      </rPr>
      <t>Almeno 350 000 iscrizioni a iniziative di miglioramento del livello delle competenze e di riqualificazione da parte del personale delle pubbliche amministrazioni centrali.</t>
    </r>
  </si>
  <si>
    <r>
      <rPr>
        <sz val="11"/>
        <color rgb="FF196131"/>
        <rFont val="Times New Roman"/>
        <family val="1"/>
      </rPr>
      <t>Almeno 400 000 iscrizioni a iniziative di miglioramento del livello delle competenze e di riqualificazione da parte del personale di altre pubbliche amministrazioni.</t>
    </r>
  </si>
  <si>
    <r>
      <rPr>
        <sz val="11"/>
        <color rgb="FF196131"/>
        <rFont val="Times New Roman"/>
        <family val="1"/>
      </rPr>
      <t xml:space="preserve">Almeno 245 000 (70 %)
</t>
    </r>
    <r>
      <rPr>
        <sz val="11"/>
        <color rgb="FF196131"/>
        <rFont val="Times New Roman"/>
        <family val="1"/>
      </rPr>
      <t>attività di formazione completate con successo (certificazione formale o valutazione d'impatto) per le amministrazioni pubbliche centrali.</t>
    </r>
  </si>
  <si>
    <r>
      <rPr>
        <sz val="11"/>
        <color rgb="FF196131"/>
        <rFont val="Times New Roman"/>
        <family val="1"/>
      </rPr>
      <t xml:space="preserve">Almeno 280 000 (70 %)
</t>
    </r>
    <r>
      <rPr>
        <sz val="11"/>
        <color rgb="FF196131"/>
        <rFont val="Times New Roman"/>
        <family val="1"/>
      </rPr>
      <t>attività di formazione completate con successo (certificazione formale o valutazione d'impatto) per altre amministrazioni pubbliche.</t>
    </r>
  </si>
  <si>
    <r>
      <rPr>
        <sz val="11"/>
        <color rgb="FF196131"/>
        <rFont val="Times New Roman"/>
        <family val="1"/>
      </rPr>
      <t>Entrata in vigore del decreto legislativo che attua tutte le disposizioni della legge delega sulla riforma del codice dei contratti pubblici.</t>
    </r>
  </si>
  <si>
    <r>
      <rPr>
        <sz val="11"/>
        <color rgb="FF196131"/>
        <rFont val="Times New Roman"/>
        <family val="1"/>
      </rPr>
      <t>Entrata in vigore di tutte le necessarie misure di esecuzione e delle norme di diritto derivato per la riforma/semplificazione del sistema degli appalti pubblici (anche per effetto della revisione del codice dei contratti pubblici)</t>
    </r>
  </si>
  <si>
    <r>
      <rPr>
        <sz val="11"/>
        <color rgb="FF196131"/>
        <rFont val="Times New Roman"/>
        <family val="1"/>
      </rPr>
      <t>Il Sistema Nazionale di eProcurement deve essere operativo e del tutto in linea con le pertinenti direttive UE e comprendere la digitalizzazione completa delle procedure di acquisto fino all'esecuzione del contratto (Smart Procurement), deve essere interoperabile con i sistemi gestionali delle pubbliche amministrazioni e prevedere l'abilitazione digitale degli OE, sessioni d'asta digitali, machine learning per l'osservazione e l'analisi delle tendenze, CRM evoluto con funzioni di chatbot, digital engagement e status chain.</t>
    </r>
  </si>
  <si>
    <r>
      <rPr>
        <sz val="11"/>
        <color rgb="FF196131"/>
        <rFont val="Times New Roman"/>
        <family val="1"/>
      </rPr>
      <t>Sulla base della Piattaforma per i crediti commerciali (PCC), la media ponderata dei tempi di pagamento delle autorità pubbliche regionali (Regioni e Province Autonome) nei confronti degli operatori economici deve essere pari o inferiore a 30 giorni.</t>
    </r>
  </si>
  <si>
    <r>
      <rPr>
        <sz val="11"/>
        <color rgb="FF196131"/>
        <rFont val="Times New Roman"/>
        <family val="1"/>
      </rPr>
      <t>Sulla base della Piattaforma per i crediti commerciali (PCC), la media ponderata dei tempi di pagamento degli enti locali nei confronti degli operatori economici deve essere pari o inferiore a 30 giorni.</t>
    </r>
  </si>
  <si>
    <r>
      <rPr>
        <sz val="11"/>
        <color rgb="FF196131"/>
        <rFont val="Times New Roman"/>
        <family val="1"/>
      </rPr>
      <t>Sulla base della Piattaforma per i crediti commerciali (PCC), la media ponderata dei tempi di pagamento degli enti del Servizio sanitario nazionale nei confronti degli operatori economici deve essere pari o inferiore a 60 giorni.</t>
    </r>
  </si>
  <si>
    <r>
      <rPr>
        <sz val="11"/>
        <color rgb="FF196131"/>
        <rFont val="Times New Roman"/>
        <family val="1"/>
      </rPr>
      <t>Sulla base della Piattaforma per i crediti commerciali (PCC), la media ponderata dei tempi di ritardo dei pagamenti delle autorità centrali (Amministrazioni dello Stato, enti pubblici nazionali e altri enti) agli operatori economici non deve superare 0 giorni.</t>
    </r>
  </si>
  <si>
    <r>
      <rPr>
        <sz val="11"/>
        <color rgb="FF196131"/>
        <rFont val="Times New Roman"/>
        <family val="1"/>
      </rPr>
      <t>Sulla base della Piattaforma per i crediti commerciali (PCC), la media ponderata dei tempi di ritardo dei pagamenti degli enti locali agli operatori economici non deve superare 0 giorni.</t>
    </r>
  </si>
  <si>
    <r>
      <rPr>
        <sz val="11"/>
        <color rgb="FF196131"/>
        <rFont val="Times New Roman"/>
        <family val="1"/>
      </rPr>
      <t>Sulla base della Piattaforma per i crediti commerciali (PCC), la media ponderata dei tempi di ritardo dei pagamenti degli enti del Servizio sanitario nazionale agli operatori economici non deve superare 0 giorni.</t>
    </r>
  </si>
  <si>
    <r>
      <rPr>
        <sz val="11"/>
        <color rgb="FF196131"/>
        <rFont val="Times New Roman"/>
        <family val="1"/>
      </rPr>
      <t>Sulla base dei dati della Gazzetta ufficiale dell'UE (banca dati TED) il lasso medio di tempo che intercorre tra la pubblicazione del bando e l'aggiudicazione dell'appalto deve essere ridotto a meno di 100 giorni per i contratti superiori alle soglie di cui alle direttive dell'UE sugli appalti pubblici.</t>
    </r>
  </si>
  <si>
    <r>
      <rPr>
        <sz val="11"/>
        <color rgb="FF196131"/>
        <rFont val="Times New Roman"/>
        <family val="1"/>
      </rPr>
      <t>Il tempo medio tra l'aggiudicazione dell'appalto e la realizzazione dell'infrastruttura ("fase esecutiva") deve essere ridotto almeno del 15 %.</t>
    </r>
  </si>
  <si>
    <r>
      <rPr>
        <sz val="11"/>
        <color rgb="FF196131"/>
        <rFont val="Times New Roman"/>
        <family val="1"/>
      </rPr>
      <t>Sulla base della Piattaforma per i crediti commerciali (PCC), la media ponderata dei tempi di pagamento delle autorità pubbliche centrali (Amministrazioni dello Stato, enti pubblici nazionali e altri enti) nei confronti degli operatori economici deve essere pari o inferiore a 30 giorni.</t>
    </r>
  </si>
  <si>
    <r>
      <rPr>
        <sz val="11"/>
        <color rgb="FF196131"/>
        <rFont val="Times New Roman"/>
        <family val="1"/>
      </rPr>
      <t>Sulla base della Piattaforma per i crediti commerciali (PCC), la media ponderata dei tempi di ritardo dei pagamenti delle autorità regionali (Regioni e Province Autonome) agli operatori economici non deve superare 0 giorni.</t>
    </r>
  </si>
  <si>
    <r>
      <rPr>
        <sz val="11"/>
        <color rgb="FF196131"/>
        <rFont val="Times New Roman"/>
        <family val="1"/>
      </rPr>
      <t>Almeno il 35 % del personale delle pubbliche amministrazioni è stato formato grazie alla Strategia professionalizzante degli acquirenti pubblici. La percentuale tiene conto del totale del personale attivamente coinvolto nei processi di approvvigionamento pubblico, ossia 100 000 acquirenti pubblici registrati al 30 aprile 2021 nel Sistema Nazionale di eProcurement gestito da Consip per conto del MEF.</t>
    </r>
  </si>
  <si>
    <r>
      <rPr>
        <sz val="11"/>
        <color rgb="FF196131"/>
        <rFont val="Times New Roman"/>
        <family val="1"/>
      </rPr>
      <t>Adottare una relazione per orientare le azioni del governo volte a ridurre l'evasione fiscale dovuta alla omessa fatturazione, in particolare nei settori più esposti all'evasione fiscale, anche attraverso incentivi mirati per i consumatori.</t>
    </r>
  </si>
  <si>
    <r>
      <rPr>
        <sz val="11"/>
        <color rgb="FF196131"/>
        <rFont val="Times New Roman"/>
        <family val="1"/>
      </rPr>
      <t xml:space="preserve">La relazione deve essere redatta dal Dipartimento della Ragioneria Generale dello Stato presso il Ministero delle Finanze in collaborazione con amministrazioni selezionate al fine di:
</t>
    </r>
    <r>
      <rPr>
        <sz val="11"/>
        <color rgb="FF196131"/>
        <rFont val="Calibri"/>
        <family val="1"/>
      </rPr>
      <t>-</t>
    </r>
    <r>
      <rPr>
        <sz val="11"/>
        <color rgb="FF196131"/>
        <rFont val="Times New Roman"/>
        <family val="1"/>
      </rPr>
      <t xml:space="preserve">    valutarne le pratiche di elaborazione e attuazione
</t>
    </r>
    <r>
      <rPr>
        <sz val="11"/>
        <color rgb="FF196131"/>
        <rFont val="Times New Roman"/>
        <family val="1"/>
      </rPr>
      <t xml:space="preserve">dei piani di risparmio;
</t>
    </r>
    <r>
      <rPr>
        <sz val="11"/>
        <color rgb="FF196131"/>
        <rFont val="Calibri"/>
        <family val="1"/>
      </rPr>
      <t>-</t>
    </r>
    <r>
      <rPr>
        <sz val="11"/>
        <color rgb="FF196131"/>
        <rFont val="Times New Roman"/>
        <family val="1"/>
      </rPr>
      <t xml:space="preserve">    definire orientamenti per tutte le amministrazioni
</t>
    </r>
    <r>
      <rPr>
        <sz val="11"/>
        <color rgb="FF196131"/>
        <rFont val="Times New Roman"/>
        <family val="1"/>
      </rPr>
      <t>pubbliche.</t>
    </r>
  </si>
  <si>
    <r>
      <rPr>
        <sz val="11"/>
        <color rgb="FF196131"/>
        <rFont val="Times New Roman"/>
        <family val="1"/>
      </rPr>
      <t xml:space="preserve">Sulla base dei decreti-legge 90 e 93 del 2016 e della legge
</t>
    </r>
    <r>
      <rPr>
        <sz val="11"/>
        <color rgb="FF196131"/>
        <rFont val="Times New Roman"/>
        <family val="1"/>
      </rPr>
      <t xml:space="preserve">n. 163/2016, nel documento di economia e finanza sono stati fissati obiettivi per le </t>
    </r>
    <r>
      <rPr>
        <i/>
        <sz val="11"/>
        <color rgb="FF196131"/>
        <rFont val="Times New Roman"/>
        <family val="1"/>
      </rPr>
      <t>spending</t>
    </r>
    <r>
      <rPr>
        <sz val="11"/>
        <color rgb="FF196131"/>
        <rFont val="Times New Roman"/>
        <family val="1"/>
      </rPr>
      <t xml:space="preserve"> </t>
    </r>
    <r>
      <rPr>
        <i/>
        <sz val="11"/>
        <color rgb="FF196131"/>
        <rFont val="Times New Roman"/>
        <family val="1"/>
      </rPr>
      <t>review</t>
    </r>
    <r>
      <rPr>
        <sz val="11"/>
        <color rgb="FF196131"/>
        <rFont val="Times New Roman"/>
        <family val="1"/>
      </rPr>
      <t xml:space="preserve"> annuali per le amministrazioni statali centrali aggregate in relazione agli anni 2023, 2024 e 2025.
</t>
    </r>
    <r>
      <rPr>
        <sz val="11"/>
        <color rgb="FF196131"/>
        <rFont val="Times New Roman"/>
        <family val="1"/>
      </rPr>
      <t>Gli obiettivi di risparmio devono corrispondere a un livello di ambizione adeguato.</t>
    </r>
  </si>
  <si>
    <r>
      <rPr>
        <sz val="11"/>
        <color rgb="FF196131"/>
        <rFont val="Times New Roman"/>
        <family val="1"/>
      </rPr>
      <t>Il numero di "lettere di conformità" (comunicazioni tempestive ai contribuenti per i quali sono state riscontrate anomalie) deve essere aumentato almeno del 20 % rispetto al 2019.</t>
    </r>
  </si>
  <si>
    <r>
      <rPr>
        <sz val="11"/>
        <color rgb="FF196131"/>
        <rFont val="Times New Roman"/>
        <family val="1"/>
      </rPr>
      <t>Il numero di "lettere di conformità" (comunicazioni tempestive ai contribuenti per i quali sono state rilevate anomalie ma non frodi nella verifica ex-post) che rappresentano falsi positivi deve essere ridotto almeno del 5 % rispetto al 2019.</t>
    </r>
  </si>
  <si>
    <r>
      <rPr>
        <sz val="11"/>
        <color rgb="FF196131"/>
        <rFont val="Times New Roman"/>
        <family val="1"/>
      </rPr>
      <t>Il gettito fiscale generato dalle "lettere di conformità" deve aumentare del 15 % rispetto al 2019.</t>
    </r>
  </si>
  <si>
    <r>
      <rPr>
        <sz val="11"/>
        <color rgb="FF196131"/>
        <rFont val="Times New Roman"/>
        <family val="1"/>
      </rPr>
      <t>Almeno 2 300 000 contribuenti devono ricevere dichiarazioni IVA precompilate per l'esercizio fiscale 2022.</t>
    </r>
  </si>
  <si>
    <r>
      <rPr>
        <sz val="11"/>
        <color rgb="FF196131"/>
        <rFont val="Times New Roman"/>
        <family val="1"/>
      </rPr>
      <t>Il personale dell'Agenzia delle Entrate deve essere aumentato di 4 113 unità come indicato nel "Piano della performance 2021-2023".</t>
    </r>
  </si>
  <si>
    <r>
      <rPr>
        <sz val="11"/>
        <color rgb="FF196131"/>
        <rFont val="Times New Roman"/>
        <family val="1"/>
      </rPr>
      <t>Il numero di "lettere di conformità" (comunicazioni tempestive ai contribuenti per i quali sono state riscontrate anomalie) deve essere aumentato almeno del 40 % rispetto al 2019.</t>
    </r>
  </si>
  <si>
    <r>
      <rPr>
        <sz val="11"/>
        <color rgb="FF196131"/>
        <rFont val="Times New Roman"/>
        <family val="1"/>
      </rPr>
      <t>Il gettito fiscale generato dalle "lettere di conformità" deve aumentare del 30 % rispetto al 2019.</t>
    </r>
  </si>
  <si>
    <r>
      <rPr>
        <sz val="11"/>
        <color rgb="FF196131"/>
        <rFont val="Times New Roman"/>
        <family val="1"/>
      </rPr>
      <t xml:space="preserve">Fine del primo ciclo di formazione per la transizione al nuovo sistema di contabilità per competenza per i rappresentanti di 18 000
</t>
    </r>
    <r>
      <rPr>
        <sz val="11"/>
        <color rgb="FF196131"/>
        <rFont val="Times New Roman"/>
        <family val="1"/>
      </rPr>
      <t>enti pubblici.</t>
    </r>
  </si>
  <si>
    <r>
      <rPr>
        <sz val="11.5"/>
        <color rgb="FF196131"/>
        <rFont val="Times New Roman"/>
        <family val="1"/>
      </rPr>
      <t xml:space="preserve">Completare l'attuazione del "federalismo fiscale" come previsto dalla vigente legge delega 42/2009. In particolare, gli atti di diritto primario e derivato devono definire i parametri pertinenti e attuare, se del caso, il federalismo fiscale per le province e le città metropolitane, come stabilito dal decreto-legge 68/2011 (articoli 1-15), modificato da ultimo dalla legge 178/2020 (articolo 1,
</t>
    </r>
    <r>
      <rPr>
        <sz val="11.5"/>
        <color rgb="FF196131"/>
        <rFont val="Times New Roman"/>
        <family val="1"/>
      </rPr>
      <t>comma 783).</t>
    </r>
  </si>
  <si>
    <t>La piena realizzazione dell'intero progetto si ritiene completata quando tutte le amministrazioni pubbliche interessate avranno portato a termine il trasferimento dei rack individuati verso il Polo Strategico Nazionale (PSN) e sarà stata effettuata con successo la verifica di quattro centri dati, consentendo l'avvio del processo di migrazione delle serie di dati e delle applicazioni di specifiche amministrazioni pubbliche verso il PSN.</t>
  </si>
  <si>
    <t>La piattaforma deve consentire alle agenzie di:
- pubblicare le rispettive interfacce per programmi applicativi (API) sul catalogo API della piattaforma;
- redigere e firmare accordi sull'interoperabilità digitale attraverso la piattaforma; - autenticare e autorizzare l'accesso alle API utilizzando le funzionalità della piattaforma;
- convalidare e valutare la conformità al quadro nazionale in materia di interoperabilità.</t>
  </si>
  <si>
    <t>Relazioni fornite a dimostrazione dell'avvio
dell'unità centrale di audit</t>
  </si>
  <si>
    <t>Indicazione nel testo di legge della data di entrata in vigore dell'atto giuridico di istituzione dell'Ufficio per la trasformazione e
dell'atto giuridico di istituzione della NewCo</t>
  </si>
  <si>
    <t>Relazione del Ministero delle Infrastrutture e della Mobilità Sostenibili (MIMS), in
collaborazione con le università, che descrive l'attuazione e valuta i risultati di tre progetti pilota.</t>
  </si>
  <si>
    <t>Almeno 100 amministrazioni pubbliche centrali e Aziende Sanitarie Locali sono migrate completamente verso l'infrastruttura (Polo Strategico Nazionale). La migrazione completa può comportare per ciascuna istituzione una combinazione di: migrazione "not-cloud- ready in pure hosting", migrazione del tipo "lift-and- shift", aggiornamento verso Infrastructure-as-a-Service (IaaS), Platform-as-a-Service (Paas) e Software-as-a- Service (SaaS). La migrazione verso il Polo Strategico Nazionale può essere effettuata con differenti modalità a seconda del livello dell'architettura informatica del software in loco di proprietà di ciascuna pubblica amministrazione migrante.
Queste strategie possono variare dal semplice hosting per il software "not-cloud- ready" alla migrazione di tipo IaaS, PaaS e SaaS per i software pronti per il cloud. Il PSN deve mettere a disposizione di ciascuna pubblica amministrazione migrante tutte le strategie di migrazione ammissibili per considerare conseguito l'obiettivo "migrazione al Polo Strategico Nazionale".
Il totale delle pubbliche amministrazioni "rientranti nell'ambito di applicazione" comprende:
• amministrazioni pubbliche centrali che rappresentano la quota più consistente della
spesa per le tecnologie dell'informazione e della comunicazione (ICT) (quali l'Istituto Nazionale della Previdenza Sociale e il Ministero della Giustizia);
• amministrazioni pubbliche
centrali che ospitano dati in
alle migrazioni "lift-and-shift" centri di dati obsoleti, come risulta da indagini condotte di recente sulla "preparazione al cloud"; • Aziende Sanitarie Locali ubicate in Italia centrale e
meridionale che non dispongono di infrastrutture adeguate per garantire la
sicurezza dei dati.</t>
  </si>
  <si>
    <t>Disposizione nella normativa che indica l'entrata in vigore di tutte le misure di esecuzione (compresi orientamenti, manuali operativi e programmi di formazione) relative alla contabilità per competenza per almeno il 90 % dell'intero settore pubblico.</t>
  </si>
  <si>
    <t>Completare l'attuazione del "federalismo fiscale" come previsto dalla vigente legge delega 42/2009. In particolare, gli atti di diritto primario e derivato devono definire i parametri pertinenti e attuare il federalismo fiscale per le regioni a statuto ordinario, come stabilito dal decreto- legge 68/2011
(articoli 1-15), modificato da ultimo dalla legge 176/2020 (articolo 31-sexies).</t>
  </si>
  <si>
    <t>Ridurre del 90 % il numero di cause pendenti nel 2019 presso le corti d'appello civili (secondo grado). Il valore di riferimento deve essere il numero di cause pendenti da più di due anni dinanzi alle corti d'appello civili (98 371 cause nel 2019).</t>
  </si>
  <si>
    <t>Entrata in vigore degli atti delegati per la riforma  del processo civile e penale e la riforma del quadro in materia di insolvenza</t>
  </si>
  <si>
    <t>Almeno due milioni di cittadini partecipanti alle iniziative di formazione erogate dai centri per la facilitazione digitale.
Le attività di formazione prese in considerazione per conseguire l'obiettivo sono le seguenti:
a) la formazione personalizzata individuale impartita mediante metodi di
facilitazione digitale, generalmente svolta sulla base di una prenotazione del servizio e registrata nel sistema di monitoraggio;
b) la formazione in presenza e online per sviluppare le competenze digitali dei cittadini, svolta in modo
sincrono dai centri di facilitazione digitale e registrata nel sistema di monitoraggio;
c) la formazione online per sviluppare le competenze digitali dei cittadini, anche in modalità di autoapprendimento e asincrona, ma necessariamente con registrazione nel sistema di monitoraggio effettuata nell'ambito del catalogo di formazione preparato dalla rete di servizi di facilitazione digitale e accessibile dal sistema di gestione delle conoscenze utilizzato.</t>
  </si>
  <si>
    <t>La legislazione attuativa deve comprendere almeno i seguenti provvedimenti: i) introduzione di una procedura semplificata a livello di primo grado/processo e miglioramento dell'applicazione delle "procedure di filtraggio" in fase di appello, compreso l'uso diffuso delle procedure semplificate e la tipologia di cause in cui il giudice decide
in composizione monocratica; ii) garanzia dell'effettiva fissazione di scadenze vincolanti per i procedimenti e un calendario per la raccolta delle prove e la presentazione elettronica di tutti gli atti e documenti pertinenti; iii) riforma del ricorso alla mediazione e alla risoluzione alternativa delle controversie, unitamente alla mediazione assistita, all'arbitrato e a qualsiasi altra alternativa possibile per rendere tali istituti più efficaci nel ridurre la pressione sul sistema giudiziario civile, anche mediante incentivi; iv) riforma della procedura di esecuzione forzata per ridurre i tempi medi attuali, anche rendendo più rapida e meno costosa l'esecuzione forzata per gli importi dichiarati come dovuti; riforma dell'attuale sistema di quantificazione e recuperabilità delle spese legali per ridurre le controversie futili; v) introduzione di un sistema di monitoraggio a livello dei tribunali e aumento della produttività dei tribunali civili attraverso incentivi per garantire una durata ragionevole dei procedimenti e prestazioni uniformi in tutti
i tribunali.</t>
  </si>
  <si>
    <t>Avviare le procedure per l'assunzione di almeno 168 dipendenti per l'Ufficio per il processo e i tribunali amministrativi ed entrata in servizio di tali dipendenti. Il valore di riferimento deve essere il numero di membri del personale in servizio al 31 dicembre 2021.</t>
  </si>
  <si>
    <r>
      <rPr>
        <b/>
        <sz val="11"/>
        <color rgb="FF231F20"/>
        <rFont val="Times New Roman"/>
        <family val="1"/>
      </rPr>
      <t>Indicatori</t>
    </r>
    <r>
      <rPr>
        <sz val="11"/>
        <color rgb="FF231F20"/>
        <rFont val="Times New Roman"/>
        <family val="1"/>
      </rPr>
      <t xml:space="preserve"> </t>
    </r>
    <r>
      <rPr>
        <b/>
        <sz val="11"/>
        <color rgb="FF231F20"/>
        <rFont val="Times New Roman"/>
        <family val="1"/>
      </rPr>
      <t>qualitativi (</t>
    </r>
    <r>
      <rPr>
        <b/>
        <sz val="11"/>
        <color rgb="FF231F20"/>
        <rFont val="Times New Roman"/>
        <family val="1"/>
      </rPr>
      <t>traguardi)</t>
    </r>
  </si>
  <si>
    <r>
      <t xml:space="preserve">Indicatori quantitativi (obiettivi)  - </t>
    </r>
    <r>
      <rPr>
        <b/>
        <sz val="11"/>
        <color rgb="FF231F20"/>
        <rFont val="Times New Roman"/>
        <family val="1"/>
      </rPr>
      <t>Unità</t>
    </r>
    <r>
      <rPr>
        <sz val="11"/>
        <color rgb="FF231F20"/>
        <rFont val="Times New Roman"/>
        <family val="1"/>
      </rPr>
      <t xml:space="preserve"> </t>
    </r>
    <r>
      <rPr>
        <b/>
        <sz val="11"/>
        <color rgb="FF231F20"/>
        <rFont val="Times New Roman"/>
        <family val="1"/>
      </rPr>
      <t>di</t>
    </r>
    <r>
      <rPr>
        <sz val="11"/>
        <color rgb="FF231F20"/>
        <rFont val="Times New Roman"/>
        <family val="1"/>
      </rPr>
      <t xml:space="preserve"> </t>
    </r>
    <r>
      <rPr>
        <b/>
        <sz val="11"/>
        <color rgb="FF231F20"/>
        <rFont val="Times New Roman"/>
        <family val="1"/>
      </rPr>
      <t>misura</t>
    </r>
  </si>
  <si>
    <r>
      <t xml:space="preserve">Indicatori quantitativi (obiettivi) - </t>
    </r>
    <r>
      <rPr>
        <b/>
        <sz val="11"/>
        <color rgb="FF231F20"/>
        <rFont val="Times New Roman"/>
        <family val="1"/>
      </rPr>
      <t>Riferimento</t>
    </r>
  </si>
  <si>
    <r>
      <t xml:space="preserve">Indicatori quantitativi (obiettivi) - </t>
    </r>
    <r>
      <rPr>
        <b/>
        <sz val="11"/>
        <color rgb="FF231F20"/>
        <rFont val="Times New Roman"/>
        <family val="1"/>
      </rPr>
      <t>Valore</t>
    </r>
    <r>
      <rPr>
        <sz val="11"/>
        <color rgb="FF231F20"/>
        <rFont val="Times New Roman"/>
        <family val="1"/>
      </rPr>
      <t xml:space="preserve"> </t>
    </r>
    <r>
      <rPr>
        <b/>
        <sz val="11"/>
        <color rgb="FF231F20"/>
        <rFont val="Times New Roman"/>
        <family val="1"/>
      </rPr>
      <t>obiettivo</t>
    </r>
  </si>
  <si>
    <t>S</t>
  </si>
  <si>
    <t>La "propensione all'evasione" in tutte le imposte, escluse l'"Imposta Municipale Unica" e le accise, deve essere inferiore nel 2024 rispetto al 2019 del 15 % del valore di riferimento del 2019. La stima di riferimento per il 2019 sarà inclusa nella relazione aggiornata del governo sull'economia sommersa, la cui pubblicazione è prevista nel novembre 2021, conformemente alle disposizioni dell'articolo 2 del decreto legislativo n.
160/2015. Deve essere osservata una riduzione del 15 % con riferimento alla stima per l'anno fiscale 2024 contenuta in una relazione ad hoc che deve essere predisposta dal Ministero delle Finanze entro il giugno 2026 sulla base della stessa metodologia utilizzata per la relazione di cui all'articolo 2 del decreto legislativo n. 160/2015.</t>
  </si>
  <si>
    <t>La "propensione all'evasione" in tutte le imposte, escluse l'"Imposta Municipale Unica" e le accise, deve essere inferiore nel 2023 rispetto al 2019 del 5 % del valore di riferimento del 2019. La stima di riferimento per il 2019 sarà inclusa nella relazione aggiornata del governo sull'economia sommersa, la cui pubblicazione è prevista nel novembre 2021, conformemente alle disposizioni dell'articolo 2 del decreto legislativo n. 160/2015. La riduzione del 5 % deve essere osservata con riferimento alle stime incluse nella versione aggiornata della stessa relazione che sarà pubblicata nel novembre 2025 sulla base dei dati relativi all'esercizio fiscale 2023.</t>
  </si>
  <si>
    <t>Dette disposizioni devono comprendere:
i) la piena operatività della banca dati e dell'infrastruttura informatica dedicata per la messa a disposizione della dichiarazione IVA precompilata, di cui all'articolo 4, comma 1, del decreto legislativo n. 127/2015;
ii) la banca dati utilizzata per le "lettere di conformità" (comunicazioni tempestive ai contribuenti per i quali sono state rilevate anomalie) è migliorata al fine di ridurre l'incidenza dei falsi positivi e aumentare il numero di comunicazioni inviate ai contribuenti;
iii) l'entrata in vigore della riforma della legislazione al fine di garantire sanzioni amministrative efficaci in caso di rifiuto da parte di fornitori privati di accettare pagamenti elettronici (riferimento all'originario articolo 23 del decreto-legge n. 124/2019, abrogato con la conversione in legge);
iv) il completamento del processo di pseudonimizzazione dei dati di cui all'articolo 1, commi 681-686, della legge n. 160/2019, e istituzione dell'infrastruttura digitale per l'analisi dei megadati generati attraverso l'interoperabilità della banca dati completamente pseudonimizzata, al fine di aumentare l'efficacia dell'analisi dei rischi alla base del processo di selezione;
v) l'entrata in vigore di atti di diritto primario e derivato che attuano azioni complementari efficaci basate sul riesame di eventuali misure per ridurre l'evasione fiscale dovuta alla omessa fatturazione.</t>
  </si>
  <si>
    <r>
      <rPr>
        <sz val="11"/>
        <color rgb="FF196131"/>
        <rFont val="Times New Roman"/>
        <family val="1"/>
      </rPr>
      <t xml:space="preserve">Il quadro rivisto per la </t>
    </r>
    <r>
      <rPr>
        <i/>
        <sz val="11"/>
        <color rgb="FF196131"/>
        <rFont val="Times New Roman"/>
        <family val="1"/>
      </rPr>
      <t>spending</t>
    </r>
    <r>
      <rPr>
        <sz val="11"/>
        <color rgb="FF196131"/>
        <rFont val="Times New Roman"/>
        <family val="1"/>
      </rPr>
      <t xml:space="preserve"> </t>
    </r>
    <r>
      <rPr>
        <i/>
        <sz val="11"/>
        <color rgb="FF196131"/>
        <rFont val="Times New Roman"/>
        <family val="1"/>
      </rPr>
      <t>review</t>
    </r>
    <r>
      <rPr>
        <sz val="11"/>
        <color rgb="FF196131"/>
        <rFont val="Times New Roman"/>
        <family val="1"/>
      </rPr>
      <t xml:space="preserve"> nelle amministrazioni centrali dello Stato (ministeri) deve migliorarne l'efficacia, rafforzando il ruolo del Ministero dell'Economia e delle Finanze. In particolare, esso deve prevedere un ruolo potenziato del Ministero dell'Economia e delle Finanze nella valutazione ex ante, nei processi di monitoraggio e
nella valutazione ex post, in modo da consentire l'esecuzione completa delle revisioni e il conseguimento degli obiettivi previsti.</t>
    </r>
  </si>
  <si>
    <t>Il decreto-legge deve semplificare il sistema degli appalti pubblici grazie all'adozione almeno delle seguenti misure urgenti:
i. fissa obiettivi per ridurre i tempi tra pubblicazione del bando e aggiudicazione dell'appalto; ii. fissa obiettivi e istituisce un sistema di monitoraggio per ridurre i tempi tra aggiudicazione e realizzazione dell'infrastruttura ("fase esecutiva");
iii. richiede che i dati di tutti i contratti siano registrati nella banca dati anticorruzione dell'Autorità nazionale anticorruzione (ANAC);
iv. attua e incentiva meccanismi alternativi di risoluzione delle controversie in fase di esecuzione dei contratti pubblici;
v. istituisce uffici dedicati alle procedure di appalto presso ministeri, regioni e città metropolitane.
Ulteriori specifiche:
- semplificazione e digitalizzazione delle procedure delle centrali di committenza - attuazione degli articoli 41 e 44 dell'attuale codice dei contratti pubblici
- definizione delle modalità per digitalizzare le procedure per tutti gli appalti pubblici e concessioni e dei requisiti di interoperabilità e interconnettività
- attuazione dell'articolo 44 dell'attuale codice dei contratti pubblici</t>
  </si>
  <si>
    <t>La legge delega deve stabilire principi e criteri precisi per una riforma sistemica del codice dei contratti pubblici.
La legge delega deve dettare quantomeno i principi e criteri direttivi seguenti volti a:
i. ridurre la frammentazione delle stazioni appaltanti 1) stabilendo gli elementi di base del sistema di qualificazione, 2) imponendo la realizzazione di una e-platform come requisito di base per partecipare alla valutazione nazionale della procurement capacity, 3) conferendo all'ANAC il potere di riesaminare la qualificazione delle stazioni appaltanti in termini di procurement capacity (tipi e volumi di acquisti), 4) stabilendo incentivi all'uso delle centrali di committenza professionali esistenti;
ii. semplificare e digitalizzare le procedure delle centrali di committenza;
iii. definire le modalità per digitalizzare le procedure per tutti gli appalti pubblici e concessioni e definire i requisiti di interoperabilità e interconnettività;
iv. ridurre progressivamente le restrizioni al subappalto.</t>
  </si>
  <si>
    <t>Pubblicare una relazione di attuazione per misurare l'impatto delle azioni volte a fornire assistenza tecnica e sviluppo di capacità, migliorare la capacità di pianificare, gestire ed eseguire le spese in conto capitale finanziate attraverso il bilancio nazionale e conseguire un significativo assorbimento delle risorse del Fondo complementare assegnate fino al 2024.</t>
  </si>
  <si>
    <t>La legislazione attuativa deve comprendere almeno i seguenti provvedimenti: i) la revisione del sistema di notifica, ii) un uso più diffuso di procedure semplificate, iii) un uso più diffuso del deposito elettronico dei documenti, iv) norme semplificate in materia di prove, v) la fissazione di termini per la durata dell'indagine preliminare e misure per evitare la stagnazione nella fase investigativa, vi) l'estensione della possibilità di estinguere il reato in caso di risarcimento del danno, vii) l'introduzione di un sistema di monitoraggio a livello di tribunale e l'aumento della produttività dei tribunali penali mediante incentivi per garantire una durata ragionevole dei procedimenti e l'uniformità delle prestazioni in tutti i tribunali.</t>
  </si>
  <si>
    <t>La legislazione primaria deve riguardare quantomeno:
1) il coordinamento e il monitoraggio a livello centrale dei progetti del PNRR;
2) la definizione e la separazione delle competenze e l'approvazione dei pertinenti mandati dei diversi organi e delle diverse amministrazioni che partecipano al coordinamento, al monitoraggio e all'attuazione del PNRR;
3) la definizione di un sistema per l'individuazione precoce delle questioni relative all'attuazione;
4) la definizione ex ante di un meccanismo di esecuzione per risolvere le questioni relative all'attuazione ed evitare ritardi, in particolare nei confronti dei diversi livelli dell'amministrazione;
5) le caratteristiche del personale (numero e competenze) assegnato al coordinamento, al monitoraggio e all'attuazione del PNRR nelle amministrazioni coinvolte;
6) la definizione dell'assistenza tecnica fornita alle amministrazioni coinvolte nell'attuazione del PNRR, in particolare a livello locale, per garantire lo sviluppo di capacità amministrative nell'ambito della pubblica amministrazione;
7) la definizione di procedure accelerate per l'attuazione del PNRR e l'assorbimento tempestivo dei fondi;
8) l'organizzazione e le procedure di audit e controllo per il PNRR.</t>
  </si>
  <si>
    <t>Dette misure devono comprendere:
1) l'eliminazione delle strozzature critiche riguardanti, in particolare, la valutazione d'impatto ambientale a livello statale e regionale, l'autorizzazione dei nuovi impianti per il riciclaggio dei rifiuti, le procedure di autorizzazione per le energie rinnovabili e quelle necessarie per assicurare l'efficientamento energetico degli edifici (il cosiddetto superbonus) e la rigenerazione urbana. Azioni specifiche devono essere dedicate alla semplificazione delle procedure nell'ambito della Conferenza di servizi (accordo formale tra due o più amministrazioni pubbliche).</t>
  </si>
  <si>
    <t>La legislazione e gli atti delegati per l'introduzione della gestione strategica delle risorse umane nella pubblica amministrazione devono comprendere: la definizione di piani strategici in materia di risorse umane, per l'assunzione, l'evoluzione della carriera e la formazione per tutte le amministrazioni centrali e regionali, con il supporto di una banca dati integrata con competenze e profili; la creazione di un'unità operativa centrale per il coordinamento e il sostegno del sistema di pianificazione delle risorse umane. In una seconda fase i piani strategici in materia di risorse umane devono essere estesi ai grandi comuni, mentre i comuni di piccole e medie dimensioni sono oggetto di investimenti specifici per lo sviluppo di capacità.</t>
  </si>
  <si>
    <t>Indicazione della data di entrata in vigore della normativa per l'introduzione della gestione strategica delle risorse umane nella pubblica amministrazione Relazione semestrale sugli indicatori chiave di prestazione</t>
  </si>
  <si>
    <t>Attuazione completa (compresi tutti gli atti delegati) della semplificazione e digitalizzazione di una serie di 200 procedure critiche che interessano direttamente cittadini e imprese</t>
  </si>
  <si>
    <t>I settori prioritari individuati per la semplificazione sono:
1.  le autorizzazioni ambientali, le energie rinnovabili e l'economia verde
2.  le licenze edilizie e la riqualificazione urbana 3.  le infrastrutture digitali
4.  gli appalti pubblici Altri settori critici sono:
1.  il diritto del lavoro
2.  il turismo
3.  l'agroalimentare
Le procedure statali e regionali selezionate possono essere raggruppate nei seguenti settori principali:
1.    Autorizzazioni ambientali
ed energetiche:
-     procedura nazionale di valutazione dell'impatto
ambientale
-     procedura regionale di valutazione dell'impatto
ambientale
-     autorizzazioni per la bonifica ambientale
-     valutazione ambientale strategica
-     prevenzione e riduzione integrate dell'inquinamento (IPPC)
-     procedure di autorizzazione per le energie rinnovabili
-     procedure per il ripotenziamento e l'ammodernamento dei parchi eolici e la sostituzione delle pale
delle turbine
-     procedure di autorizzazione per le
infrastrutture energetiche
-     autorizzazioni relative
ai rifiuti
2.    Edilizia e riqualificazione
urbana:
-     applicazione del superbonus per l'efficientamento
energetico (procedure di conformità, ecc.)
-     conferenze di servizi
3.    Infrastrutture digitali
-     autorizzazioni per le infrastrutture di comunicazione
- 4.    gli appalti pubblici
-     procedure di appalto
per ICT
5.    Altre procedure:
-     certificazione del silenzio assenso
-     potere sostitutivo
-     procedure per la prevenzione degli
incendi
-     autorizzazioni per zone economiche
speciali
-     procedure nel settore del commercio al
dettaglio
-     autorizzazioni di accesso agli artigiani
e al settore delle piccole imprese
-     autorizzazioni di pubblica sicurezza
-     autorizzazioni paesaggistiche
-     autorizzazioni farmaceutiche e
sanitarie
-     procedure/autorizzazi
oni sismiche e
idrogeologiche</t>
  </si>
  <si>
    <r>
      <rPr>
        <sz val="11"/>
        <color rgb="FF196131"/>
        <rFont val="Times New Roman"/>
        <family val="1"/>
      </rPr>
      <t xml:space="preserve">Valutazione di almeno 4 250 dipendenti dell'INPS per quanto riguarda le competenze informatiche e le competenze certificate migliorate nei seguenti settori del quadro europeo delle competenze informatiche:
</t>
    </r>
    <r>
      <rPr>
        <sz val="11"/>
        <color rgb="FF196131"/>
        <rFont val="Times New Roman"/>
        <family val="1"/>
      </rPr>
      <t xml:space="preserve">i) Plan; ii) Build; iii) Run;
</t>
    </r>
    <r>
      <rPr>
        <sz val="11"/>
        <color rgb="FF196131"/>
        <rFont val="Times New Roman"/>
        <family val="1"/>
      </rPr>
      <t xml:space="preserve">iv) Enable; v) Manage.
</t>
    </r>
    <r>
      <rPr>
        <sz val="11"/>
        <color rgb="FF196131"/>
        <rFont val="Times New Roman"/>
        <family val="1"/>
      </rPr>
      <t>I settori di miglioramento delle competenze saranno individuati in base al gruppo di discenti destinatari.</t>
    </r>
  </si>
  <si>
    <r>
      <rPr>
        <sz val="11"/>
        <color rgb="FF196131"/>
        <rFont val="Times New Roman"/>
        <family val="1"/>
      </rPr>
      <t xml:space="preserve">Garantire un aumento del numero di servizi integrati nella piattaforma per:
</t>
    </r>
    <r>
      <rPr>
        <sz val="11"/>
        <color rgb="FF196131"/>
        <rFont val="Times New Roman"/>
        <family val="1"/>
      </rPr>
      <t xml:space="preserve">- le pubbliche amministrazioni già nello scenario di riferimento (9 000 entità);
</t>
    </r>
    <r>
      <rPr>
        <sz val="11"/>
        <color rgb="FF196131"/>
        <rFont val="Times New Roman"/>
        <family val="1"/>
      </rPr>
      <t xml:space="preserve">- le nuove pubbliche amministrazioni che aderiscono alla piattaforma (2 450 nuove entità).
</t>
    </r>
    <r>
      <rPr>
        <sz val="11"/>
        <color rgb="FF196131"/>
        <rFont val="Times New Roman"/>
        <family val="1"/>
      </rPr>
      <t>In entrambi i casi le pubbliche amministrazioni dovranno garantire un aumento di almeno + 20 % del numero di servizi integrati, a seconda del loro punto di partenza. Il numero di servizi che saranno integrati dipende dal tipo di amministrazione (l'obiettivo finale è disporre in media di 50 servizi per i comuni, 20 servizi per le regioni, 20 servizi per le autorità sanitarie e 15 servizi per scuole e università).</t>
    </r>
  </si>
  <si>
    <r>
      <rPr>
        <sz val="11"/>
        <color rgb="FF196131"/>
        <rFont val="Times New Roman"/>
        <family val="1"/>
      </rPr>
      <t>Almeno 800 pubbliche amministrazioni centrali e comuni, per quanto riguarda la piattaforma di notifica digitale (Digital Notification Platform - DNP), devono fornire avvisi digitali giuridicamente vincolanti ai cittadini, ai soggetti giuridici, alle associazioni e a qualsiasi altro soggetto pubblico o privato.</t>
    </r>
  </si>
  <si>
    <r>
      <rPr>
        <sz val="11"/>
        <color rgb="FF196131"/>
        <rFont val="Times New Roman"/>
        <family val="1"/>
      </rPr>
      <t>Procedure e processi interni completamente reingegnerizzati (7 processi in totale entro il 31 dicembre 2023) e che possono essere interamente completati online (come l'automazione d'ufficio, i servizi di mobilità e l'e- learning).</t>
    </r>
  </si>
  <si>
    <r>
      <rPr>
        <sz val="11"/>
        <color rgb="FF196131"/>
        <rFont val="Times New Roman"/>
        <family val="1"/>
      </rPr>
      <t>Digitalizzazione di 3,5 milioni di fascicoli giudiziari relativi agli ultimi dieci anni di processi civili di tribunali e corti d'appello e agli ultimi dieci anni di atti relativi a procedimenti di legittimità emessi dalla Corte di Cassazione.</t>
    </r>
  </si>
  <si>
    <r>
      <rPr>
        <sz val="11"/>
        <color rgb="FF196131"/>
        <rFont val="Times New Roman"/>
        <family val="1"/>
      </rPr>
      <t xml:space="preserve">Valutazione di altri 4 250 dipendenti dell'INPS per quanto riguarda le competenze certificate migliorate nei seguenti settori del quadro europeo delle competenze informatiche:
</t>
    </r>
    <r>
      <rPr>
        <sz val="11"/>
        <color rgb="FF196131"/>
        <rFont val="Times New Roman"/>
        <family val="1"/>
      </rPr>
      <t xml:space="preserve">i) Plan; ii) Build; iii) Run;
</t>
    </r>
    <r>
      <rPr>
        <sz val="11"/>
        <color rgb="FF196131"/>
        <rFont val="Times New Roman"/>
        <family val="1"/>
      </rPr>
      <t xml:space="preserve">iv) Enable; v) Manage.
</t>
    </r>
    <r>
      <rPr>
        <sz val="11"/>
        <color rgb="FF196131"/>
        <rFont val="Times New Roman"/>
        <family val="1"/>
      </rPr>
      <t>I settori di miglioramento delle competenze saranno individuati in base al gruppo di discenti destinatari.</t>
    </r>
  </si>
  <si>
    <r>
      <rPr>
        <sz val="11"/>
        <color rgb="FF196131"/>
        <rFont val="Times New Roman"/>
        <family val="1"/>
      </rPr>
      <t>Digitalizzazione, revisione e automazione di 15 procedure relative alla gestione del personale della Difesa (quali reclutamento, occupazione e pensionamento, salute dei dipendenti) partendo da una base di riferimento di quattro procedure già digitalizzate.</t>
    </r>
  </si>
  <si>
    <r>
      <rPr>
        <sz val="11"/>
        <color rgb="FF196131"/>
        <rFont val="Times New Roman"/>
        <family val="1"/>
      </rPr>
      <t xml:space="preserve">Numero di certificati di identità digitalizzati (450 000) rilasciati dal Ministero della Difesa e che utilizzano l'infrastruttura, integrati da un sito di ripristino in caso di disastro a partire da uno scenario di riferimento di
</t>
    </r>
    <r>
      <rPr>
        <sz val="11"/>
        <color rgb="FF196131"/>
        <rFont val="Times New Roman"/>
        <family val="1"/>
      </rPr>
      <t>190 000 certificati già digitalizzati.</t>
    </r>
  </si>
  <si>
    <r>
      <rPr>
        <sz val="11"/>
        <color rgb="FF196131"/>
        <rFont val="Times New Roman"/>
        <family val="1"/>
      </rPr>
      <t>Sviluppo e realizzazione di i) portali web istituzionali e ii) portali intranet per esigenze specifiche di comunicazione interna.</t>
    </r>
  </si>
  <si>
    <r>
      <rPr>
        <sz val="11"/>
        <color rgb="FF196131"/>
        <rFont val="Times New Roman"/>
        <family val="1"/>
      </rPr>
      <t>La migrazione di 4 083 pubbliche amministrazioni locali verso ambienti cloud certificati sarà realizzata quando la verifica di tutti i sistemi e dataset e della migrazione delle applicazioni incluse in ciascun piano di migrazione sarà stata effettuata con esito positivo.</t>
    </r>
  </si>
  <si>
    <r>
      <rPr>
        <sz val="11"/>
        <color rgb="FF196131"/>
        <rFont val="Times New Roman"/>
        <family val="1"/>
      </rPr>
      <t xml:space="preserve">Numero di certificati di identità digitalizzati (750 000) rilasciati dal Ministero della Difesa e che utilizzano l'infrastruttura, integrati da un sito di ripristino in caso di disastro a partire da uno scenario di riferimento di
</t>
    </r>
    <r>
      <rPr>
        <sz val="11"/>
        <color rgb="FF196131"/>
        <rFont val="Times New Roman"/>
        <family val="1"/>
      </rPr>
      <t>450 000 certificati già digitalizzati nell'ambito dell'obiettivo 1.</t>
    </r>
  </si>
  <si>
    <r>
      <rPr>
        <sz val="11"/>
        <color rgb="FF196131"/>
        <rFont val="Times New Roman"/>
        <family val="1"/>
      </rPr>
      <t>Numero di cittadini italiani con identità digitali valide sulla piattaforma nazionale di identità digitale.</t>
    </r>
  </si>
  <si>
    <r>
      <rPr>
        <sz val="11"/>
        <color rgb="FF196131"/>
        <rFont val="Times New Roman"/>
        <family val="1"/>
      </rPr>
      <t>Numero di pubbliche amministrazioni (su un totale di 16 500) che adottano l'identificazione elettronica (SPID o CIE).</t>
    </r>
  </si>
  <si>
    <r>
      <rPr>
        <sz val="11"/>
        <color rgb="FF196131"/>
        <rFont val="Times New Roman"/>
        <family val="1"/>
      </rPr>
      <t>La migrazione di 12 464 pubbliche amministrazioni locali verso ambienti cloud certificati sarà realizzata quando la verifica di tutti i sistemi e dataset e della migrazione delle applicazioni incluse in ciascun piano di migrazione sarà stata effettuata con esito positivo.</t>
    </r>
  </si>
  <si>
    <r>
      <rPr>
        <sz val="11"/>
        <color rgb="FF196131"/>
        <rFont val="Times New Roman"/>
        <family val="1"/>
      </rPr>
      <t xml:space="preserve">L'adesione al progetto/modello comune di siti web/componenti dei servizi consiste in: 1) valutazione dei progetti presentati;
</t>
    </r>
    <r>
      <rPr>
        <sz val="11"/>
        <color rgb="FF196131"/>
        <rFont val="Times New Roman"/>
        <family val="1"/>
      </rPr>
      <t>2) valutazione del completamento dei progetti sulla base delle principali metriche di utilizzabilità (score di utilizzabilità digitale), attraverso una piattaforma dedicata già disponibile.</t>
    </r>
  </si>
  <si>
    <r>
      <rPr>
        <sz val="11"/>
        <color rgb="FF196131"/>
        <rFont val="Times New Roman"/>
        <family val="1"/>
      </rPr>
      <t xml:space="preserve">Garantire un aumento del numero di servizi integrati nella piattaforma per:
</t>
    </r>
    <r>
      <rPr>
        <sz val="11"/>
        <color rgb="FF196131"/>
        <rFont val="Times New Roman"/>
        <family val="1"/>
      </rPr>
      <t xml:space="preserve">- le pubbliche amministrazioni che hanno già aderito alla piattaforma (11 450 entità);
</t>
    </r>
    <r>
      <rPr>
        <sz val="11"/>
        <color rgb="FF196131"/>
        <rFont val="Times New Roman"/>
        <family val="1"/>
      </rPr>
      <t xml:space="preserve">- le nuove pubbliche amministrazioni che aderiscono alla piattaforma (2 650 nuove entità).
</t>
    </r>
    <r>
      <rPr>
        <sz val="11"/>
        <color rgb="FF196131"/>
        <rFont val="Times New Roman"/>
        <family val="1"/>
      </rPr>
      <t>Il numero di servizi che saranno integrati dipende dal tipo di amministrazione (l'obiettivo finale è disporre in media di 50 servizi per i comuni, 20 servizi per le regioni, 20 servizi per le autorità sanitarie e 15 servizi per scuole e università).</t>
    </r>
  </si>
  <si>
    <r>
      <rPr>
        <sz val="11"/>
        <color rgb="FF196131"/>
        <rFont val="Times New Roman"/>
        <family val="1"/>
      </rPr>
      <t>Procedure e processi interni completamente reingegnerizzati (45 processi in totale entro il 31 agosto 2026) e che possono essere interamente completati online (come l'automazione d'ufficio, i servizi di mobilità e l'e- learning).</t>
    </r>
  </si>
  <si>
    <r>
      <rPr>
        <sz val="11"/>
        <color rgb="FF196131"/>
        <rFont val="Times New Roman"/>
        <family val="1"/>
      </rPr>
      <t>Digitalizzazione di dieci milioni di fascicoli giudiziari relativi agli ultimi dieci anni di processi civili di tribunali e corti d'appello e agli ultimi dieci anni di atti relativi a procedimenti di legittimità emessi dalla Corte di Cassazione.</t>
    </r>
  </si>
  <si>
    <t>P</t>
  </si>
  <si>
    <r>
      <rPr>
        <sz val="9.5"/>
        <color rgb="FF196131"/>
        <rFont val="Times New Roman"/>
        <family val="1"/>
      </rPr>
      <t xml:space="preserve">Identificazione dei progetti beneficiari con un valore totale pari almeno al 30 % delle risorse finanziarie assegnate all'investimento. L'investimento deve essere attuato mediante due diverse procedure già esistenti e rifinanziato. Tali procedure prevedono l'erogazione di prestiti alle imprese che soddisfano i
</t>
    </r>
    <r>
      <rPr>
        <sz val="9.5"/>
        <color rgb="FF196131"/>
        <rFont val="Times New Roman"/>
        <family val="1"/>
      </rPr>
      <t>requisiti e presentano domanda.</t>
    </r>
  </si>
  <si>
    <r>
      <rPr>
        <sz val="9.5"/>
        <color rgb="FF196131"/>
        <rFont val="Times New Roman"/>
        <family val="1"/>
      </rPr>
      <t>Identificazione dei progetti beneficiari con un valore totale pari al 100 % delle risorse finanziarie assegnate all'investimento. L'investimento deve essere attuato mediante due diverse procedure già esistenti e rifinanziato. Tali procedure devono prevedere l'erogazione di prestiti alle imprese che soddisfano i requisiti e presentano domanda.</t>
    </r>
  </si>
  <si>
    <r>
      <rPr>
        <sz val="9.5"/>
        <color rgb="FF196131"/>
        <rFont val="Times New Roman"/>
        <family val="1"/>
      </rPr>
      <t xml:space="preserve">Avvio pubblico della piattaforma web e firma definitiva con i creatori di contenuti. I progetti mirano a realizzare e a mettere a disposizione sulla piattaforma web almeno 180 podcast, lezioni video per le scuole e contenuti video registrati sulla transizione
</t>
    </r>
    <r>
      <rPr>
        <sz val="9.5"/>
        <color rgb="FF196131"/>
        <rFont val="Times New Roman"/>
        <family val="1"/>
      </rPr>
      <t>ambientale.</t>
    </r>
  </si>
  <si>
    <r>
      <rPr>
        <sz val="9.5"/>
        <color rgb="FF196131"/>
        <rFont val="Times New Roman"/>
        <family val="1"/>
      </rPr>
      <t>Almeno 180 podcast, lezioni video per le scuole e contenuti video registrati e in diretta sulla piattaforma web.</t>
    </r>
  </si>
  <si>
    <r>
      <rPr>
        <sz val="11"/>
        <color rgb="FF196131"/>
        <rFont val="Times New Roman"/>
        <family val="1"/>
      </rPr>
      <t xml:space="preserve">Deve entrare in vigore il decreto ministeriale di approvazione dei criteri per la selezione dei progetti proposti dai comuni.
</t>
    </r>
    <r>
      <rPr>
        <sz val="11"/>
        <color rgb="FF196131"/>
        <rFont val="Times New Roman"/>
        <family val="1"/>
      </rPr>
      <t xml:space="preserve">Il decreto ministeriale deve stabilire che i progetti siano selezionati in base ai seguenti criteri:
</t>
    </r>
    <r>
      <rPr>
        <sz val="11"/>
        <color rgb="FF196131"/>
        <rFont val="Times New Roman"/>
        <family val="1"/>
      </rPr>
      <t xml:space="preserve">-     coerenza con la normativa dell'UE e nazionale e il piano d'azione europeo per l'economia circolare;
</t>
    </r>
    <r>
      <rPr>
        <sz val="11"/>
        <color rgb="FF196131"/>
        <rFont val="Times New Roman"/>
        <family val="1"/>
      </rPr>
      <t xml:space="preserve">-     miglioramento atteso degli obiettivi di riciclaggio;
</t>
    </r>
    <r>
      <rPr>
        <sz val="11"/>
        <color rgb="FF196131"/>
        <rFont val="Times New Roman"/>
        <family val="1"/>
      </rPr>
      <t xml:space="preserve">-     coerenza con gli strumenti di pianificazione regionali e nazionali;
</t>
    </r>
    <r>
      <rPr>
        <sz val="11"/>
        <color rgb="FF196131"/>
        <rFont val="Times New Roman"/>
        <family val="1"/>
      </rPr>
      <t xml:space="preserve">-     contributo alla risoluzione delle infrazioni individuate dall'UE, sinergie con altri piani settoriali (ad es. PNIEC) e/o altre componenti del piano, tecnologie innovative basate  su esperienze su scala reale;
</t>
    </r>
    <r>
      <rPr>
        <sz val="11"/>
        <color rgb="FF196131"/>
        <rFont val="Times New Roman"/>
        <family val="1"/>
      </rPr>
      <t xml:space="preserve">-     qualità tecnica della proposta;
</t>
    </r>
    <r>
      <rPr>
        <sz val="11"/>
        <color rgb="FF196131"/>
        <rFont val="Times New Roman"/>
        <family val="1"/>
      </rPr>
      <t xml:space="preserve">-     coerenza e complementarità con i programmi della politica di coesione e progetti analoghi finanziati mediante altri strumenti dell'UE e nazionali.
</t>
    </r>
    <r>
      <rPr>
        <sz val="11"/>
        <color rgb="FF196131"/>
        <rFont val="Times New Roman"/>
        <family val="1"/>
      </rPr>
      <t>Gli interventi non comprendono</t>
    </r>
  </si>
  <si>
    <r>
      <rPr>
        <sz val="11"/>
        <color rgb="FF196131"/>
        <rFont val="Times New Roman"/>
        <family val="1"/>
      </rPr>
      <t xml:space="preserve">Le misure proposte devono sostenere la costruzione di nuovi impianti di trattamento e riciclaggio e il miglioramento tecnico di quelli esistenti.
</t>
    </r>
    <r>
      <rPr>
        <sz val="11"/>
        <color rgb="FF196131"/>
        <rFont val="Times New Roman"/>
        <family val="1"/>
      </rPr>
      <t>Obiettivo delle misure è inoltre realizzare e digitalizzare la rete di raccolta differenziata al fine di sostenere e coinvolgere i cittadini nell'adozione di buone pratiche di gestione dei rifiuti. La differenza tra la media nazionale e la regione con i risultati peggiori per quanto riguarda i tassi di raccolta differenziata è ridotta a 20 punti percentuali.</t>
    </r>
  </si>
  <si>
    <r>
      <rPr>
        <sz val="11"/>
        <color rgb="FF196131"/>
        <rFont val="Times New Roman"/>
        <family val="1"/>
      </rPr>
      <t>L'obbligo di raccolta differenziata dei rifiuti organici è operativo entro il 31 dicembre 2023 conformemente al piano d'azione dell'UE per l'economia circolare.</t>
    </r>
  </si>
  <si>
    <r>
      <rPr>
        <sz val="11"/>
        <color rgb="FF196131"/>
        <rFont val="Times New Roman"/>
        <family val="1"/>
      </rPr>
      <t xml:space="preserve">Le misure proposte devono sostenere la costruzione di nuovi impianti di trattamento e riciclaggio e il miglioramento tecnico di quelli esistenti.
</t>
    </r>
    <r>
      <rPr>
        <sz val="11"/>
        <color rgb="FF196131"/>
        <rFont val="Times New Roman"/>
        <family val="1"/>
      </rPr>
      <t xml:space="preserve">Obiettivo delle misure è inoltre realizzare e digitalizzare la rete di raccolta differenziata al fine di sostenere e coinvolgere i cittadini nell'adozione di buone pratiche di gestione dei rifiuti. L'intervento proposto deve portare alla riduzione delle
</t>
    </r>
    <r>
      <rPr>
        <sz val="11"/>
        <color rgb="FF196131"/>
        <rFont val="Times New Roman"/>
        <family val="1"/>
      </rPr>
      <t>discariche abusive oggetto della procedura di infrazione 2003/2077 da 7 a 4 (ossia una riduzione almeno del 90 %).</t>
    </r>
  </si>
  <si>
    <r>
      <rPr>
        <sz val="11"/>
        <color rgb="FF196131"/>
        <rFont val="Times New Roman"/>
        <family val="1"/>
      </rPr>
      <t>Il tasso di riciclaggio dei rifiuti urbani deve raggiungere almeno il 55 % (come stabilito all'articolo 11, paragrafo 2, lettera c), della direttiva 2008/98/CE relativa ai rifiuti (modificata dalla direttiva (UE) 2018/851))</t>
    </r>
  </si>
  <si>
    <r>
      <rPr>
        <sz val="11"/>
        <color rgb="FF196131"/>
        <rFont val="Times New Roman"/>
        <family val="1"/>
      </rPr>
      <t>Tassi di riciclaggio dei rifiuti di imballaggio nel piano d'azione per l'economia circolare</t>
    </r>
  </si>
  <si>
    <r>
      <rPr>
        <sz val="11"/>
        <color rgb="FF196131"/>
        <rFont val="Times New Roman"/>
        <family val="1"/>
      </rPr>
      <t>Il tasso di riciclaggio dei rifiuti di imballaggio deve raggiungere almeno il 65 % in peso (come stabilito all'articolo 6, paragrafo 1, lettera g), punti da i) a vi), della direttiva 94/62/CE sui rifiuti di imballaggio (modificata dalla direttiva (UE) 2018/852))</t>
    </r>
  </si>
  <si>
    <r>
      <rPr>
        <sz val="11"/>
        <color rgb="FF196131"/>
        <rFont val="Times New Roman"/>
        <family val="1"/>
      </rPr>
      <t>Tassi di riciclaggio degli imballaggi in legno nel piano d'azione per l'economia circolare</t>
    </r>
  </si>
  <si>
    <r>
      <rPr>
        <sz val="11"/>
        <color rgb="FF196131"/>
        <rFont val="Times New Roman"/>
        <family val="1"/>
      </rPr>
      <t>Il tasso di riciclaggio degli imballaggi in legno deve raggiungere almeno il 25 % in peso (come stabilito all'articolo 6, paragrafo 1, lettera g), punti da i) a vi), della direttiva 94/62/CE sui rifiuti di imballaggio (modificata dalla direttiva (UE) 2018/852))</t>
    </r>
  </si>
  <si>
    <r>
      <rPr>
        <sz val="11"/>
        <color rgb="FF196131"/>
        <rFont val="Times New Roman"/>
        <family val="1"/>
      </rPr>
      <t>Tassi di riciclaggio degli imballaggi in alluminio nel piano d'azione per l'economia circolare</t>
    </r>
  </si>
  <si>
    <r>
      <rPr>
        <sz val="11"/>
        <color rgb="FF196131"/>
        <rFont val="Times New Roman"/>
        <family val="1"/>
      </rPr>
      <t>Il tasso di riciclaggio degli imballaggi in alluminio deve raggiungere almeno il 50 % in peso (come stabilito all'articolo 6, paragrafo 1, lettera g), punti da i) a vi), della direttiva 94/62/CE sui rifiuti di imballaggio (modificata dalla direttiva (UE) 2018/852))</t>
    </r>
  </si>
  <si>
    <r>
      <rPr>
        <sz val="11"/>
        <color rgb="FF196131"/>
        <rFont val="Times New Roman"/>
        <family val="1"/>
      </rPr>
      <t>Tassi di riciclaggio degli imballaggi di vetro nel piano d'azione per l'economia circolare</t>
    </r>
  </si>
  <si>
    <r>
      <rPr>
        <sz val="11"/>
        <color rgb="FF196131"/>
        <rFont val="Times New Roman"/>
        <family val="1"/>
      </rPr>
      <t>Il tasso di riciclaggio degli imballaggi di vetro deve raggiungere almeno il 70 % in peso (come stabilito all'articolo 6, paragrafo 1, lettera g), punti da i) a vi), della direttiva 94/62/CE sui rifiuti di imballaggio (modificata dalla direttiva (UE) 2018/852))</t>
    </r>
  </si>
  <si>
    <r>
      <rPr>
        <sz val="11"/>
        <color rgb="FF196131"/>
        <rFont val="Times New Roman"/>
        <family val="1"/>
      </rPr>
      <t>Tassi di riciclaggio degli imballaggi di plastica nel piano d'azione per l'economia circolare</t>
    </r>
  </si>
  <si>
    <r>
      <rPr>
        <sz val="11"/>
        <color rgb="FF196131"/>
        <rFont val="Times New Roman"/>
        <family val="1"/>
      </rPr>
      <t>Il tasso di riciclaggio degli imballaggi di plastica deve raggiungere almeno il 50 % in peso (come stabilito all'articolo 6, paragrafo 1, lettera g), punti da i) a vi), della direttiva 94/62/CE sui rifiuti di imballaggio (modificata dalla direttiva (UE) 2018/852))</t>
    </r>
  </si>
  <si>
    <r>
      <rPr>
        <sz val="11"/>
        <color rgb="FF196131"/>
        <rFont val="Times New Roman"/>
        <family val="1"/>
      </rPr>
      <t>L'Italia applica la raccolta differenziata per le frazioni di rifiuti domestici pericolosi e i prodotti tessili, conformemente al piano d'azione per l'economia circolare.</t>
    </r>
  </si>
  <si>
    <r>
      <rPr>
        <sz val="11"/>
        <color rgb="FF196131"/>
        <rFont val="Times New Roman"/>
        <family val="1"/>
      </rPr>
      <t>Entrata in vigore della raccolta differenziata per le frazioni di rifiuti domestici pericolosi e i prodotti tessili, conformemente al piano d'azione per l'economia circolare.</t>
    </r>
  </si>
  <si>
    <r>
      <rPr>
        <sz val="11"/>
        <color rgb="FF196131"/>
        <rFont val="Times New Roman"/>
        <family val="1"/>
      </rPr>
      <t xml:space="preserve">Notifica dell'aggiudicazione di (tutti gli) appalti pubblici per l'aumento della capacità di rete per la distribuzione di energia rinnovabile e l'elettrificazione dei
</t>
    </r>
    <r>
      <rPr>
        <sz val="11"/>
        <color rgb="FF196131"/>
        <rFont val="Times New Roman"/>
        <family val="1"/>
      </rPr>
      <t>consumi energetici.</t>
    </r>
  </si>
  <si>
    <r>
      <rPr>
        <sz val="11"/>
        <color rgb="FF196131"/>
        <rFont val="Times New Roman"/>
        <family val="1"/>
      </rPr>
      <t xml:space="preserve">Aggiudicazione dei progetti per migliorare la resilienza di almeno 4 000 km di rete del sistema elettrico al fine di ridurre la frequenza e la durata delle interruzioni della fornitura dovute a condizioni meteorologiche
</t>
    </r>
    <r>
      <rPr>
        <sz val="11"/>
        <color rgb="FF196131"/>
        <rFont val="Times New Roman"/>
        <family val="1"/>
      </rPr>
      <t>estreme.</t>
    </r>
  </si>
  <si>
    <r>
      <rPr>
        <sz val="11"/>
        <color rgb="FF196131"/>
        <rFont val="Times New Roman"/>
        <family val="1"/>
      </rPr>
      <t xml:space="preserve">Miglioramento della resilienza di almeno 4 000 km di rete del sistema elettrico al fine di ridurre la frequenza e la durata delle interruzioni della fornitura dovute a condizioni meteorologiche
</t>
    </r>
    <r>
      <rPr>
        <sz val="11"/>
        <color rgb="FF196131"/>
        <rFont val="Times New Roman"/>
        <family val="1"/>
      </rPr>
      <t>estreme.</t>
    </r>
  </si>
  <si>
    <r>
      <rPr>
        <sz val="11"/>
        <color rgb="FF196131"/>
        <rFont val="Times New Roman"/>
        <family val="1"/>
      </rPr>
      <t xml:space="preserve">Notifica dell'aggiudicazione di (tutti gli) appalti pubblici per lo sviluppo di almeno 40 stazioni di rifornimento a base di idrogeno in linea con la direttiva 2014/94/UE
</t>
    </r>
    <r>
      <rPr>
        <sz val="11"/>
        <color rgb="FF196131"/>
        <rFont val="Times New Roman"/>
        <family val="1"/>
      </rPr>
      <t>sull'infrastruttura per i combustibili alternativi.</t>
    </r>
  </si>
  <si>
    <r>
      <rPr>
        <sz val="11"/>
        <color rgb="FF196131"/>
        <rFont val="Times New Roman"/>
        <family val="1"/>
      </rPr>
      <t>Sviluppo di almeno 40 stazioni di rifornimento a base di idrogeno per veicoli leggeri e pesanti in linea con la direttiva 2014/94/UE.</t>
    </r>
  </si>
  <si>
    <r>
      <rPr>
        <sz val="11"/>
        <color rgb="FF196131"/>
        <rFont val="Times New Roman"/>
        <family val="1"/>
      </rPr>
      <t xml:space="preserve">La legge deve introdurre incentivi fiscali a sostegno della produzione di idrogeno verde e del consumo di idrogeno verde nel settore dei trasporti.
</t>
    </r>
    <r>
      <rPr>
        <sz val="11"/>
        <color rgb="FF196131"/>
        <rFont val="Times New Roman"/>
        <family val="1"/>
      </rPr>
      <t xml:space="preserve">Questa misura deve sostenere unicamente attività legate all'idrogeno che soddisfino il requisito di riduzione delle emissioni di  gas serra nel ciclo di vita del 73,4 % per l'idrogeno [che si traduce in 3 t
</t>
    </r>
    <r>
      <rPr>
        <sz val="11"/>
        <color rgb="FF196131"/>
        <rFont val="Times New Roman"/>
        <family val="1"/>
      </rPr>
      <t>CO</t>
    </r>
    <r>
      <rPr>
        <vertAlign val="subscript"/>
        <sz val="11"/>
        <color rgb="FF196131"/>
        <rFont val="Times New Roman"/>
        <family val="1"/>
      </rPr>
      <t>2</t>
    </r>
    <r>
      <rPr>
        <sz val="11"/>
        <color rgb="FF196131"/>
        <rFont val="Times New Roman"/>
        <family val="1"/>
      </rPr>
      <t>eq/t H</t>
    </r>
    <r>
      <rPr>
        <vertAlign val="subscript"/>
        <sz val="11"/>
        <color rgb="FF196131"/>
        <rFont val="Times New Roman"/>
        <family val="1"/>
      </rPr>
      <t>2</t>
    </r>
    <r>
      <rPr>
        <sz val="11"/>
        <color rgb="FF196131"/>
        <rFont val="Times New Roman"/>
        <family val="1"/>
      </rPr>
      <t>].</t>
    </r>
  </si>
  <si>
    <r>
      <rPr>
        <sz val="11"/>
        <color rgb="FF196131"/>
        <rFont val="Times New Roman"/>
        <family val="1"/>
      </rPr>
      <t xml:space="preserve">Costruzione di almeno 200 km aggiuntivi di piste ciclabili urbane e metropolitane (vale a dire in comuni con più di 50 000
</t>
    </r>
    <r>
      <rPr>
        <sz val="11"/>
        <color rgb="FF196131"/>
        <rFont val="Times New Roman"/>
        <family val="1"/>
      </rPr>
      <t>abitanti).</t>
    </r>
  </si>
  <si>
    <r>
      <rPr>
        <sz val="11"/>
        <color rgb="FF196131"/>
        <rFont val="Times New Roman"/>
        <family val="1"/>
      </rPr>
      <t>Notifica dell'aggiudicazione di tutti gli appalti pubblici per la realizzazione di piste ciclabili, metropolitane, filovie e funivie in aree metropolitane.</t>
    </r>
  </si>
  <si>
    <r>
      <rPr>
        <sz val="11"/>
        <color rgb="FF196131"/>
        <rFont val="Times New Roman"/>
        <family val="1"/>
      </rPr>
      <t xml:space="preserve">Costruzione di almeno 25 km di infrastruttura di trasporto pubblico. I progetti devono essere realizzati nelle aree metropolitane di Perugia, Pozzuoli e
</t>
    </r>
    <r>
      <rPr>
        <sz val="11"/>
        <color rgb="FF196131"/>
        <rFont val="Times New Roman"/>
        <family val="1"/>
      </rPr>
      <t>Trieste.</t>
    </r>
  </si>
  <si>
    <r>
      <rPr>
        <sz val="11"/>
        <color rgb="FF196131"/>
        <rFont val="Times New Roman"/>
        <family val="1"/>
      </rPr>
      <t>Aggiudicazione di (tutti gli) appalti pubblici per l'installazione di infrastrutture di ricarica elettrica M2</t>
    </r>
  </si>
  <si>
    <r>
      <rPr>
        <sz val="11"/>
        <color rgb="FF196131"/>
        <rFont val="Times New Roman"/>
        <family val="1"/>
      </rPr>
      <t xml:space="preserve">Aggiudicazione degli appalti per la costruzione di 5 000 stazioni di ricarica rapida in autostrada e almeno 9 755 in  zone urbane (tutti i comuni).
</t>
    </r>
    <r>
      <rPr>
        <sz val="11"/>
        <color rgb="FF196131"/>
        <rFont val="Times New Roman"/>
        <family val="1"/>
      </rPr>
      <t xml:space="preserve">Il progetto può includere anche stazioni di ricarica pilota con stoccaggio
</t>
    </r>
    <r>
      <rPr>
        <sz val="11"/>
        <color rgb="FF196131"/>
        <rFont val="Times New Roman"/>
        <family val="1"/>
      </rPr>
      <t>di energia.</t>
    </r>
  </si>
  <si>
    <r>
      <rPr>
        <sz val="11"/>
        <color rgb="FF196131"/>
        <rFont val="Times New Roman"/>
        <family val="1"/>
      </rPr>
      <t>Numero di stazioni di ricarica rapida in autostrada</t>
    </r>
  </si>
  <si>
    <r>
      <rPr>
        <sz val="11"/>
        <color rgb="FF196131"/>
        <rFont val="Times New Roman"/>
        <family val="1"/>
      </rPr>
      <t xml:space="preserve">Entrata in funzione di almeno 2 500 stazioni di ricarica rapida per veicoli elettrici in autostrada
</t>
    </r>
    <r>
      <rPr>
        <sz val="11"/>
        <color rgb="FF196131"/>
        <rFont val="Times New Roman"/>
        <family val="1"/>
      </rPr>
      <t>da almeno 175 kW.</t>
    </r>
  </si>
  <si>
    <r>
      <rPr>
        <sz val="11"/>
        <color rgb="FF196131"/>
        <rFont val="Times New Roman"/>
        <family val="1"/>
      </rPr>
      <t>Numero di stazioni di ricarica rapida in zone urbane</t>
    </r>
  </si>
  <si>
    <r>
      <rPr>
        <sz val="11"/>
        <color rgb="FF196131"/>
        <rFont val="Times New Roman"/>
        <family val="1"/>
      </rPr>
      <t xml:space="preserve">Entrata in funzione di almeno 7 500 stazioni di ricarica rapida per veicoli elettrici in autostrada da almeno 175 kW.
</t>
    </r>
    <r>
      <rPr>
        <sz val="11"/>
        <color rgb="FF196131"/>
        <rFont val="Times New Roman"/>
        <family val="1"/>
      </rPr>
      <t xml:space="preserve">Il progetto può includere anche stazioni di ricarica pilota con stoccaggio
</t>
    </r>
    <r>
      <rPr>
        <sz val="11"/>
        <color rgb="FF196131"/>
        <rFont val="Times New Roman"/>
        <family val="1"/>
      </rPr>
      <t>di energia.</t>
    </r>
  </si>
  <si>
    <r>
      <rPr>
        <sz val="11"/>
        <color rgb="FF196131"/>
        <rFont val="Times New Roman"/>
        <family val="1"/>
      </rPr>
      <t xml:space="preserve">Entrata in funzione di almeno 13 000 stazioni di ricarica rapida per veicoli elettrici in zone urbane da almeno 90 kW.
</t>
    </r>
    <r>
      <rPr>
        <sz val="11"/>
        <color rgb="FF196131"/>
        <rFont val="Times New Roman"/>
        <family val="1"/>
      </rPr>
      <t>Il progetto può includere anche stazioni di ricarica pilota con stoccaggio di energia.</t>
    </r>
  </si>
  <si>
    <r>
      <rPr>
        <sz val="11"/>
        <color rgb="FF196131"/>
        <rFont val="Times New Roman"/>
        <family val="1"/>
      </rPr>
      <t xml:space="preserve">Notifica dell'aggiudicazione di tutti gli appalti pubblici per l'acquisto di veicoli
</t>
    </r>
    <r>
      <rPr>
        <sz val="11"/>
        <color rgb="FF196131"/>
        <rFont val="Times New Roman"/>
        <family val="1"/>
      </rPr>
      <t>dei Vigili del Fuoco.</t>
    </r>
  </si>
  <si>
    <r>
      <rPr>
        <sz val="11"/>
        <color rgb="FF196131"/>
        <rFont val="Times New Roman"/>
        <family val="1"/>
      </rPr>
      <t>Notifica dell'aggiudicazione degli appalti pubblici per l'acquisto di autobus puliti.</t>
    </r>
  </si>
  <si>
    <r>
      <rPr>
        <sz val="11"/>
        <color rgb="FF196131"/>
        <rFont val="Times New Roman"/>
        <family val="1"/>
      </rPr>
      <t>Notifica dell'aggiudicazione di (tutti gli) appalti pubblici per l'acquisto di treni puliti.</t>
    </r>
  </si>
  <si>
    <r>
      <rPr>
        <sz val="11"/>
        <color rgb="FF196131"/>
        <rFont val="Times New Roman"/>
        <family val="1"/>
      </rPr>
      <t xml:space="preserve">Acquisto di almeno 800 autobus a emissioni zero per il rinnovo del parco
</t>
    </r>
    <r>
      <rPr>
        <sz val="11"/>
        <color rgb="FF196131"/>
        <rFont val="Times New Roman"/>
        <family val="1"/>
      </rPr>
      <t>veicoli.</t>
    </r>
  </si>
  <si>
    <r>
      <rPr>
        <sz val="11"/>
        <color rgb="FF196131"/>
        <rFont val="Times New Roman"/>
        <family val="1"/>
      </rPr>
      <t>Entrata in servizio di almeno 25 treni a emissioni zero per il rinnovo del parco ferroviario.</t>
    </r>
  </si>
  <si>
    <r>
      <rPr>
        <sz val="11"/>
        <color rgb="FF196131"/>
        <rFont val="Times New Roman"/>
        <family val="1"/>
      </rPr>
      <t>Entrata in servizio di almeno 3 000 autobus a emissioni zero per il rinnovo del parco veicoli.</t>
    </r>
  </si>
  <si>
    <r>
      <rPr>
        <sz val="11"/>
        <color rgb="FF196131"/>
        <rFont val="Times New Roman"/>
        <family val="1"/>
      </rPr>
      <t>Entrata in servizio di almeno 150 treni a emissioni zero per il rinnovo del parco ferroviario.</t>
    </r>
  </si>
  <si>
    <r>
      <rPr>
        <sz val="11"/>
        <color rgb="FF196131"/>
        <rFont val="Times New Roman"/>
        <family val="1"/>
      </rPr>
      <t>Il decreto-legge deve semplificare i criteri di valutazione dei progetti afferenti al trasporto pubblico locale e accelerare il processo di elaborazione e autorizzazione.</t>
    </r>
  </si>
  <si>
    <r>
      <rPr>
        <sz val="11"/>
        <color rgb="FF196131"/>
        <rFont val="Times New Roman"/>
        <family val="1"/>
      </rPr>
      <t xml:space="preserve">Aumento, entro il 31 dicembre 2025, della capacità di generazione di energia dei pannelli fotovoltaici prodotti dagli attuali 200 MW/anno ad almeno 2 GW/anno [gigafactory] grazie a pannelli fotovoltaici ad alta
</t>
    </r>
    <r>
      <rPr>
        <sz val="11"/>
        <color rgb="FF196131"/>
        <rFont val="Times New Roman"/>
        <family val="1"/>
      </rPr>
      <t>efficienza.</t>
    </r>
  </si>
  <si>
    <r>
      <rPr>
        <sz val="11"/>
        <color rgb="FF196131"/>
        <rFont val="Times New Roman"/>
        <family val="1"/>
      </rPr>
      <t>Produzione di batterie con capacità obiettivo di 11 GWh.</t>
    </r>
  </si>
  <si>
    <r>
      <rPr>
        <sz val="11"/>
        <color rgb="FF196131"/>
        <rFont val="Times New Roman"/>
        <family val="1"/>
      </rPr>
      <t xml:space="preserve">Notifica dell'aggiudicazione di tutti gli appalti pubblici per l'installazione di pannelli solari fotovoltaici e strumenti di misurazione in sistemi agro-voltaici.
</t>
    </r>
    <r>
      <rPr>
        <sz val="11"/>
        <color rgb="FF196131"/>
        <rFont val="Times New Roman"/>
        <family val="1"/>
      </rPr>
      <t xml:space="preserve">Ci si attende che la potenza installata dei sistemi agro-voltaici di natura sperimentale incoraggi lo sviluppo di soluzioni innovative per impianti a terra in cui possano coesistere molteplici usi del suolo, generando benefici concorrenti. L'entrata in funzione degli impianti è registrata nel sistema nazionale GAUDÌ (anagrafe degli impianti), che dà prova conclusiva del
</t>
    </r>
    <r>
      <rPr>
        <sz val="11"/>
        <color rgb="FF196131"/>
        <rFont val="Times New Roman"/>
        <family val="1"/>
      </rPr>
      <t>conseguimento degli obiettivi.</t>
    </r>
  </si>
  <si>
    <r>
      <rPr>
        <sz val="11"/>
        <color rgb="FF196131"/>
        <rFont val="Times New Roman"/>
        <family val="1"/>
      </rPr>
      <t xml:space="preserve">Installazione di pannelli solari fotovoltaici in sistemi agro-voltaici di capacità pari a 1 040 MW per una produzione indicativa di almeno
</t>
    </r>
    <r>
      <rPr>
        <sz val="11"/>
        <color rgb="FF196131"/>
        <rFont val="Times New Roman"/>
        <family val="1"/>
      </rPr>
      <t>1 300 GWh/anno.</t>
    </r>
  </si>
  <si>
    <r>
      <rPr>
        <sz val="11"/>
        <color rgb="FF196131"/>
        <rFont val="Times New Roman"/>
        <family val="1"/>
      </rPr>
      <t>Firma dei contratti per la concessione di prestiti per la realizzazione degli interventi a beneficio delle comunità energetiche.</t>
    </r>
  </si>
  <si>
    <r>
      <rPr>
        <sz val="11"/>
        <color rgb="FF196131"/>
        <rFont val="Times New Roman"/>
        <family val="1"/>
      </rPr>
      <t xml:space="preserve">Sostegno alle comunità energetiche in comuni con meno di 5 000 abitanti allo scopo di consentire l'installazione di almeno 2 000 MW da fonti rinnovabili, per una produzione indicativa di 2 500 GWh/anno.
</t>
    </r>
    <r>
      <rPr>
        <sz val="11"/>
        <color rgb="FF196131"/>
        <rFont val="Times New Roman"/>
        <family val="1"/>
      </rPr>
      <t>Questa misura non deve sostenere attività legate all'idrogeno che comportino emissioni di gas a effetto serra superiori a 3 t CO</t>
    </r>
    <r>
      <rPr>
        <vertAlign val="subscript"/>
        <sz val="11"/>
        <color rgb="FF196131"/>
        <rFont val="Times New Roman"/>
        <family val="1"/>
      </rPr>
      <t>2</t>
    </r>
    <r>
      <rPr>
        <sz val="11"/>
        <color rgb="FF196131"/>
        <rFont val="Times New Roman"/>
        <family val="1"/>
      </rPr>
      <t xml:space="preserve">eq/t
</t>
    </r>
    <r>
      <rPr>
        <sz val="11"/>
        <color rgb="FF196131"/>
        <rFont val="Times New Roman"/>
        <family val="1"/>
      </rPr>
      <t>H</t>
    </r>
    <r>
      <rPr>
        <vertAlign val="subscript"/>
        <sz val="11"/>
        <color rgb="FF196131"/>
        <rFont val="Times New Roman"/>
        <family val="1"/>
      </rPr>
      <t>2</t>
    </r>
    <r>
      <rPr>
        <sz val="11"/>
        <color rgb="FF196131"/>
        <rFont val="Times New Roman"/>
        <family val="1"/>
      </rPr>
      <t>.</t>
    </r>
  </si>
  <si>
    <r>
      <rPr>
        <sz val="11"/>
        <color rgb="FF196131"/>
        <rFont val="Times New Roman"/>
        <family val="1"/>
      </rPr>
      <t>Aggiudicazione dei progetti di produzione di idrogeno in aree industriali dismesse. Sarà finanziata la produzione di idrogeno verde che comporta meno di 3 t CO</t>
    </r>
    <r>
      <rPr>
        <vertAlign val="subscript"/>
        <sz val="11"/>
        <color rgb="FF196131"/>
        <rFont val="Times New Roman"/>
        <family val="1"/>
      </rPr>
      <t>2</t>
    </r>
    <r>
      <rPr>
        <sz val="11"/>
        <color rgb="FF196131"/>
        <rFont val="Times New Roman"/>
        <family val="1"/>
      </rPr>
      <t>eq/t H</t>
    </r>
    <r>
      <rPr>
        <vertAlign val="subscript"/>
        <sz val="11"/>
        <color rgb="FF196131"/>
        <rFont val="Times New Roman"/>
        <family val="1"/>
      </rPr>
      <t>2</t>
    </r>
    <r>
      <rPr>
        <sz val="11"/>
        <color rgb="FF196131"/>
        <rFont val="Times New Roman"/>
        <family val="1"/>
      </rPr>
      <t xml:space="preserve"> onde conseguire il miglior risultato in termini di decarbonizzazione.
</t>
    </r>
    <r>
      <rPr>
        <sz val="11"/>
        <color rgb="FF196131"/>
        <rFont val="Times New Roman"/>
        <family val="1"/>
      </rPr>
      <t xml:space="preserve">Questa misura deve sostenere la produzione di idrogeno elettrolitico a partire da fonti di energia rinnovabile ai senti della direttiva (UE) 2018/2001 o
</t>
    </r>
    <r>
      <rPr>
        <sz val="11"/>
        <color rgb="FF196131"/>
        <rFont val="Times New Roman"/>
        <family val="1"/>
      </rPr>
      <t>dall'energia elettrica di rete.</t>
    </r>
  </si>
  <si>
    <r>
      <rPr>
        <sz val="11"/>
        <color rgb="FF196131"/>
        <rFont val="Times New Roman"/>
        <family val="1"/>
      </rPr>
      <t xml:space="preserve">Completamento di almeno 10 progetti di produzione di idrogeno in aree industriali dismesse con capacità media di almeno 1-5 MW ciascuno.
</t>
    </r>
    <r>
      <rPr>
        <sz val="11"/>
        <color rgb="FF196131"/>
        <rFont val="Times New Roman"/>
        <family val="1"/>
      </rPr>
      <t xml:space="preserve">Questa misura deve sostenere la produzione di idrogeno elettrolitico a partire da fonti di energia rinnovabile ai sensi della direttiva (UE) 2018/2001 o
</t>
    </r>
    <r>
      <rPr>
        <sz val="11"/>
        <color rgb="FF196131"/>
        <rFont val="Times New Roman"/>
        <family val="1"/>
      </rPr>
      <t>dall'energia elettrica di rete.</t>
    </r>
  </si>
  <si>
    <r>
      <rPr>
        <sz val="11"/>
        <color rgb="FF196131"/>
        <rFont val="Times New Roman"/>
        <family val="1"/>
      </rPr>
      <t xml:space="preserve">Firma dell'accordo con i titolari dei progetti selezionati per promuovere la transizione dal metano all'idrogeno verde. I progetti devono essere dedicati in parte al processo di ricerca, sviluppo e innovazione per sviluppare un prototipo industriale che usi l'idrogeno e in parte alla realizzazione e al collaudo di tale prototipo. Questa misura deve sostenere la produzione di idrogeno elettrolitico a partire da fonti di energia rinnovabile ai sensi della direttiva (UE) 2018/2001 o
</t>
    </r>
    <r>
      <rPr>
        <sz val="11"/>
        <color rgb="FF196131"/>
        <rFont val="Times New Roman"/>
        <family val="1"/>
      </rPr>
      <t>dall'energia elettrica di rete.</t>
    </r>
  </si>
  <si>
    <r>
      <rPr>
        <sz val="11"/>
        <color rgb="FF196131"/>
        <rFont val="Times New Roman"/>
        <family val="1"/>
      </rPr>
      <t>Aggiudicazione dell'appalto per costruire uno stabilimento industriale per la produzione di elettrolizzatori. -</t>
    </r>
  </si>
  <si>
    <r>
      <rPr>
        <sz val="11"/>
        <color rgb="FF196131"/>
        <rFont val="Times New Roman"/>
        <family val="1"/>
      </rPr>
      <t>Costruzione di uno stabilimento industriale per la produzione di elettrolizzatori con capacità pari a 1 GW/anno.</t>
    </r>
  </si>
  <si>
    <r>
      <rPr>
        <sz val="11"/>
        <color rgb="FF196131"/>
        <rFont val="Times New Roman"/>
        <family val="1"/>
      </rPr>
      <t>Completare almeno 1 lavori di media portat degli investimenti per media entità realizzat destinato alla messa i territorio contro i risc</t>
    </r>
  </si>
  <si>
    <r>
      <rPr>
        <sz val="11"/>
        <color rgb="FF196131"/>
        <rFont val="Times New Roman"/>
        <family val="1"/>
      </rPr>
      <t>Entrata in vigore dell legislazione finalizzat corridoio ecologico ra dall'alveo del fiume, c di rimboschimento na per il recupero e la ria lanche e rami abband</t>
    </r>
  </si>
  <si>
    <r>
      <rPr>
        <sz val="11"/>
        <color rgb="FF196131"/>
        <rFont val="Times New Roman"/>
        <family val="1"/>
      </rPr>
      <t>Ridurre l'artificialità almeno 37 km</t>
    </r>
  </si>
  <si>
    <r>
      <rPr>
        <sz val="11"/>
        <color rgb="FF196131"/>
        <rFont val="Times New Roman"/>
        <family val="1"/>
      </rPr>
      <t xml:space="preserve">Il piano d'azione per l dei siti orfani deve rid del terreno e migliora urbano. Deve include
</t>
    </r>
    <r>
      <rPr>
        <sz val="11"/>
        <color rgb="FF196131"/>
        <rFont val="Times New Roman"/>
        <family val="1"/>
      </rPr>
      <t xml:space="preserve">-     l'individuazione d le 20 regioni e/o l autonome;
</t>
    </r>
    <r>
      <rPr>
        <sz val="11"/>
        <color rgb="FF196131"/>
        <rFont val="Times New Roman"/>
        <family val="1"/>
      </rPr>
      <t>-     gli interventi spec in ogni sito orfano l'occupazione del migliorare il risan</t>
    </r>
  </si>
  <si>
    <r>
      <rPr>
        <sz val="11"/>
        <color rgb="FF196131"/>
        <rFont val="Times New Roman"/>
        <family val="1"/>
      </rPr>
      <t>Riqualificare almeno superficie del "suolo fine di ridurre l'occup e migliorare il risana</t>
    </r>
  </si>
  <si>
    <r>
      <rPr>
        <sz val="11"/>
        <color rgb="FF196131"/>
        <rFont val="Times New Roman"/>
        <family val="1"/>
      </rPr>
      <t>Completare almeno 2 larga scala per il ripri fondali e degli habitat sistemi di osservazion</t>
    </r>
  </si>
  <si>
    <r>
      <rPr>
        <sz val="11"/>
        <color rgb="FF196131"/>
        <rFont val="Times New Roman"/>
        <family val="1"/>
      </rPr>
      <t xml:space="preserve">Notifica dell'aggiudic appalti per un totale d EUR per interventi fi all'ammodernamento delle reti di distribuzi
</t>
    </r>
    <r>
      <rPr>
        <sz val="11"/>
        <color rgb="FF196131"/>
        <rFont val="Times New Roman"/>
        <family val="1"/>
      </rPr>
      <t xml:space="preserve">Gli appalti devono rig
</t>
    </r>
    <r>
      <rPr>
        <sz val="11"/>
        <color rgb="FF196131"/>
        <rFont val="Times New Roman"/>
        <family val="1"/>
      </rPr>
      <t xml:space="preserve">-     interventi volti a r nelle reti per l'acq
</t>
    </r>
    <r>
      <rPr>
        <sz val="11"/>
        <color rgb="FF196131"/>
        <rFont val="Times New Roman"/>
        <family val="1"/>
      </rPr>
      <t xml:space="preserve">-     incremento della r sistemi idrici ai ca climatici;
</t>
    </r>
    <r>
      <rPr>
        <sz val="11"/>
        <color rgb="FF196131"/>
        <rFont val="Times New Roman"/>
        <family val="1"/>
      </rPr>
      <t xml:space="preserve">-     rafforzamento del delle reti per una g delle risorse idrich
</t>
    </r>
    <r>
      <rPr>
        <sz val="11"/>
        <color rgb="FF196131"/>
        <rFont val="Times New Roman"/>
        <family val="1"/>
      </rPr>
      <t>sprechi e limitare</t>
    </r>
  </si>
  <si>
    <r>
      <rPr>
        <sz val="11"/>
        <color rgb="FF196131"/>
        <rFont val="Times New Roman"/>
        <family val="1"/>
      </rPr>
      <t>Costruire almeno altri di rete idrica a livello</t>
    </r>
  </si>
  <si>
    <r>
      <rPr>
        <sz val="11"/>
        <color rgb="FF196131"/>
        <rFont val="Times New Roman"/>
        <family val="1"/>
      </rPr>
      <t>Portare almeno al 40 fonti di prelievo dotat</t>
    </r>
  </si>
  <si>
    <r>
      <rPr>
        <sz val="11"/>
        <color rgb="FF196131"/>
        <rFont val="Times New Roman"/>
        <family val="1"/>
      </rPr>
      <t>Almeno il 15 % della deve beneficiare di un delle risorse irrigue.</t>
    </r>
  </si>
  <si>
    <r>
      <rPr>
        <sz val="11"/>
        <color rgb="FF196131"/>
        <rFont val="Times New Roman"/>
        <family val="1"/>
      </rPr>
      <t>Almeno il 29 % della beneficia di un uso ef risorse irrigue.</t>
    </r>
  </si>
  <si>
    <r>
      <rPr>
        <sz val="9.5"/>
        <color rgb="FF196131"/>
        <rFont val="Times New Roman"/>
        <family val="1"/>
      </rPr>
      <t xml:space="preserve">La modifica legislativa riduce i tempi per l'iter di approvazione dei Contratti di Programma (CdP) del gestore dell'infrastruttura ferroviaria </t>
    </r>
    <r>
      <rPr>
        <i/>
        <sz val="9.5"/>
        <color rgb="FF196131"/>
        <rFont val="Times New Roman"/>
        <family val="1"/>
      </rPr>
      <t>Rete</t>
    </r>
    <r>
      <rPr>
        <sz val="9.5"/>
        <color rgb="FF196131"/>
        <rFont val="Times New Roman"/>
        <family val="1"/>
      </rPr>
      <t xml:space="preserve"> </t>
    </r>
    <r>
      <rPr>
        <i/>
        <sz val="9.5"/>
        <color rgb="FF196131"/>
        <rFont val="Times New Roman"/>
        <family val="1"/>
      </rPr>
      <t>Ferroviaria</t>
    </r>
    <r>
      <rPr>
        <sz val="9.5"/>
        <color rgb="FF196131"/>
        <rFont val="Times New Roman"/>
        <family val="1"/>
      </rPr>
      <t xml:space="preserve"> </t>
    </r>
    <r>
      <rPr>
        <i/>
        <sz val="9.5"/>
        <color rgb="FF196131"/>
        <rFont val="Times New Roman"/>
        <family val="1"/>
      </rPr>
      <t>Italiana</t>
    </r>
    <r>
      <rPr>
        <sz val="9.5"/>
        <color rgb="FF196131"/>
        <rFont val="Times New Roman"/>
        <family val="1"/>
      </rPr>
      <t>.</t>
    </r>
  </si>
  <si>
    <r>
      <rPr>
        <sz val="9.5"/>
        <color rgb="FF196131"/>
        <rFont val="Times New Roman"/>
        <family val="1"/>
      </rPr>
      <t>La modifica normativa ridurrà la durata dell'iter di autorizzazione dei progetti da 11 a 6 mesi.</t>
    </r>
  </si>
  <si>
    <r>
      <rPr>
        <sz val="9.5"/>
        <color rgb="FF196131"/>
        <rFont val="Times New Roman"/>
        <family val="1"/>
      </rPr>
      <t xml:space="preserve">69 km di ferrovia ad alta velocità per passeggeri e merci sulle linee Napoli-Bar e Palermo-Catania costruiti, pronti per le fasi di autorizzazione e operativa.
</t>
    </r>
    <r>
      <rPr>
        <sz val="9.5"/>
        <color rgb="FF196131"/>
        <rFont val="Times New Roman"/>
        <family val="1"/>
      </rPr>
      <t xml:space="preserve">I 69 km devono essere costruiti nelle seguenti tratte:
</t>
    </r>
    <r>
      <rPr>
        <sz val="9.5"/>
        <color rgb="FF196131"/>
        <rFont val="Times New Roman"/>
        <family val="1"/>
      </rPr>
      <t xml:space="preserve">Bicocca-Catenanuova (Palermo-Catania) 37 km
</t>
    </r>
    <r>
      <rPr>
        <sz val="9.5"/>
        <color rgb="FF196131"/>
        <rFont val="Times New Roman"/>
        <family val="1"/>
      </rPr>
      <t>Cancello-Frasso (Napoli-Bari) 16 km Napoli-Cancello (Napoli-Bari) 16 km</t>
    </r>
  </si>
  <si>
    <r>
      <rPr>
        <sz val="9.5"/>
        <color rgb="FF196131"/>
        <rFont val="Times New Roman"/>
        <family val="1"/>
      </rPr>
      <t xml:space="preserve">Notifica dell'aggiudicazione di tutti gli appalti pubblici per la costruzione della ferrovia ad alta velocità sulla linea Verona-Brennero.
</t>
    </r>
    <r>
      <rPr>
        <sz val="9.5"/>
        <color rgb="FF196131"/>
        <rFont val="Times New Roman"/>
        <family val="1"/>
      </rPr>
      <t xml:space="preserve">L'appalto deve fare riferimento alle seguenti tratte di tali linee:
</t>
    </r>
    <r>
      <rPr>
        <sz val="9.5"/>
        <color rgb="FF196131"/>
        <rFont val="Times New Roman"/>
        <family val="1"/>
      </rPr>
      <t xml:space="preserve">Verona-Brennero: circonvallazione di Trento
</t>
    </r>
    <r>
      <rPr>
        <sz val="9.5"/>
        <color rgb="FF196131"/>
        <rFont val="Times New Roman"/>
        <family val="1"/>
      </rPr>
      <t xml:space="preserve">Liguria-Alpi: nodo di Genova e terzo valico dei Giovi
</t>
    </r>
    <r>
      <rPr>
        <sz val="9.5"/>
        <color rgb="FF196131"/>
        <rFont val="Times New Roman"/>
        <family val="1"/>
      </rPr>
      <t xml:space="preserve">Brescia-Verona Verona-bivio Vicenza Rho-Parabiago
</t>
    </r>
    <r>
      <rPr>
        <sz val="9.5"/>
        <color rgb="FF196131"/>
        <rFont val="Times New Roman"/>
        <family val="1"/>
      </rPr>
      <t>Pavia-Milano Rogoredo</t>
    </r>
  </si>
  <si>
    <r>
      <rPr>
        <sz val="9.5"/>
        <color rgb="FF196131"/>
        <rFont val="Times New Roman"/>
        <family val="1"/>
      </rPr>
      <t xml:space="preserve">53 km di ferrovia ad alta velocità per passeggeri e merci sulla linea Liguria- Alpi costruiti, pronti per le fasi di autorizzazione e operativa.
</t>
    </r>
    <r>
      <rPr>
        <sz val="9.5"/>
        <color rgb="FF196131"/>
        <rFont val="Times New Roman"/>
        <family val="1"/>
      </rPr>
      <t xml:space="preserve">I 53 km devono essere costruiti nelle seguenti tratte:
</t>
    </r>
    <r>
      <rPr>
        <sz val="9.5"/>
        <color rgb="FF196131"/>
        <rFont val="Times New Roman"/>
        <family val="1"/>
      </rPr>
      <t>nodo di Genova e terzo valico dei Giovi</t>
    </r>
  </si>
  <si>
    <r>
      <rPr>
        <sz val="9.5"/>
        <color rgb="FF196131"/>
        <rFont val="Times New Roman"/>
        <family val="1"/>
      </rPr>
      <t xml:space="preserve">180 km di ferrovia ad alta velocità per passeggeri e merci sulle linee Brescia- Verona-Vicenza-Padova, Liguria-Alpi e Verona-Brennero costruiti, pronti per le fasi di autorizzazione e operativa.
</t>
    </r>
    <r>
      <rPr>
        <sz val="9.5"/>
        <color rgb="FF196131"/>
        <rFont val="Times New Roman"/>
        <family val="1"/>
      </rPr>
      <t xml:space="preserve">I 180 km devono essere costruiti nelle seguenti tratte:
</t>
    </r>
    <r>
      <rPr>
        <sz val="9.5"/>
        <color rgb="FF196131"/>
        <rFont val="Times New Roman"/>
        <family val="1"/>
      </rPr>
      <t xml:space="preserve">Brescia-Verona 48 km
</t>
    </r>
    <r>
      <rPr>
        <sz val="9.5"/>
        <color rgb="FF196131"/>
        <rFont val="Times New Roman"/>
        <family val="1"/>
      </rPr>
      <t xml:space="preserve">Verona-bivio-Vicenza 44 km
</t>
    </r>
    <r>
      <rPr>
        <sz val="9.5"/>
        <color rgb="FF196131"/>
        <rFont val="Times New Roman"/>
        <family val="1"/>
      </rPr>
      <t xml:space="preserve">nodo di Genova e terzo valico dei Giovi 53 km
</t>
    </r>
    <r>
      <rPr>
        <sz val="9.5"/>
        <color rgb="FF196131"/>
        <rFont val="Times New Roman"/>
        <family val="1"/>
      </rPr>
      <t xml:space="preserve">Rho-Parabiago 9 km
</t>
    </r>
    <r>
      <rPr>
        <sz val="9.5"/>
        <color rgb="FF196131"/>
        <rFont val="Times New Roman"/>
        <family val="1"/>
      </rPr>
      <t>Pavia-Milano Rogoredo 11 km Circonvallazione di Trento 15 km</t>
    </r>
  </si>
  <si>
    <r>
      <rPr>
        <sz val="9.5"/>
        <color rgb="FF196131"/>
        <rFont val="Times New Roman"/>
        <family val="1"/>
      </rPr>
      <t xml:space="preserve">87 km di ferrovia ad alta velocità per passeggeri e merci sulle linee Roma- Pescara, Orte-Falconara e Taranto- Metaponto-Potenza-Battipaglia costruiti, pronti per le fasi di autorizzazione e operativa.
</t>
    </r>
    <r>
      <rPr>
        <sz val="9.5"/>
        <color rgb="FF196131"/>
        <rFont val="Times New Roman"/>
        <family val="1"/>
      </rPr>
      <t xml:space="preserve">La ripartizione degli 87 km deve essere la seguente:
</t>
    </r>
    <r>
      <rPr>
        <sz val="9.5"/>
        <color rgb="FF196131"/>
        <rFont val="Times New Roman"/>
        <family val="1"/>
      </rPr>
      <t xml:space="preserve">Roma-Pescara 32 km
</t>
    </r>
    <r>
      <rPr>
        <sz val="9.5"/>
        <color rgb="FF196131"/>
        <rFont val="Times New Roman"/>
        <family val="1"/>
      </rPr>
      <t xml:space="preserve">Orte-Falconara 20 km
</t>
    </r>
    <r>
      <rPr>
        <sz val="9.5"/>
        <color rgb="FF196131"/>
        <rFont val="Times New Roman"/>
        <family val="1"/>
      </rPr>
      <t>Taranto-Metaponto-Potenza-Battipaglia 35 km</t>
    </r>
  </si>
  <si>
    <r>
      <rPr>
        <sz val="9.5"/>
        <color rgb="FF196131"/>
        <rFont val="Times New Roman"/>
        <family val="1"/>
      </rPr>
      <t>Notifica dell'aggiudicazione di tutti gli appalti pubblici per lo sviluppo del sistema europeo di gestione del traffico ferroviario (ERTMS)</t>
    </r>
  </si>
  <si>
    <r>
      <rPr>
        <sz val="9.5"/>
        <color rgb="FF196131"/>
        <rFont val="Times New Roman"/>
        <family val="1"/>
      </rPr>
      <t>3400 km di linee ferroviarie dotati del sistema europeo di gestione del traffico ferroviario, conformemente al piano europeo di implementazione dell'ERTMS pronti per le fasi di autorizzazione e operativa</t>
    </r>
  </si>
  <si>
    <r>
      <rPr>
        <sz val="9.5"/>
        <color rgb="FF196131"/>
        <rFont val="Times New Roman"/>
        <family val="1"/>
      </rPr>
      <t>700 km di tratte di linee migliorate costruite su nodi metropolitani e collegamenti nazionali chiave, pronti per la fase di autorizzazione e operativa.</t>
    </r>
  </si>
  <si>
    <r>
      <rPr>
        <sz val="9.5"/>
        <color rgb="FF196131"/>
        <rFont val="Times New Roman"/>
        <family val="1"/>
      </rPr>
      <t>1 280 km di tratte di linee migliorate costruite su nodi metropolitani e collegamenti nazionali chiave, pronti per la fase di autorizzazione e operativa.</t>
    </r>
  </si>
  <si>
    <r>
      <rPr>
        <sz val="9.5"/>
        <color rgb="FF196131"/>
        <rFont val="Times New Roman"/>
        <family val="1"/>
      </rPr>
      <t>680 km di linee regionali migliorate, pronti per le fasi di autorizzazione e operativa</t>
    </r>
  </si>
  <si>
    <r>
      <rPr>
        <sz val="9.5"/>
        <color rgb="FF196131"/>
        <rFont val="Times New Roman"/>
        <family val="1"/>
      </rPr>
      <t>10 stazioni ferroviarie sono riqualificate e rese più accessibili conformemente alla direttiva 1300/2014 e ai regolamenti dell'UE in materia di sicurezza ferroviaria.</t>
    </r>
  </si>
  <si>
    <r>
      <rPr>
        <sz val="9.5"/>
        <color rgb="FF196131"/>
        <rFont val="Times New Roman"/>
        <family val="1"/>
      </rPr>
      <t>38 stazioni ferroviarie sono riqualificate e rese più accessibili conformemente alla direttiva 1300/2014 e ai regolamenti dell'UE in materia di sicurezza ferroviaria.</t>
    </r>
  </si>
  <si>
    <r>
      <rPr>
        <sz val="9.5"/>
        <color rgb="FF196131"/>
        <rFont val="Times New Roman"/>
        <family val="1"/>
      </rPr>
      <t>Il trasferimento della titolarità delle opere d'arte dovrà avvenire entro sei mesi dall'entrata in vigore della legge 11 settembre 2020, n. 120. Ci si attende che sia eseguito secondo le norme del Codice della Strada (decreto legislativo n. 285 de 1992) e dei relativi regolamenti (DPR 495/92), che impongono disposizioni in materia di trasferimento di titolarità tra enti proprietari di strade.</t>
    </r>
  </si>
  <si>
    <r>
      <rPr>
        <sz val="11"/>
        <color rgb="FF196131"/>
        <rFont val="Times New Roman"/>
        <family val="1"/>
      </rPr>
      <t xml:space="preserve">Il decreto deve definire i metodi e le specifiche dello Sportello Unico Doganale in conformità al regolamento (UE) n.
</t>
    </r>
    <r>
      <rPr>
        <sz val="11"/>
        <color rgb="FF196131"/>
        <rFont val="Times New Roman"/>
        <family val="1"/>
      </rPr>
      <t xml:space="preserve">1239/2019
</t>
    </r>
    <r>
      <rPr>
        <sz val="11"/>
        <color rgb="FF196131"/>
        <rFont val="Times New Roman"/>
        <family val="1"/>
      </rPr>
      <t xml:space="preserve">relativo all'attuazione dell'interfaccia unica marittima europea e al regolamento (UE) 2020/1056
</t>
    </r>
    <r>
      <rPr>
        <sz val="11"/>
        <color rgb="FF196131"/>
        <rFont val="Times New Roman"/>
        <family val="1"/>
      </rPr>
      <t xml:space="preserve">del Parlamento europeo e del Consiglio, del 15
</t>
    </r>
    <r>
      <rPr>
        <sz val="11"/>
        <color rgb="FF196131"/>
        <rFont val="Times New Roman"/>
        <family val="1"/>
      </rPr>
      <t xml:space="preserve">luglio 2020, relativo alle informazioni elettroniche sul
</t>
    </r>
    <r>
      <rPr>
        <sz val="11"/>
        <color rgb="FF196131"/>
        <rFont val="Times New Roman"/>
        <family val="1"/>
      </rPr>
      <t>trasporto merci (eFTI).</t>
    </r>
  </si>
  <si>
    <r>
      <rPr>
        <sz val="11"/>
        <color rgb="FF196131"/>
        <rFont val="Times New Roman"/>
        <family val="1"/>
      </rPr>
      <t xml:space="preserve">Almeno il 70 % dei sistemi per gli operatori portuali delle singole autorità di sistema portuale devono essere interoperabili e compatibili fra loro e con la piattaforma
</t>
    </r>
    <r>
      <rPr>
        <sz val="11"/>
        <color rgb="FF196131"/>
        <rFont val="Times New Roman"/>
        <family val="1"/>
      </rPr>
      <t>strategica nazionale digitale</t>
    </r>
  </si>
  <si>
    <r>
      <rPr>
        <sz val="11"/>
        <color rgb="FF196131"/>
        <rFont val="Times New Roman"/>
        <family val="1"/>
      </rPr>
      <t xml:space="preserve">Almeno 13 siti: aeroporti, enti di controllo di avvicinamento (APP) e centri di controllo di area (ACC) devono essere dotati di un sistema di gestione del traffico aereo completamente digitalizzato e
</t>
    </r>
    <r>
      <rPr>
        <sz val="11"/>
        <color rgb="FF196131"/>
        <rFont val="Times New Roman"/>
        <family val="1"/>
      </rPr>
      <t>operativo</t>
    </r>
  </si>
  <si>
    <r>
      <rPr>
        <sz val="11"/>
        <color rgb="FF196131"/>
        <rFont val="Times New Roman"/>
        <family val="1"/>
      </rPr>
      <t xml:space="preserve">I decreti ministeriali adottati dal Ministero dell'Università e della Ricerca sulla riforma delle borse di studio devono migliorare l'accesso all'istruzione terziaria per gli studenti di talento in difficoltà socioeconomiche, aumentando l'importo delle borse di studio e il numero dei beneficiari fino al 31 dicembre 2024. Tali studenti sono individuati sulla base dell'ISEE (Indicatore della
</t>
    </r>
    <r>
      <rPr>
        <sz val="11"/>
        <color rgb="FF196131"/>
        <rFont val="Times New Roman"/>
        <family val="1"/>
      </rPr>
      <t>situazione economica equivalente).</t>
    </r>
  </si>
  <si>
    <r>
      <rPr>
        <sz val="11"/>
        <color rgb="FF196131"/>
        <rFont val="Times New Roman"/>
        <family val="1"/>
      </rPr>
      <t xml:space="preserve">Aggiudicazione dei contatti di lavoro e distribuzione territoriale per gli asili nido, le scuole dell'infanzia e i servizi di educazione e cura della prima infanzia.
</t>
    </r>
    <r>
      <rPr>
        <sz val="11"/>
        <color rgb="FF196131"/>
        <rFont val="Times New Roman"/>
        <family val="1"/>
      </rPr>
      <t>L'aggiudicazione deve essere effettuata conformemente agli orientamenti tecnici "non arrecare un danno significativo" (2021/C58/01) mediante l'uso di un elenco di esclusione e il requisito di conformità alla pertinente normativa ambientale dell'UE e nazionale.</t>
    </r>
  </si>
  <si>
    <r>
      <rPr>
        <sz val="11"/>
        <color rgb="FF196131"/>
        <rFont val="Times New Roman"/>
        <family val="1"/>
      </rPr>
      <t xml:space="preserve">Formazione di almeno
</t>
    </r>
    <r>
      <rPr>
        <sz val="11"/>
        <color rgb="FF196131"/>
        <rFont val="Times New Roman"/>
        <family val="1"/>
      </rPr>
      <t xml:space="preserve">650 000 dirigenti scolastici, insegnanti e personale amministrativo.
</t>
    </r>
    <r>
      <rPr>
        <sz val="11"/>
        <color rgb="FF196131"/>
        <rFont val="Times New Roman"/>
        <family val="1"/>
      </rPr>
      <t xml:space="preserve">Didattica digitale integrata e formazione sulla transizione digitale del personale scolastico (complessivamente 650 000 dirigenti scolastici,
</t>
    </r>
    <r>
      <rPr>
        <sz val="11"/>
        <color rgb="FF196131"/>
        <rFont val="Times New Roman"/>
        <family val="1"/>
      </rPr>
      <t>insegnanti e personale amministrativo formati).</t>
    </r>
  </si>
  <si>
    <r>
      <rPr>
        <sz val="11"/>
        <color rgb="FF196131"/>
        <rFont val="Times New Roman"/>
        <family val="1"/>
      </rPr>
      <t xml:space="preserve">Almeno 70 000 insegnanti reclutati con il nuovo
</t>
    </r>
    <r>
      <rPr>
        <sz val="11"/>
        <color rgb="FF196131"/>
        <rFont val="Times New Roman"/>
        <family val="1"/>
      </rPr>
      <t>sistema di reclutamento.</t>
    </r>
  </si>
  <si>
    <r>
      <rPr>
        <sz val="11"/>
        <color rgb="FF196131"/>
        <rFont val="Times New Roman"/>
        <family val="1"/>
      </rPr>
      <t xml:space="preserve">Almeno 336 000 studenti che beneficiano di una borsa di studio erogata.
</t>
    </r>
    <r>
      <rPr>
        <sz val="11"/>
        <color rgb="FF196131"/>
        <rFont val="Times New Roman"/>
        <family val="1"/>
      </rPr>
      <t xml:space="preserve">Con questo progetto si persegue l'integrazione delle politiche di contribuzione con quelle per il sostegno allo studio attraverso:
</t>
    </r>
    <r>
      <rPr>
        <sz val="11"/>
        <color rgb="FF196131"/>
        <rFont val="Times New Roman"/>
        <family val="1"/>
      </rPr>
      <t xml:space="preserve">- l'aumento di 700 EUR in media dell'importo delle borse di studio,
</t>
    </r>
    <r>
      <rPr>
        <sz val="11"/>
        <color rgb="FF196131"/>
        <rFont val="Times New Roman"/>
        <family val="1"/>
      </rPr>
      <t>- il finanziamento delle borse di studio per una quota più ampia di studenti.</t>
    </r>
  </si>
  <si>
    <r>
      <rPr>
        <sz val="11"/>
        <color rgb="FF196131"/>
        <rFont val="Times New Roman"/>
        <family val="1"/>
      </rPr>
      <t>Erogazione di almeno 1 000 corsi annuali di lingua e metodologia a tutti gli insegnanti.</t>
    </r>
  </si>
  <si>
    <r>
      <rPr>
        <sz val="11"/>
        <color rgb="FF196131"/>
        <rFont val="Times New Roman"/>
        <family val="1"/>
      </rPr>
      <t xml:space="preserve">Creazione di almeno 264 480 nuovi posti per
</t>
    </r>
    <r>
      <rPr>
        <sz val="11"/>
        <color rgb="FF196131"/>
        <rFont val="Times New Roman"/>
        <family val="1"/>
      </rPr>
      <t xml:space="preserve">servizi di educazione e cura per la prima infanzia (fascia 0-6 anni).
</t>
    </r>
    <r>
      <rPr>
        <sz val="11"/>
        <color rgb="FF196131"/>
        <rFont val="Times New Roman"/>
        <family val="1"/>
      </rPr>
      <t xml:space="preserve">L'obiettivo del piano per la costruzione e la riqualificazione degli asili nido è l'aumento dei posti disponibili, tramite il potenziamento del servizio
</t>
    </r>
    <r>
      <rPr>
        <sz val="11"/>
        <color rgb="FF196131"/>
        <rFont val="Times New Roman"/>
        <family val="1"/>
      </rPr>
      <t>educativo per la fascia 0-6 anni.</t>
    </r>
  </si>
  <si>
    <r>
      <rPr>
        <sz val="11"/>
        <color rgb="FF196131"/>
        <rFont val="Times New Roman"/>
        <family val="1"/>
      </rPr>
      <t>Riduzione del divario nel tasso di abbandono scolastico nell'istruzione secondaria fino a raggiungere la media UE del 2019 (10,2 %).</t>
    </r>
  </si>
  <si>
    <r>
      <rPr>
        <sz val="11"/>
        <color rgb="FF196131"/>
        <rFont val="Times New Roman"/>
        <family val="1"/>
      </rPr>
      <t>Numero di progetti aggiudicati</t>
    </r>
  </si>
  <si>
    <r>
      <rPr>
        <sz val="11"/>
        <color rgb="FF196131"/>
        <rFont val="Times New Roman"/>
        <family val="1"/>
      </rPr>
      <t>Numero di assunzioni di ricercatori a tempo determinato</t>
    </r>
  </si>
  <si>
    <r>
      <rPr>
        <sz val="11"/>
        <color rgb="FF196131"/>
        <rFont val="Times New Roman"/>
        <family val="1"/>
      </rPr>
      <t xml:space="preserve">Assunzione di almeno 900 nuovi ricercatori a tempo determinato
</t>
    </r>
    <r>
      <rPr>
        <sz val="11"/>
        <color rgb="FF196131"/>
        <rFont val="Times New Roman"/>
        <family val="1"/>
      </rPr>
      <t xml:space="preserve">I ricercatori assunti si concentrano sulle priorità coerenti con i progetti di ricerca di rilevante interesse nazionale (PRIN) nell'ambito dei sei principali settori di intervento del programma nazionale di ricerca (PNR) che riflettono i sei cluster del Programma quadro europeo di ricerca e innovazione 2021- 2027: i) salute; ii) cultura umanistica, creatività, trasformazioni sociali, una società dell'inclusione; iii) sicurezza per i sistemi sociali;
</t>
    </r>
    <r>
      <rPr>
        <sz val="11"/>
        <color rgb="FF196131"/>
        <rFont val="Times New Roman"/>
        <family val="1"/>
      </rPr>
      <t xml:space="preserve">iv) digitale, industria, aerospaziale; v) clima, energia, mobilità sostenibile;
</t>
    </r>
    <r>
      <rPr>
        <sz val="11"/>
        <color rgb="FF196131"/>
        <rFont val="Times New Roman"/>
        <family val="1"/>
      </rPr>
      <t>vi) prodotti alimentari, bioeconomia, biodiversità, agricoltura, ambiente.</t>
    </r>
  </si>
  <si>
    <r>
      <rPr>
        <sz val="11"/>
        <color rgb="FF196131"/>
        <rFont val="Times New Roman"/>
        <family val="1"/>
      </rPr>
      <t>L'atto nazionale indica le procedure e i termini per presentare i progetti nonché i requisiti di accesso dei potenziali beneficiari.</t>
    </r>
  </si>
  <si>
    <r>
      <rPr>
        <sz val="11"/>
        <color rgb="FF196131"/>
        <rFont val="Times New Roman"/>
        <family val="1"/>
      </rPr>
      <t>Esborso di valore finanziario pari a 600 000 000 EUR</t>
    </r>
  </si>
  <si>
    <r>
      <rPr>
        <sz val="11"/>
        <color rgb="FF196131"/>
        <rFont val="Times New Roman"/>
        <family val="1"/>
      </rPr>
      <t>Numero di PMI beneficiarie</t>
    </r>
  </si>
  <si>
    <r>
      <rPr>
        <sz val="11"/>
        <color rgb="FF196131"/>
        <rFont val="Times New Roman"/>
        <family val="1"/>
      </rPr>
      <t xml:space="preserve">Almeno 4 500 PMI beneficiarie di un sostegno mediante la fornitura di servizi, tra cui:
</t>
    </r>
    <r>
      <rPr>
        <sz val="11"/>
        <color rgb="FF196131"/>
        <rFont val="Times New Roman"/>
        <family val="1"/>
      </rPr>
      <t xml:space="preserve">i) prova prima dell'investimento; ii) formazione; iii) accesso ai finanziamenti; iv) sostegno allo sviluppo di progetti innovativi (più di 5 TRL); v) intermediazione tecnologica;
</t>
    </r>
    <r>
      <rPr>
        <sz val="11"/>
        <color rgb="FF196131"/>
        <rFont val="Times New Roman"/>
        <family val="1"/>
      </rPr>
      <t xml:space="preserve">vi) sensibilizzazione a livello locale.
</t>
    </r>
    <r>
      <rPr>
        <sz val="11"/>
        <color rgb="FF196131"/>
        <rFont val="Times New Roman"/>
        <family val="1"/>
      </rPr>
      <t xml:space="preserve">Secondo dati storici, ci si attende che ogni PMI riceva servizi per un importo di 130 000 EUR, comprese
</t>
    </r>
    <r>
      <rPr>
        <sz val="11"/>
        <color rgb="FF196131"/>
        <rFont val="Times New Roman"/>
        <family val="1"/>
      </rPr>
      <t>risorse pubbliche e private.</t>
    </r>
  </si>
  <si>
    <r>
      <rPr>
        <sz val="11"/>
        <color rgb="FF196131"/>
        <rFont val="Times New Roman"/>
        <family val="1"/>
      </rPr>
      <t xml:space="preserve">i) almeno 250 PMI e progetti di start-up finanziati dall'iniziativa per il finanziamento delle start-up Ipotesi basate su un
</t>
    </r>
    <r>
      <rPr>
        <sz val="11"/>
        <color rgb="FF196131"/>
        <rFont val="Times New Roman"/>
        <family val="1"/>
      </rPr>
      <t>investimento azionario medio pari a 1 200 000 EUR</t>
    </r>
  </si>
  <si>
    <t>Entrata in vigore delle nuove norme per ridurre i tempi dei pagamenti delle pubbliche amministrazioni agli operatori economici Le misure in parola devono includere quantomeno gli elementi fondamentali seguenti:
i.           deve essere istituito il Sistema InIT presso le amministrazioni centrali a supporto dei processi di contabilità pubblica e di esecuzione della spesa pubblica;
ii.          ritardi di pagamento: gli indicatori, desunti dalla banca dati del sistema informativo della Piattaforma per i crediti commerciali (PCC) gestito dal Ministero dell'Economia e delle Finanze, devono essere costituiti dalla media ponderata dei tempi di ritardo dei pagamenti delle pubbliche autorità agli operatori economici per ciascuno dei seguenti livelli della pubblica amministrazione:
-     autorità centrali (amministrazioni dello Stato, enti pubblici nazionali e
altri enti),
-     autorità regionali (regioni e province
autonome),
-     enti locali,
-     enti del Servizio sanitario nazionale.</t>
  </si>
  <si>
    <t>Sulla base della Piattaforma per i crediti commerciali (PCC), la media ponderata dei tempi di pagamento delle autorità pubbliche centrali (Amministrazioni dello Stato,
enti pubblici nazionali e altri enti) nei confronti degli operatori economici deve essere pari o inferiore a 30 giorni.</t>
  </si>
  <si>
    <t>Sulla base della Piattaforma per i crediti commerciali (PCC), la media ponderata dei tempi di ritardo dei pagamenti delle autorità regionali (Regioni e Province
Autonome) agli operatori economici non deve superare 0 giorni.</t>
  </si>
  <si>
    <t>Almeno il 20 % del personale delle pubbliche amministrazioni è stato formato grazie alla Strategia professionalizzante degli acquirenti pubblici. La percentuale tiene conto del totale del personale
attivamente coinvolto nei processi di approvvigionamento pubblico, ossia 100 000 acquirenti pubblici registrati al 30 aprile 2021 nel Sistema Nazionale di eProcurement gestito da Consip per conto del MEF.</t>
  </si>
  <si>
    <r>
      <rPr>
        <sz val="11"/>
        <color rgb="FF196131"/>
        <rFont val="Times New Roman"/>
        <family val="1"/>
      </rPr>
      <t>Almeno il 15 % delle stazioni appaltanti utilizza i sistemi dinamici di acquisizione a norma della direttiva 2014/24/UE (periodo di osservazione di due anni</t>
    </r>
    <r>
      <rPr>
        <sz val="11.5"/>
        <color rgb="FF196131"/>
        <rFont val="Times New Roman"/>
        <family val="1"/>
      </rPr>
      <t xml:space="preserve">e tenendo conto del fatto che in Italia l'uso dei sistemi dinamici di acquisizione è riservato soprattutto alle acquisizioni superiori alla soglia, dato che quelle al di sotto della soglia sono effettuate principalmente utilizzando e-marketplace).
</t>
    </r>
    <r>
      <rPr>
        <sz val="12"/>
        <color rgb="FF196131"/>
        <rFont val="Times New Roman"/>
        <family val="1"/>
      </rPr>
      <t>L'obiettivo si riferisce alle stazioni appaltanti
dell'amministrazione centrale (250 pubbliche amministrazioni registrate al 30 aprile 2021 nel Sistema Nazionale di eProcurement gestito da Consip per conto del MEF).</t>
    </r>
  </si>
  <si>
    <t>Sulla base della Piattaforma per i crediti commerciali (PCC), la media ponderata dei tempi di pagamento delle autorità pubbliche regionali (Regioni e Province Autonome) nei confronti degli operatori economici deve
essere pari o inferiore a 30 giorni.</t>
  </si>
  <si>
    <t>Riduzione del numero medio di giorni di ritardo necessari alle pubbliche amministrazioni centrali per erogare i pagamenti agli operatori econmici</t>
  </si>
  <si>
    <t>Sulla base della Piattaforma per i crediti commerciali (PCC), la media ponderata dei tempi di ritardo dei pagamenti delle autorità centrali (Amministrazioni dello Stato, enti pubblici nazionali e altri enti) agli operatori economici non deve superare 0 giorni.</t>
  </si>
  <si>
    <t>Almeno il 20 % delle stazioni appaltanti utilizza i sistemi dinamici di acquisizione a norma della direttiva 2014/24 (periodo di osservazione di due anni e tenendo conto del fatto che in Italia l'uso dei sistemi dinamici di acquisizione è riservato
soprattutto alle acquisizioni superiori alla soglia, dato che quelle al di sotto della soglia sono effettuate principalmente utilizzando e-marketplace).
L'obiettivo si riferisce alle stazioni appaltanti dell'amministrazione centrale (250 pubbliche amministrazioni registrate al 30 aprile 2021 nel Sistema Nazionale di eProcurement gestito da Consip per conto del MEF).</t>
  </si>
  <si>
    <r>
      <rPr>
        <sz val="11"/>
        <color rgb="FF196131"/>
        <rFont val="Times New Roman"/>
        <family val="1"/>
      </rPr>
      <t>35 servizi supplementari messi a disposizione sul sito web istituzionale dell'INPS (</t>
    </r>
    <r>
      <rPr>
        <u/>
        <sz val="11"/>
        <color rgb="FF3453A4"/>
        <rFont val="Times New Roman"/>
        <family val="1"/>
      </rPr>
      <t>www.inps.it</t>
    </r>
    <r>
      <rPr>
        <sz val="11"/>
        <color rgb="FF196131"/>
        <rFont val="Times New Roman"/>
        <family val="1"/>
      </rPr>
      <t>).
I servizi sono accessibili sul sito istituzionale mediante logiche di profilazione adeguate (il sistema proporrà servizi di possibile interesse in base all'età, alle caratteristiche del lavoro, ai benefici percepiti e alla storia degli utenti).
I 35 servizi riguardano i seguenti ambiti istituzionali INPS:
• Prestazioni pensionistiche
• Ammortizzatori sociali
• Indennità di disoccupazione
• Prestazioni d'invalidità
• Rimborsi
• Raccolta dei contributi da parte delle imprese • Servizi per i lavoratori agricoli • Servizi antifrode, anticorruzione e di trasparenza Nei settori istituzionali elencati i servizi da attuare riguarderanno la presentazione digitale delle richieste di servizi, la verifica dei requisiti per il beneficio, il monitoraggio dello stato della pratica da parte degli utenti, la proposta proattiva di servizi basata sulle esigenze degli utenti e il rinnovo automatico dei benefici senza la necessità di nuove domande.
Infine saranno istituiti quadri di controllo che consentano sia il monitoraggio da parte dell'INPS dei benefici erogati sia il supporto basato sui dati alle decisioni dei responsabili politici.</t>
    </r>
  </si>
  <si>
    <t>Notifica dell'aggiudicazione di (tutti) i bandi pubblici per ogni tipo di amministrazione pubblica coinvolta (comuni, scuole, enti sanitari locali) per la raccolta e la valutazione dei piani di migrazione. La pubblicazione di tre bandi mirati consentirà al Ministero e della Transizione Digitale di valutare le esigenze specifiche di ciascun tipo di amministrazione pubblica interessata.
Aggiudicazione degli appalti (ossia pubblicazione dell'elenco delle PA ammesse a ricevere finanziamenti) relativi a tre bandi di gara pubblici, rispettivamente, per i comuni, le scuole e le aziende sanitarie locali, al fine di raccogliere e valutare i piani di migrazione, in conformità agli orientamenti tecnici sull'applicazione del principio "non arrecare un danno significativo" (2021/C58/01) mediante l'uso di un elenco di esclusione e il requisito di conformità alla pertinente normativa ambientale dell'UE e nazionale.
dell'Innovazione Tecnologica</t>
  </si>
  <si>
    <t>Garantire un aumento del numero di servizi integrati nell'applicazione "IO" per:
- le pubbliche amministrazioni già nello scenario di riferimento (2 700 entità);
- le nuove pubbliche amministrazioni che aderiscono alla piattaforma (4 300 nuove entità).
In entrambi i casi le pubbliche amministrazioni dovranno garantire un aumento di almeno + 20 % del numero di servizi integrati, a seconda del loro punto di partenza. Il numero di servizi che saranno integrati dipende dal tipo di amministrazione (l'obiettivo finale è disporre in media di 50 servizi per i comuni, 20 servizi per le regioni, 20 servizi per le autorità sanitarie
e 15 servizi per scuole e università).</t>
  </si>
  <si>
    <r>
      <rPr>
        <sz val="11"/>
        <color rgb="FF196131"/>
        <rFont val="Times New Roman"/>
        <family val="1"/>
      </rPr>
      <t xml:space="preserve">Inizio dell'esecuzione del contratto per la realizzazione di sei nuovi sistemi di conoscenza del </t>
    </r>
    <r>
      <rPr>
        <i/>
        <sz val="11"/>
        <color rgb="FF196131"/>
        <rFont val="Times New Roman"/>
        <family val="1"/>
      </rPr>
      <t>data</t>
    </r>
    <r>
      <rPr>
        <sz val="11"/>
        <color rgb="FF196131"/>
        <rFont val="Times New Roman"/>
        <family val="1"/>
      </rPr>
      <t xml:space="preserve"> </t>
    </r>
    <r>
      <rPr>
        <i/>
        <sz val="11"/>
        <color rgb="FF196131"/>
        <rFont val="Times New Roman"/>
        <family val="1"/>
      </rPr>
      <t>lake</t>
    </r>
    <r>
      <rPr>
        <sz val="11"/>
        <color rgb="FF196131"/>
        <rFont val="Times New Roman"/>
        <family val="1"/>
      </rPr>
      <t>:
1)   Sistema di anonimizzazione delle sentenze civili e penali
2)   Sistema di gestione integrato
3)   Sistema di gestione e analisi dei processi civili
4)   Sistema di gestione e analisi dei processi penali
5)   Sistema di statistiche
avanzate sui processi civili e penali
6)   Sistema automatizzato per l'identificazione del rapporto vittima- autore del reato.
L'esecuzione di ogni appalto pubblico ha inizio con un atto amministrativo specifico del responsabile della procedura, denominato "avvio dell'esecuzione".</t>
    </r>
  </si>
  <si>
    <r>
      <rPr>
        <sz val="11"/>
        <color rgb="FF196131"/>
        <rFont val="Times New Roman"/>
        <family val="1"/>
      </rPr>
      <t>35 servizi supplementari messi a disposizione sul sito web istituzionale dell'INPS (</t>
    </r>
    <r>
      <rPr>
        <u/>
        <sz val="11"/>
        <color rgb="FF3453A4"/>
        <rFont val="Times New Roman"/>
        <family val="1"/>
      </rPr>
      <t>www.inps.it</t>
    </r>
    <r>
      <rPr>
        <sz val="11"/>
        <color rgb="FF196131"/>
        <rFont val="Times New Roman"/>
        <family val="1"/>
      </rPr>
      <t>).
I servizi sono accessibili sul sito istituzionale mediante logiche di profilazione adeguate (il sistema proporrà servizi di possibile interesse in base all'età, alle caratteristiche del lavoro, ai benefici percepiti e alla storia
degli utenti). I 35 servizi riguardano i seguenti ambiti istituzionali INPS:
• Prestazioni pensionistiche
• Ammortizzatori sociali
• Indennità di
disoccupazione
• Prestazioni d'invalidità
• Rimborsi
• Raccolta dei contributi da
parte delle imprese
• Servizi per i lavoratori
agricoli
• Servizi antifrode, anticorruzione e di trasparenza
Nei settori istituzionali elencati i servizi da attuare riguarderanno la presentazione digitale delle richieste di servizi, la verifica dei requisiti per il beneficio, il monitoraggio dello stato della pratica da parte degli utenti, la
proposta proattiva di servizi basata sulle esigenze degli utenti e il rinnovo automatico dei benefici senza la necessità di nuove domande.
Infine saranno istituiti quadri di controllo che consentano sia il monitoraggio da parte dell'INPS dei benefici erogati sia il supporto basato sui dati alle decisioni dei responsabili politici.</t>
    </r>
  </si>
  <si>
    <t>L'obiettivo è raggiungere 53 (52 %) processi e servizi istituzionali reingegnerizzati al fine di renderli pienamente digitalizzati.
I settori dell'INAIL interessati sono: assicurazioni, servizi sociali e sanitari, prevenzione e sicurezza sul lavoro, certificazioni e verifiche. In particolare l'obiettivo previsto per ciascun settore è espresso in percentuale superiore al:
   assicurazioni: 8 (25 %);
   servizi sociali e sanitari: 18 (50 %);
   prevenzione e sicurezza sul lavoro: 9 (80 %);
   certificazioni e verifiche: 18 (80 %).</t>
  </si>
  <si>
    <t>Ministero della Difesa - Migrazione di applicazioni non a missione critica verso una soluzione per una protezione completa delle informazioni mediante apertura dell'infrastruttura (S.C.I.P.I.O.). T1</t>
  </si>
  <si>
    <t>Migrazione iniziale e disponibilità operativa di applicazioni non a missione critica verso una nuova infrastruttura open source, comprendenti l'attuazione dell'hardware in ambiente, l'installazione di componenti
open source di middleware e la reingegnerizzazione delle applicazioni.</t>
  </si>
  <si>
    <r>
      <rPr>
        <sz val="11"/>
        <color rgb="FF196131"/>
        <rFont val="Times New Roman"/>
        <family val="1"/>
      </rPr>
      <t xml:space="preserve">L'obiettivo è raggiungere 82 (80 %) processi e servizi istituzionali reingegnerizzati al fine di renderli pienamente digitalizzati. I settori dell'INAIL interessati sono: assicurazioni, servizi sociali e sanitari, prevenzione e sicurezza sul lavoro, certificazioni e verifiche.
In particolare l'obiettivo previsto per ciascun settore è espresso in percentuale superiore al:
</t>
    </r>
    <r>
      <rPr>
        <sz val="11"/>
        <color rgb="FF196131"/>
        <rFont val="Symbol"/>
        <family val="5"/>
      </rPr>
      <t></t>
    </r>
    <r>
      <rPr>
        <sz val="11"/>
        <color rgb="FF196131"/>
        <rFont val="Times New Roman"/>
        <family val="1"/>
      </rPr>
      <t xml:space="preserve">   assicurazioni: 26 (80 %);
</t>
    </r>
    <r>
      <rPr>
        <sz val="11"/>
        <color rgb="FF196131"/>
        <rFont val="Symbol"/>
        <family val="5"/>
      </rPr>
      <t></t>
    </r>
    <r>
      <rPr>
        <sz val="11"/>
        <color rgb="FF196131"/>
        <rFont val="Times New Roman"/>
        <family val="1"/>
      </rPr>
      <t xml:space="preserve">   servizi sociali e sanitari: 29 (80 %);    prevenzione e sicurezza sul lavoro: 9 (80 %);
   certificazioni e verifiche: 18 (80 %).</t>
    </r>
  </si>
  <si>
    <t>Almeno 6 400 pubbliche amministrazioni centrali e comuni, per quanto riguarda la piattaforma di notifica digitale (Digital Notification Platform - DNP), devono fornire avvisi digitali
giuridicamente vincolanti ai cittadini, ai soggetti giuridici, alle associazioni e a qualsiasi altro soggetto pubblico o privato.</t>
  </si>
  <si>
    <t>Investimento 1.4.3 - Rafforzamento dell'adozione dei servizi della piattaforma PagoPA e dell'applicazione "IO";
1.4.5 - Digitalizzazione degli avvisi pubblici</t>
  </si>
  <si>
    <t>Garantire un aumento del numero di servizi integrati nell'applicazione "IO" per:
- le pubbliche amministrazioni che utilizzano già l'applicazione "IO" (7 000 entità);
- le nuove pubbliche amministrazioni che aderiscono all'applicazione (7 100 nuove entità).
Il numero di servizi che saranno integrati dipende dal tipo di amministrazione (l'obiettivo finale è disporre in media di 50 servizi per i comuni, 20 servizi per le regioni, 20 servizi per le autorità sanitarie e 15 servizi per scuole e università).</t>
  </si>
  <si>
    <t>Entro il T2 del 2025 AgID fornirà sostegno a 55 pubbliche amministrazioni locali al fine di:
- fornire 28 esperti tecnici e professionali
- ridurre il numero di errori del 50 % su almeno 2 servizi digitali forniti da ciascuna amministrazione
- diffondere almeno 3 strumenti volti a riprogettare e sviluppare i servizi digitali più utilizzati di proprietà di ciascuna amministrazione e predisporre la relativa formazione
- assicurarsi che almeno il 50 % delle soluzioni
accessibili tramite ICT, compresi hardware, software e tecnologie assistive, sia a disposizione di tutti i lavoratori con disabilità.
Il bilancio finanziario comprende un voucher di
490 k/EUR/anno in media, per 2 anni, più i costi delle risorse umane per 4 anni.</t>
  </si>
  <si>
    <t>Migrazione finale di quattro applicazioni a missione critica e di undici applicazioni a missione non critica verso nuove infrastrutture open source che comprendono l'attuazione dell'hardware in ambiente, l'installazione di componenti open source di middleware e la reingegnerizzazione delle
applicazioni, a partire da uno scenario di riferimento di dieci applicazioni già migrate nell'ambito dell'obiettivo 1.</t>
  </si>
  <si>
    <t>Digitalizzazione, revisione e automazione di 20 procedure relative alla gestione del personale della Difesa (quali reclutamento, occupazione e pensionamento, salute dei dipendenti) partendo da uno scenario di riferimento di quindici procedure già
digitalizzate nel contesto dell'obiettivo 1.</t>
  </si>
  <si>
    <t>L'adesione al progetto/modello comune di siti web/componenti dei servizi consiste in:
1) valutazione dei progetti presentati;
2) valutazione del completamento dei progetti sulla base delle principali metriche di utilizzabilità (score di utilizzabilità
digitale), attraverso una piattaforma dedicata già disponibile.
Le amministrazioni (comuni, istituti di istruzione di 1º e 2º grado ed enti specifici pilota nel settore dell'assistenza sanitaria e del patrimonio culturale) aderiscono a un modello e a un sistema di progettazione comuni che semplificano l'interazione con gli utenti e facilitano la manutenzione per gli anni a venire.</t>
  </si>
  <si>
    <t>Gli atti giuridici devono mettere i crediti d'imposta Transizione 4.0 a disposizione dei potenziali beneficiari. Si tratta di crediti d'imposta per i) beni strumentali materiali 4.0 (tecnologicamente avanzati),
ii) beni strumentali immateriali 4.0, iii) beni strumentali immateriali standard, iv) attività di ricerca, sviluppo e innovazione e v) attività di formazione.
Con risoluzione dell'Agenzia delle entrate devono essere definiti codici tributo per consentire ai beneficiari di utilizzare il credito d'imposta tramite modello F24. Al fine di valutare l'impatto economico dei crediti d'imposta Transizione 4.0, con l'adozione di un decreto ministeriale deve essere istituito un comitato scientifico composto da esperti del Ministero dell'Economia e delle Finanze, del Ministero dello Sviluppo economico e della Banca d'Italia.</t>
  </si>
  <si>
    <t>Almeno 69 900 imprese hanno utilizzato crediti d'imposta Transizione 4.0 per beni strumentali materiali 4.0, beni strumentali immateriali 4.0, beni strumentali immateriali standard, attività di ricerca, sviluppo e innovazione o attività di formazione, sulla base delle dichiarazioni dei redditi presentate tra il 1° gennaio 2021 e il 31 dicembre 2022. Ci si aspetta in particolare:
- almeno 17 700 crediti d'imposta a imprese per beni strumentali materiali 4.0, sulla base delle dichiarazioni dei
redditi presentate tra il 1º gennaio 2021 e il 31 dicembre 2022; d'imposta a imprese per attività di formazione, sulla base delle dichiarazioni dei redditi presentate tra il 1º gennaio e il 31 dicembre 2022.
Nel caso delle imprese per le quali l'anno fiscale non corrisponde all'anno civile, la fine del periodo per la presentazione delle dichiarazioni dei redditi relative ai crediti d'imposta sopramenzionate è prorogata dal 31 dicembre 2022 al 30
novembre 2023.
- almeno 27 300 crediti d'imposta a imprese per beni strumentali immateriali 4.0, sulla base delle dichiarazioni dei redditi presentate tra il 1º gennaio 2021 e il 31 dicembre
2022;
- almeno 13 600 crediti d'imposta a imprese per beni strumentali immateriali standard, sulla base delle dichiarazioni dei redditi presentate tra il 1º gennaio 2021 e il 31 dicembre 2022;
- almeno 10 300 crediti d'imposta a imprese per attività di ricerca, sviluppo e innovazione, sulla base delle dichiarazioni dei redditi presentate tra il 1º gennaio e il 31 dicembre 2022;
- almeno 1 000 crediti</t>
  </si>
  <si>
    <t>Crediti d'imposta Transizione 4.0 concessi alle imprese sulla base delle dichiarazioni dei redditi presentate nel periodo 2021-2023</t>
  </si>
  <si>
    <t>Entrata in vigore della legge annuale sulla concorrenza 2021</t>
  </si>
  <si>
    <t>Disposizione che indica l'entrata in vigore della legge annuale sulla concorrenza 2021.</t>
  </si>
  <si>
    <t>La legge annuale sulla concorrenza comprenderà almeno i seguenti elementi chiave, i cui strumenti attuativi e di diritto derivato (se necessario) devono essere adottati ed entrare in vigore entro il 31 dicembre 2022.
Dovrà trattare i seguenti temi:
- Applicazione delle norme antitrust
- Servizi pubblici locali
- Energia
- Trasporti
- Rifiuti
- Avvio di un'attività imprenditoriale
- Vigilanza del mercato
Applicazione delle norme antitrust:
i. Eliminare gli ostacoli supplementari al controllo delle concentrazioni allineando ulteriormente al diritto dell'UE le norme sul controllo delle concentrazioni.
Servizi pubblici locali:
ii. Rafforzare e diffondere il ricorso al principio della concorrenza nei contratti di servizio pubblico locale, in particolare per i rifiuti e i trasporti pubblici locali.
iii. Limitare gli affidamenti diretti imponendo alle amministrazioni locali di giustificare eventuali scostamenti dalle procedure di gara per i contratti di servizio pubblico (in base all'articolo 192 del codice dei contratti pubblici).
iv. Prevedere la corretta regolamentazione dei contratti di servizio pubblico attuando l'articolo 19 della legge n. 124/2015 come testo unico sui servizi pubblici locali, in particolare nella gestione dei rifiuti.
v. Le norme e i meccanismi di aggregazione incentivano le unioni tra Comuni volte a ridurre il numero di enti e di amministrazioni aggiudicatrici, collegandoli ad ambiti territoriali ottimali e a bacini e livelli adeguati di servizi di trasporto pubblico locale e regionale di almeno 350 000 abitanti.
L'atto giuridico sui servizi pubblici locali attuativo dell'articolo 19 della legge
n. 124/2015 deve almeno:
- definire i servizi pubblici sulla base dei criteri del diritto dell'UE;
- stabilire i principi generali di prestazione, regolamentazione e gestione dei servizi pubblici locali;
- stabilire un principio generale di proporzionalità della durata dei contratti di servizio pubblico;
- separare chiaramente le funzioni di regolamentazione e controllo e la gestione dei contratti di servizio pubblico;
- garantire che le amministrazioni locali giustifichino l'aumento della partecipazione pubblica in società per l'in house providing;
- prevedere un'adeguata compensazione dei contratti diservizio pubblico, sulla base di costi controllati da regolatori indipendenti (es. ARERA per l'energia o ART per i trasporti);
- limitare la durata media dei contratti in house e ridurre e armonizzare tra gli enti appaltanti la durata standard dei contratti aggiudicati, a condizione che la durata garantisca l'equilibrio economico e finanziario dei contratti, anche sulla base dei criteri stabiliti dall'Autorità per i trasporti.
Energia:
vi.         Rendere obbligatorio lo svolgimento di gare per i contratti di concessione per l'energia idroelettrica e definire
il quadro normativo per le concessioni idroelettriche.
vii.        Rendere obbligatorio lo svolgimento di gare per i contratti di concessione per la distribuzione del gas.
viii.       Stabilire criteri trasparenti e non discriminatori per l'assegnazione di spazi pubblici per la ricarica delle auto elettriche o per la selezione degli operatori per l'installazione dei punti/delle stazioni di ricarica.
ix.         Abolire le tariffe regolamentate per la fornitura di energia elettrica per la ricarica dei veicoli elettrici.
Il quadro di concorrenza per le concessioni idroelettriche deve almeno:
-            esigere che importanti impianti idroelettrici siano regolamentati disciplinati da criteri generali e uniformi a livello centrale;
-            imporre alle Regioni di definire i criteri economici alla base della durata dei contratti di concessione;
-            eliminare gradualmente la possibilità di prorogare i contratti (come già stabilito dalla Corte costituzionale italiana);
-            obbligare le Regioni ad armonizzare i criteri di accesso ai criteri di gara (per creare un contesto imprenditoriale prevedibile).
Trasporti:
x.          Adottare criteri chiari, non discriminatori e trasparenti per l'aggiudicazione delle concessioni portuali.
xi.         Eliminare gli ostacoli che impediscono ai concessionari portuali di fondere le attività portuali in concessione in diversi porti di grandi e medie dimensioni.
xii.        Eliminare gli ostacoli che impediscono ai concessionari di fornire direttamente alcuni dei servizi portuali utilizzando le proprie attrezzature, fatta salva la sicurezza dei lavoratori,  purché le condizioni necessarie per proteggere la sicurezza dei lavoratori siano necessarie e proporzionate all'obiettivo di garantire la sicurezza nelle aree portuali.
xiii.       Semplificare la revisione delle procedure per la revisione dei piani di autorizzazione dei porti.
xiv.       Attuare l'articolo 27, comma 2, lettera d), del decreto-legge n. 50/2017, che incentiva le regioni a organizzare gare per i contratti ferroviari regionali.
Rifiuti:
xv.        Semplificare le procedure di autorizzazione per gli impianti di trattamento dei rifiuti.
Avvio di un'attività imprenditoriale:
xvi.       Ridurre i tempi di accreditamento per la trasmissione di informazioni sui dipendenti da sette a
quattro giorni al fine di ridurre il numero di giorni necessari per avviare un'impresa.
Vigilanza del mercato:
xvii.      Raggruppare le autorità nazionali di vigilanza del mercato in non più di 10 agenzie situate nelle principali regioni d'Italia, ciascuna delle quali incaricata di tutti i gruppi di prodotti e facente capo all'ufficio unico di collegamento istituito a norma del regolamento 2019/1020 ("Pacchetto merci").
xviii.     Imporre alle autorità nazionali di vigilanza del mercato di condurre ispezioni digitalizzate dei prodotti e raccogliere dati, di applicare l'intelligenza artificiale per tracciare i prodotti pericolosi e
illeciti e di individuare tendenze e rischi nel mercato unico.
xix.       Imporre alle autorità nazionali di vigilanza del mercato di includere la formazione e l'uso del sistema di informazione e comunicazione per la vigilanza paneuropea del mercato.
xx.        Istituire nuovi laboratori accreditati per le prove su tutti i gruppi di prodotti. Tali laboratori dovranno effettuare prove sul commercio elettronico, prove fisiche di laboratorio, azioni congiunte (autorità doganali/di vigilanza del mercato; due o più autorità nazionali di vigilanza del mercato, autorità di mercato nazionali e dell'UE)</t>
  </si>
  <si>
    <t>Entrata in vigore di tutti gli strumenti attuativi e di diritto derivato (se necessario) in materia di energia per:
i.           Eliminare gradualmente i prezzi regolamentati per le microimprese e le famiglie a partire dal 1° gennaio 2023;
ii.          Adottare misure di accompagnamento per sostenere la diffusione della concorrenza nei mercati al dettaglio dell'energia elettrica.
Dette misure di accompagnamento dovranno almeno:
- prevedere aste per la base clienti per garantire parità di condizioni ai nuovi operatori;
- fissare un tetto alla quota massima di mercato a disposizione di ciascun fornitore;
- consentire ai consumatori italiani di chiedere al fornitore di energia di comunicare i loro dati di fatturazione a un fornitore terzo;
- aumentare la trasparenza della bolletta dell'energia elettrica consentendo ai consumatori di accedere alle sottocomponenti delle "spese per oneri di sistema";
- eliminare l'obbligo per i fornitori di riscuotere oneri non collegati al settore dell'energia.</t>
  </si>
  <si>
    <t>Il nuovo decreto legislativo deve modificare il codice della proprietà industriale italiano (decreto legislativo 10 febbraio 2005, n. 30) e disciplinare almeno: i) la revisione del quadro normativo per rafforzare la protezione dei diritti di proprietà industriale e semplificare le procedure, ii) il rafforzamento del sostegno  alle imprese e agli istituti di ricerca, iii) il miglioramento dello sviluppo di abilità e competenze, iv) l'agevolazione del trasferimento di conoscenze e v) il
rafforzamento della promozione dei servizi innovativi.</t>
  </si>
  <si>
    <t>Entrata in vigore di tutti gli strumenti attuativi (anche di diritto derivato, se necessario) per l'effettiva attuazione e applicazione delle misure derivanti dalla legge annuale sulla concorrenza 2021.</t>
  </si>
  <si>
    <t>Entrata in vigore di tutto il diritto derivato, compresi tutti i regolamenti necessari per le misure derivanti dalla legge annuale sulla concorrenza 2021.</t>
  </si>
  <si>
    <t>Adozione della legge annuale sulla concorrenza 2022.
La legge annuale sulla concorrenza deve comprendere almeno i seguenti elementi chiave, i cui strumenti attuativi e di diritto derivato (se necessario) devono essere adottati ed entrare in vigore entro il 31 dicembre 2023.
La legge deve:
i. adottare il piano di sviluppo della rete per l'energia elettrica;
ii. promuovere la diffusione di contatori elettrici intelligenti di seconda generazione.</t>
  </si>
  <si>
    <t>Disposizione che indica l'entrata in vigore della legge annuale sulla concorrenza 2023</t>
  </si>
  <si>
    <t>Adozione della legge annuale sulla concorrenza 2023. La legge annuale sulla concorrenza deve comprendere
almeno i seguenti elementi chiave, i cui strumenti attuativi e di diritto derivato (se necessario) devono essere adottati ed entrare in vigore entro il 31 dicembre 2024.
Deve comprendere almeno le seguenti misure nel settore dei trasporti/autostrade:
- rendere obbligatorio lo svolgimento di gare per i contratti di concessione autostradale e definire il quadro normativo per le concessioni autostradali, fatta salva la modalità in house entro i limiti stabiliti dal diritto dell'UE;
- richiedere all'ART (autorità di regolamentazione dei trasporti) il calcolo di un massimale di prezzo sulla base di un'analisi comparativa dei costi storici dell'intero settore economico, secondo criteri chiari, uniformi e trasparenti; - richiedere lo svolgimento di gare per pacchetti di concessioni autostradali;
- richiedere una descrizione dettagliata dell'oggetto del contratto di concessione;
- potenziare i controlli del Ministero delle Infrastrutture sull'esecuzione delle opere autostradali;
- impedire il rinnovo automatico dei contratti di concessione e garantire la conformità degli affidamenti in house(*);
- disciplinare le condizioni di risoluzione dei contratti;
- limitare le condizioni di risoluzione dei contratti; - ridurre, entro un periodo di tempo ragionevole (massimo cinque anni), la percentuale dei contratti in house dal 40 % al 20 %, fatti salvi i livelli occupazionali;
(*) per quanto riguarda gli affidamenti in house, la legge deve:
- richiedere una verifica ex ante obbligatoria della legalità dell'affidamento in house e vietare l'avvio della procedura di gara o degli affidamenti in house senza tale verifica;
- conferire all'Autorità per la regolamentazione dei trasporti strumenti e poteri adeguati per tali verifiche e il sostegno (giuridico) dell'Autorità
nazionale anticorruzione (ANAC);
- includere l'installazione di un numero minimo di colonnine di ricarica elettrica tra i criteri di aggiudicazione delle nuove concessioni autostradali.
Quanto alla risoluzione del contratto nell'interesse pubblico, la legge deve prevedere almeno una compensazione adeguata per consentire al concessionario di recuperare gli investimenti non completamente ammortizzati. Quanto alla risoluzione del contratto per grave inadempimento, la legge deve prevedere un giusto equilibrio tra risarcimento dei danni richiesti al concessionario e un'equa compensazione per gli
investimenti non ancora recuperati. I casi di inadempimento grave devono essere esplicitamente individuati dalla legge.</t>
  </si>
  <si>
    <t>Disposizione che indica l'entrata in vigore della legge annuale sulla concorrenza 2024</t>
  </si>
  <si>
    <t>Adozione della legge annuale sulla concorrenza 2024.
Il disegno di legge deve essere presentato al Parlamento entro giugno 2024 e essere approvato dalle Camere entro la fine dello stesso anno.
Norme di diritto derivato (se necessario) entro il quarto trimestre del 2025.</t>
  </si>
  <si>
    <t>Entrata in vigore del rifinanziamento del Fondo 394/81 e adozione della politica di investimento</t>
  </si>
  <si>
    <t>Disposizione nella normativa che indica l'entrata in vigore del o dei decreti-legge che rifinanziano la componente "contributi e prestiti" del Fondo 394/81 Approvazione della decisione del Consiglio di amministrazione che stabilisce i criteri di selezione dei progetti da finanziare</t>
  </si>
  <si>
    <t>Il o i decreti-legge devono prevedere il rifinanziamento della componente "contributi e prestiti" del Fondo 394/81. Il Consiglio di amministrazione del Fondo deve approvare una decisione che definisce la politica di investimento. La politica di investimento collegata al rifinanziamento del Fondo 394/81 deve definire come minimo: i) la natura e la portata dei progetti sostenuti, che devono essere in linea con gli obiettivi del regolamento (UE) 2021/241. Il capitolato d'oneri deve includere criteri di ammissibilità per garantire la conformità agli orientamenti tecnici sull'applicazione del principio "non arrecare un danno significativo" (2021/C58/01) dei progetti sostenuti nell'ambito della misura mediante l'uso di una prova di sostenibilità, un elenco di esclusione e il requisito di conformità alla pertinente normativa ambientale nazionale e dell'UE; ii) il tipo di interventi sostenuti; iii) i beneficiari interessati, con una prevalenza di PMI, e i relativi criteri di ammissibilità; iv) disposizioni per reinvestire potenziali rientri in obiettivi strategici analoghi, anche oltre il 2026, qualora non siano riutilizzati per rimborsare gli interessi per prestiti contratti conformemente al regolamento (UE) 2021/241.
L'accordo contrattuale con l'entità o l'intermediario finanziario incaricati deve imporre il ricorso agli orientamenti tecnici sull'applicazione del principio "non arrecare un danno significativo"
(2021/C58/01).</t>
  </si>
  <si>
    <t>La politica di investimento dei Contratti di Sviluppo deve definire almeno: i) la natura e la portata dei progetti sostenuti, che devono essere in linea con gli obiettivi del regolamento (UE) 2021/241. Il capitolato d'oneri deve includere criteri di ammissibilità per garantire la conformità agli orientamenti tecnici sull'applicazione del principio "non arrecare un danno significativo" (2021/C58/01) dei progetti sostenuti nell'ambito della misura mediante l'uso di una prova di sostenibilità, un elenco di esclusione e il requisito di conformità alla pertinente normativa ambientale nazionale e dell'UE; ii) il tipo di interventi sostenuti; iii) i beneficiari interessati e i relativi criteri di ammissibilità; iv) disposizioni per reinvestire potenziali rientri per obiettivi strategici analoghi, anche oltre il 2026, qualora non siano riutilizzati per rimborsare gli interessi per prestiti contratti conformemente al regolamento (UE) 2021/241.
L'accordo contrattuale con l'entità o l'intermediario finanziario incaricati deve imporre il ricorso agli
orientamenti tecnici sull'applicazione del principio "non arrecare un danno significativo" (2021/C58/01).</t>
  </si>
  <si>
    <r>
      <rPr>
        <sz val="11"/>
        <color rgb="FF196131"/>
        <rFont val="Times New Roman"/>
        <family val="1"/>
      </rPr>
      <t>Piena attuazione di tutte le misure incluse nel piano nazionale in linea con la tabella di marcia</t>
    </r>
  </si>
  <si>
    <r>
      <rPr>
        <sz val="11"/>
        <color rgb="FF196131"/>
        <rFont val="Times New Roman"/>
        <family val="1"/>
      </rPr>
      <t xml:space="preserve">Ridurre l'incidenza del lavoro sommerso di almeno 2 punti percentuali, a seconda dei settori interessati.
</t>
    </r>
    <r>
      <rPr>
        <sz val="11"/>
        <color rgb="FF196131"/>
        <rFont val="Times New Roman"/>
        <family val="1"/>
      </rPr>
      <t>Scopo principale dell'obiettivo è fissare il livello di ambizione del piano nazionale da adottare entro il 2022. In questo contesto devono essere fornite specifiche analitiche e devono essere individuati indicatori pertinenti e fattibili.</t>
    </r>
  </si>
  <si>
    <r>
      <rPr>
        <sz val="11"/>
        <color rgb="FF196131"/>
        <rFont val="Times New Roman"/>
        <family val="1"/>
      </rPr>
      <t xml:space="preserve">Ottenimento della certificazione della parità di genere da parte di almeno 800 imprese (di cui almeno 450 PMI).
</t>
    </r>
    <r>
      <rPr>
        <sz val="11"/>
        <color rgb="FF196131"/>
        <rFont val="Times New Roman"/>
        <family val="1"/>
      </rPr>
      <t>Le imprese devono farsi carico dei costi del proprio processo di certificazione.</t>
    </r>
  </si>
  <si>
    <r>
      <rPr>
        <sz val="11"/>
        <color rgb="FF196131"/>
        <rFont val="Times New Roman"/>
        <family val="1"/>
      </rPr>
      <t xml:space="preserve">Devono beneficiare dell'intervento almeno 500 farmacie rurali in comuni di aree interne con meno di 3 000 abitanti.
</t>
    </r>
    <r>
      <rPr>
        <sz val="11"/>
        <color rgb="FF196131"/>
        <rFont val="Times New Roman"/>
        <family val="1"/>
      </rPr>
      <t>Le farmacie rurali sono definite sulla base della legge 8 marzo 1968, n. 221 – "Provvidenze a favore dei farmacisti rurali".</t>
    </r>
  </si>
  <si>
    <r>
      <rPr>
        <sz val="11"/>
        <color rgb="FF196131"/>
        <rFont val="Times New Roman"/>
        <family val="1"/>
      </rPr>
      <t xml:space="preserve">Devono beneficiare dell'intervento almeno 2 000 farmacie rurali in comuni di aree interne con meno di 3 000 abitanti.
</t>
    </r>
    <r>
      <rPr>
        <sz val="11"/>
        <color rgb="FF196131"/>
        <rFont val="Times New Roman"/>
        <family val="1"/>
      </rPr>
      <t xml:space="preserve">Le farmacie rurali sono definite sulla base della legge 8 marzo 1968, n. 221 – "Provvidenze a
</t>
    </r>
    <r>
      <rPr>
        <sz val="11"/>
        <color rgb="FF196131"/>
        <rFont val="Times New Roman"/>
        <family val="1"/>
      </rPr>
      <t>favore dei farmacisti rurali".</t>
    </r>
  </si>
  <si>
    <r>
      <rPr>
        <sz val="11"/>
        <color rgb="FF196131"/>
        <rFont val="Times New Roman"/>
        <family val="1"/>
      </rPr>
      <t xml:space="preserve">Almeno 44 000 minori tra 0 e 17 anni devono beneficiare di
</t>
    </r>
    <r>
      <rPr>
        <sz val="11"/>
        <color rgb="FF196131"/>
        <rFont val="Times New Roman"/>
        <family val="1"/>
      </rPr>
      <t>supporto educativo.</t>
    </r>
  </si>
  <si>
    <r>
      <rPr>
        <sz val="11"/>
        <color rgb="FF196131"/>
        <rFont val="Times New Roman"/>
        <family val="1"/>
      </rPr>
      <t xml:space="preserve">Entrata in vigore del diritto derivato (decreto ministeriale) che prevede:
</t>
    </r>
    <r>
      <rPr>
        <sz val="11"/>
        <color rgb="FF196131"/>
        <rFont val="Times New Roman"/>
        <family val="1"/>
      </rPr>
      <t>- la definizione di un nuovo modello organizzativo per la rete di assistenza sanitaria territoriale attraverso la definizione di un quadro normativo che identifichi gli standard strutturali, tecnologici e organizzativi in tutte le regioni; - la definizione di un nuovo assetto istituzionale per la prevenzione in ambito sanitario, ambientale e climatico, in linea con un approccio integrato "</t>
    </r>
    <r>
      <rPr>
        <i/>
        <sz val="11"/>
        <color rgb="FF196131"/>
        <rFont val="Times New Roman"/>
        <family val="1"/>
      </rPr>
      <t>One</t>
    </r>
    <r>
      <rPr>
        <sz val="11"/>
        <color rgb="FF196131"/>
        <rFont val="Times New Roman"/>
        <family val="1"/>
      </rPr>
      <t xml:space="preserve"> </t>
    </r>
    <r>
      <rPr>
        <i/>
        <sz val="11"/>
        <color rgb="FF196131"/>
        <rFont val="Times New Roman"/>
        <family val="1"/>
      </rPr>
      <t>Health</t>
    </r>
    <r>
      <rPr>
        <sz val="11"/>
        <color rgb="FF196131"/>
        <rFont val="Times New Roman"/>
        <family val="1"/>
      </rPr>
      <t>".</t>
    </r>
  </si>
  <si>
    <r>
      <rPr>
        <sz val="11"/>
        <color rgb="FF196131"/>
        <rFont val="Times New Roman"/>
        <family val="1"/>
      </rPr>
      <t>Le linee guida devono razionalizzare i processi necessari per potenziare l'assistenza domiciliare attraverso lo sviluppo del telemonitoraggio e della domotica.</t>
    </r>
  </si>
  <si>
    <r>
      <rPr>
        <sz val="11"/>
        <color rgb="FF196131"/>
        <rFont val="Times New Roman"/>
        <family val="1"/>
      </rPr>
      <t xml:space="preserve">Aumento delle prestazioni rese in assistenza domiciliare fino a prendere in carico il 10 % della popolazione di età superiore ai 65 anni (1,5 milioni di persone stimate nel 2026).
</t>
    </r>
    <r>
      <rPr>
        <sz val="11"/>
        <color rgb="FF196131"/>
        <rFont val="Times New Roman"/>
        <family val="1"/>
      </rPr>
      <t xml:space="preserve">Per raggiungere tale obiettivo dovrà essere aumentato di almeno 800 000 unità entro il 2026 il numero di persone di età superiore ai 65 anni che ricevono assistenza domiciliare. L'assistenza domiciliare integrata è un servizio per persone di tutte le età con una o più malattie croniche o una condizione clinica terminale che richiede un'assistenza sanitaria e sociale professionale continua e
</t>
    </r>
    <r>
      <rPr>
        <sz val="11"/>
        <color rgb="FF196131"/>
        <rFont val="Times New Roman"/>
        <family val="1"/>
      </rPr>
      <t>altamente specializzata.</t>
    </r>
  </si>
  <si>
    <r>
      <rPr>
        <sz val="11"/>
        <color rgb="FF196131"/>
        <rFont val="Times New Roman"/>
        <family val="1"/>
      </rPr>
      <t>Il punto cruciale di questo intervento è l'entrata in funzione di almeno 600 Centrali operative territoriali (una ogni 100 000 abitanti) con la funzione di collegare e coordinare i servizi domiciliari con vari servizi territoriali, sociosanitari e ospedalieri e con la rete di emergenza, al fine di garantire la continuità, l'accessibilità e l'integrazione delle cure.</t>
    </r>
  </si>
  <si>
    <r>
      <rPr>
        <sz val="11"/>
        <color rgb="FF196131"/>
        <rFont val="Times New Roman"/>
        <family val="1"/>
      </rPr>
      <t xml:space="preserve">Almeno 200 000 persone assistite sfruttando strumenti di telemedicina
</t>
    </r>
    <r>
      <rPr>
        <sz val="11"/>
        <color rgb="FF196131"/>
        <rFont val="Times New Roman"/>
        <family val="1"/>
      </rPr>
      <t>L'intervento prevede il finanziamento di iniziative di ricerca ad hoc sulle tecnologie digitali della sanità e dell'assistenza.</t>
    </r>
  </si>
  <si>
    <r>
      <rPr>
        <sz val="11"/>
        <color rgb="FF196131"/>
        <rFont val="Times New Roman"/>
        <family val="1"/>
      </rPr>
      <t xml:space="preserve">Approvazione di un contratto istituzionale di sviluppo, con il Ministero della Salute italiano quale autorità responsabile e attuativa e la partecipazione delle amministrazioni regionali insieme agli altri soggetti interessati per gli Ospedali di Comunità
</t>
    </r>
    <r>
      <rPr>
        <sz val="11"/>
        <color rgb="FF196131"/>
        <rFont val="Times New Roman"/>
        <family val="1"/>
      </rPr>
      <t>Il contratto istituzionale di sviluppo deve contenere l'elenco di tutti i siti idonei individuati per gli investimenti e degli obblighi che ciascuna regione italiana assumerà per garantire il conseguimento del risultato atteso. In caso di inadempienza da parte della regione il Ministero della Salute deve procedere al commissariamento "</t>
    </r>
    <r>
      <rPr>
        <i/>
        <sz val="11"/>
        <color rgb="FF196131"/>
        <rFont val="Times New Roman"/>
        <family val="1"/>
      </rPr>
      <t>ad</t>
    </r>
    <r>
      <rPr>
        <sz val="11"/>
        <color rgb="FF196131"/>
        <rFont val="Times New Roman"/>
        <family val="1"/>
      </rPr>
      <t xml:space="preserve"> </t>
    </r>
    <r>
      <rPr>
        <i/>
        <sz val="11"/>
        <color rgb="FF196131"/>
        <rFont val="Times New Roman"/>
        <family val="1"/>
      </rPr>
      <t>acta</t>
    </r>
    <r>
      <rPr>
        <sz val="11"/>
        <color rgb="FF196131"/>
        <rFont val="Times New Roman"/>
        <family val="1"/>
      </rPr>
      <t xml:space="preserve">" Per quanto riguarda il parco tecnologico degli impianti, vale a dire tutti gli strumenti, le licenze e le interconnessioni,
</t>
    </r>
    <r>
      <rPr>
        <sz val="11"/>
        <color rgb="FF196131"/>
        <rFont val="Times New Roman"/>
        <family val="1"/>
      </rPr>
      <t>deve essere data preferenza ai metodi di aggregazione degli appalti.</t>
    </r>
  </si>
  <si>
    <r>
      <rPr>
        <sz val="11"/>
        <color rgb="FF196131"/>
        <rFont val="Times New Roman"/>
        <family val="1"/>
      </rPr>
      <t xml:space="preserve">Almeno 400 Ospedali di Comunità rinnovati, interconnessi e dotati di attrezzature tecnologiche
</t>
    </r>
    <r>
      <rPr>
        <sz val="11"/>
        <color rgb="FF196131"/>
        <rFont val="Times New Roman"/>
        <family val="1"/>
      </rPr>
      <t>Gli ospedali comunitari sono strutture sanitarie destinate a pazienti che, a seguito di un episodio di lieve acutezza o di recidiva di patologie croniche, necessitano di interventi sanitari a bassa intensità clinica e per degenze di breve durata che potrebbero essere forniti a casa, ma che sono erogati in tali strutture a causa della scarsa idoneità dell'edificio stesso (struttura e/o casa familiare).</t>
    </r>
  </si>
  <si>
    <r>
      <rPr>
        <sz val="11"/>
        <color rgb="FF196131"/>
        <rFont val="Times New Roman"/>
        <family val="1"/>
      </rPr>
      <t xml:space="preserve">Attribuzione di finanziamenti a programmi/progetti di ricerca sulle malattie altamente invalidanti.
</t>
    </r>
    <r>
      <rPr>
        <sz val="11"/>
        <color rgb="FF196131"/>
        <rFont val="Times New Roman"/>
        <family val="1"/>
      </rPr>
      <t xml:space="preserve">La concessione di finanziamenti per progetti di ricerca sulle malattie altamente invalidanti deve essere effettuata mediante procedura di gara pubblica.
</t>
    </r>
    <r>
      <rPr>
        <sz val="11"/>
        <color rgb="FF196131"/>
        <rFont val="Times New Roman"/>
        <family val="1"/>
      </rPr>
      <t xml:space="preserve">Almeno 324 progetti di ricerca devono aver ricevuto una prima tranche di
</t>
    </r>
    <r>
      <rPr>
        <sz val="11"/>
        <color rgb="FF196131"/>
        <rFont val="Times New Roman"/>
        <family val="1"/>
      </rPr>
      <t>finanziamenti.</t>
    </r>
  </si>
  <si>
    <r>
      <rPr>
        <sz val="11"/>
        <color rgb="FF166634"/>
        <rFont val="Times New Roman"/>
        <family val="1"/>
      </rPr>
      <t xml:space="preserve">Completamento di almeno 109 interventi antisismici nelle strutture ospedaliere al fine di allinearle alle norme antisismiche
</t>
    </r>
    <r>
      <rPr>
        <sz val="11"/>
        <color rgb="FF166634"/>
        <rFont val="Times New Roman"/>
        <family val="1"/>
      </rPr>
      <t>.</t>
    </r>
  </si>
  <si>
    <r>
      <rPr>
        <sz val="11"/>
        <color rgb="FF166634"/>
        <rFont val="Times New Roman"/>
        <family val="1"/>
      </rPr>
      <t>L'obiettivo deve essere raggiunto tramite l'incremento del numero di tipi di documento digitalizzati nel FSE e mediante il sostegno e la formazione specialistici volti a conseguire l'aggiornamento digitale dei medici di base in tutto il paese.</t>
    </r>
  </si>
  <si>
    <r>
      <rPr>
        <sz val="11"/>
        <color rgb="FF166634"/>
        <rFont val="Times New Roman"/>
        <family val="1"/>
      </rPr>
      <t xml:space="preserve">Entrata in funzione del sistema di Tessera sanitaria elettronica e dell'infrastruttur a per l'interoperabilità del Fascicolo sanitario elettronico.
</t>
    </r>
    <r>
      <rPr>
        <sz val="11"/>
        <color rgb="FF166634"/>
        <rFont val="Times New Roman"/>
        <family val="1"/>
      </rPr>
      <t>Realizzazione di un archivio centrale, dell'interoperabi lità e di una piattaforma di servizi, conformemente allo standard Fast Healthcare Interoperability Resources, sfruttando le esperienze già esistenti in questo settore, con garanzia di norme di stoccaggio, sicurezza e interoperabilità.</t>
    </r>
  </si>
  <si>
    <r>
      <rPr>
        <sz val="11"/>
        <color rgb="FF166634"/>
        <rFont val="Times New Roman"/>
        <family val="1"/>
      </rPr>
      <t>Questo investimento deve essere volto all'incremento del numero di borse di studio in medicina generale, garantendo il completamento di tre cicli di apprendimento triennali.</t>
    </r>
  </si>
  <si>
    <r>
      <rPr>
        <sz val="11"/>
        <color rgb="FF166634"/>
        <rFont val="Times New Roman"/>
        <family val="1"/>
      </rPr>
      <t>La dotazione di almeno 3 500 posti letto di terapia intensiva e 4 200 posti letto di terapia semi-intensiva con la relativa apparecchiatura di ausilio alla ventilazione deve essere resa strutturale (pari a un aumento di circa il 70 % del numero di posti letto preesistenti alla pandemia).</t>
    </r>
  </si>
  <si>
    <r>
      <rPr>
        <b/>
        <sz val="11"/>
        <color rgb="FFFF0000"/>
        <rFont val="Times New Roman"/>
        <family val="1"/>
      </rPr>
      <t>S</t>
    </r>
    <r>
      <rPr>
        <b/>
        <sz val="11"/>
        <rFont val="Times New Roman"/>
        <family val="1"/>
      </rPr>
      <t>ussidio/</t>
    </r>
    <r>
      <rPr>
        <b/>
        <sz val="11"/>
        <color rgb="FFFF0000"/>
        <rFont val="Times New Roman"/>
        <family val="1"/>
      </rPr>
      <t>P</t>
    </r>
    <r>
      <rPr>
        <b/>
        <sz val="11"/>
        <rFont val="Times New Roman"/>
        <family val="1"/>
      </rPr>
      <t>restito</t>
    </r>
  </si>
  <si>
    <t>Investimento 1.1 - Strategia digitale e piattaforme per il patrimonio culturale</t>
  </si>
  <si>
    <t>Risorse digitali prodotte e pubblicate nella Biblioteca digitale</t>
  </si>
  <si>
    <t>L'obiettivo del numero di risorse digitali deve misurare l'aumento del volume di beni culturali digitali sono fruibili online attraverso tecnologie digitali.
La digitalizzazione delle risorse da completare è dei tipi seguenti: digitalizzazione di libri e manoscritti, documenti e fotografie, opere d'arte e artefatti storici e archeologici, monumenti e siti archeologici, materiali audiovisivi, compresa la normalizzazione di precedenti digitalizzazioni e metadati.
Destinatari: musei, archivi, biblioteche e istituzioni culturali digitalizzati le cui riproduzioni digitali sono fruibili online attraverso tecnologie digitali. La digitalizzazione delle risorse da completare è dei tipi seguenti: digitalizzazione di libri e manoscritti, documenti e fotografie, opere d'arte e artefatti storici e archeologici, monumenti e siti archeologici, materiali audiovisivi, compresa la normalizzazione di precedenti digitalizzazioni e metadati. Destinatari: musei, archivi, biblioteche e istituzioni culturali</t>
  </si>
  <si>
    <t>L'indicatore si riferisce al numero di interventi ultimati, con certificazione della regolare esecuzione dei lavori.
Gli interventi da completare sono dei tipi seguenti: -    pianificazione tecnico- economico-finanziaria, audit energetici, analisi ambientali iniziali, valutazione dell'impatto ambientale, rilievi e valutazioni finalizzati all'individuazione di criticità, individuazione dei conseguenti interventi per il miglioramento delle prestazioni energetiche;
-    interventi sull'involucro edilizio;
-    interventi di sostituzione/acquisizione di attrezzature, strumenti, sistemi, dispositivi, software applicativi digitali, con la strumentazione accessoria per il relativo funzionamento, acquisizione di brevetti, licenze e know-how;
-    installazione di sistemi intelligenti per il comando, la regolazione, la gestione, il monitoraggio e l'ottimizzazione a distanza del consumo energetico (edifici intelligenti) e delle emissioni inquinanti, anche impiegando
tecnologie miste.</t>
  </si>
  <si>
    <t>Investimento 1.3 - Migliorare l'efficienza energetica nel cinema, nei teatri e nei musei</t>
  </si>
  <si>
    <t>Interventi in musei e siti culturali statali, sale teatrali e cinema ultimati (seconda parte)</t>
  </si>
  <si>
    <t>L'indicatore si riferisce a 55 interventi su musei e siti culturali statali, 230 su sale teatrali e 135 su cinema ultimati, con certificazione della regolare esecuzione dei lavori.
Gli interventi da completare sono dei tipi seguenti:
-  pianificazione tecnico- economico-finanziaria, audit energetici, analisi ambientali iniziali, valutazione dell'impatto ambientale, rilievi e valutazioni finalizzati all'individuazione di criticità, individuazione dei conseguenti interventi per il miglioramento delle prestazioni energetiche;
-  interventi sull'involucro edilizio;
-  interventi di sostituzione/acquisizione di attrezzature, strumenti, sistemi, dispositivi, software applicativi digitali, con la strumentazione accessoria per il relativo funzionamento, acquisizione di brevetti, licenze e know-how;
-  installazione di sistemi intelligenti per il comando, la regolazione, la gestione, il monitoraggio e l'ottimizzazione a distanza del consumo energetico (edifici intelligenti) e delle emissioni inquinanti, anche impiegando tecnologie
miste.</t>
  </si>
  <si>
    <t>Entrata in vigore di un decreto che stabilisca i criteri sociali e ambientali negli appalti pubblici per eventi culturali finanziati con fondi pubblici</t>
  </si>
  <si>
    <t>Disposizione nella normativa che indica l'entrata in vigore del decreto ai fini dell'adozione di criteri ambientali minimi per eventi culturali</t>
  </si>
  <si>
    <t xml:space="preserve">Devono essere adottati criteri sugli aspetti seguenti: riduzione dell'uso di carta e stampe; uso di materiali ecocompatibili;
allestimento di palcoscenici con materiali riciclati e riutilizzati e arredi sostenibili; gadget a basso impatto ambientale; scelta dei luoghi in base al criterio della protezione della biodiversità; servizi di ristorazione, trasporto di persone all'evento e trasporto di materiali a basso impatto ambientale; consumo energetico per l'organizzazione dell'evento. Devono rientrare fra i criteri sociali a promozione dell'accessibilità e dell'inclusione: la promozione dell'accessibilità per le persone con disabilità; la promozione di sbocchi occupazionali per giovani, disoccupati di lunga durata, persone appartenenti a gruppi svantaggiati (ad es. lavoratori migranti e minoranze etniche) e persone con disabilità; la garanzia della parità di accesso agli appalti per le imprese di cui sono titolari o dipendenti persone appartenenti a particolari gruppi etnici o minoranze, quali cooperative, imprese sociali e organizzazioni senza scopo di lucro; la promozione del "lavoro dignitoso" inteso come diritto a un lavoro produttivo liberamente scelto, al rispetto dei principi e diritti fondamentali sul lavoro, a un salario dignitoso, alla protezione sociale e al dialogo sociale. La riforma deve riguardare eventi culturali quali mostre, festival e spettacoli. </t>
  </si>
  <si>
    <t>Il numero di operatori turistici coinvolti (ad es. hotel, tour operator e imprese dei codici ATECO 55.00.00; 79.00.00) rappresenta il 4 % dei 500 000 operatori italiani stimati (attività di prenotazione, pianificazione
degli itinerari, biglietteria). Almeno il 37 % degli operatori turistici coinvolti deve essere ubicato nel Sud</t>
  </si>
  <si>
    <t>Sono luoghi della cultura cinema, teatri e musei.
(Inv. 1.3) Nell'ambito dell'obiettivo 1, l'intervento volto a migliorare l'efficienza energetica dei musei e altri luoghi della cultura è attuato tramite riconoscimento delle proposte di progetto presso i siti culturali statali (MIC). Per gli obiettivi 2 e 3 l'individuazione dei soggetti non statali deve invece essere effettuata mediante gare d'appalto.
L'aggiudicazione degli appalti ai progetti selezionati con gli inviti a presentare proposte concorrenziali deve essere conforme agli orientamenti tecnici sull'applicazione del principio "non arrecare un danno significativo" (2021/C58/01) mediante l'uso di un elenco di esclusione e il requisito di conformità alla normativa ambientale dell'UE e nazionale</t>
  </si>
  <si>
    <t>Il decreto del Ministero della Cultura deve assegnare le risorse per la tutela e valorizzazione dell'architettura e del paesaggio rurale.
Per la tutela e la valorizzazione dell'architettura e del paesaggio rurale (Inv. 2.2), la selezione dei beni da recuperare deve privilegiare la capacità dell'investimento di produrre effetti sugli obiettivi di conservazione dei valori paesaggistici. Deve essere attribuita priorità a:
- beni situati in aree territoriali di elevato valore paesaggistico
(beni situati in aree di interesse paesaggistico o di notevole interesse pubblico (artt. 142- 139 DLgs 42/2004), paesaggi con riconoscimento UNESCO o con GIAHS della FAO;
- beni già d'uso pubblico o che il proprietario accetta di rendere accessibili al pubblico, anche in circuiti e reti integrati del territorio;
- "progetti d'area", presentati per temi aggregati, in grado di aumentare l'efficacia nel conseguimento degli obiettivi di riassetto paesaggistico;
- progetti situati in zone che potenziano le integrazioni e sinergie con altri candidati al PNRR e altri piani/progetti di natura territoriale sostenuti dal programmatore nazionale (Ministero della Cultura).
Ai fini della definizione dei tipi di architettura rurale oggetto dell'intervento, può essere di riferimento il decreto del MiBAC 6 ottobre 2005 (in attuazione della legge 24 dicembre 2003, n. 378 - tutela e valorizzazione dell'architettura rurale). In via preliminare i criteri possono riguardare: lo stato di conservazione dei beni, i livelli
di utilizzo, il ruolo che svolgono nei contesti territoriali e urbani. L'aggiudicazione degli appalti ai progetti selezionati con gli inviti a presentare proposte concorrenziali deve essere conforme agli orientamenti tecnici sull'applicazione del principio "non arrecare un danno significativo" (2021/C58/01) mediante l'uso di un elenco di esclusione e il requisito di conformità alla normativa ambientale dell'UE e
nazionale.</t>
  </si>
  <si>
    <t>Il decreto del Ministero della Cultura deve assegnare agli enti competenti le risorse per i progetti per valorizzare l'identità dei luoghi: parchi e giardini storici.
I parchi e i giardini storici (Inv. 2.3) oggetto di intervento sono esclusivamente beni culturali tutelati, dichiarati di interesse artistico o storico. Possono essere di proprietà pubblica, del Ministero della Cultura, così come possono non essere beni dello Stato. I siti devono essere selezionati in base ai criteri definiti da un gruppo di coordinamento tecnico-
scientifico, composto da rappresentanti di MIC, università, ANCI, associazioni settoriali.
L'aggiudicazione degli appalti ai progetti selezionati con gli inviti a presentare proposte concorrenziali deve essere conforme agli orientamenti tecnici sull'applicazione del principio "non arrecare un danno significativo" (2021/C58/01) mediante l'uso di un elenco di esclusione e il requisito di conformità alla
normativa ambientale dell'UE e nazionale.</t>
  </si>
  <si>
    <t>Il decreto del Ministero della Cultura deve determinare l'ente attuatore e l'ammissibilità e il finanziamento dei complessi oggetto di intervento, con la relativa tipologia.
(Inv. 2.4) Gli interventi di prevenzione e sicurezza antisismica nei luoghi di culto riguardano le zone interessate dai vari terremoti che hanno colpito regioni italiane dal 2009 in avanti (Abruzzo, Lazio, Marche e Umbria).
Gli interventi del FEC (Fondo Edifici di Culto) sono selezionati in base allo stato di conservazione dei beni del patrimonio del FEC. L'aggiudicazione degli appalti ai progetti selezionati con gli inviti a presentare proposte concorrenziali deve essere conforme agli orientamenti tecnici sull'applicazione del principio "non arrecare un danno significativo" (2021/C58/01) mediante l'uso di un elenco di esclusione e il requisito di conformità alla normativa ambientale dell'UE e nazionale.</t>
  </si>
  <si>
    <t>Per centrare l'obiettivo sarà necessario anche sostenere almeno 1 800 imprese per progetti nei piccoli borghi storici.
L'obiettivo deve misurare il numero di interventi di valorizzazione dei siti culturali e turistici ultimati, ciascuno con certificazione della regolare esecuzione dei lavori (restauro e riqualificazione del patrimonio culturale, edifici destinati a servizi culturali e turistici, piccole infrastrutture turistiche). Devo essere compresi i tipi di intervento seguenti:
- riutilizzo adattativo e ristrutturazione funzionale, strutturale e impiantistica di edifici e spazi pubblici per i servizi culturali (quali musei e biblioteche), miglioramento dell'efficienza energetica, uso di energie alternative e rinnovabili e rimozione delle barriere che limitano l'accesso alle persone con disabilità;
- conservazione e valorizzazione del patrimonio culturale (archeologico,
storico-artistico, architettonico, demo-etno-antropologico);
- allestimento di piattaforme di conoscenza e di informazione e di sistemi di informazione integrati;
- allestimento di attività culturali e artistiche, predisposizione e promozione di itinerari culturali e tematici, itinerari storici, itinerari ciclabili e/o pedonali per il collegamento e la fruizione di luoghi di interesse turistico- culturale (quali musei, monumenti, siti UNESCO, biblioteche, aree archeologiche e altre attrazioni culturali, religiose e artistiche);
- sostegno alle imprese
culturali, turistiche, commerciali, agroalimentari e artigianali.
Il 37% degli interventi deve riguardare le regioni meno
avanzate.</t>
  </si>
  <si>
    <t>L'obiettivo indica il numero complessivo di beni oggetto di interventi ultimati (con certificazione della regolare esecuzione dei lavori).
Per centrare l'obiettivo sarà necessario anche l'avvio di altri 900 lavori di tutela e valorizzazione dell'architettura e del paesaggio rurale (con certificazione dell'inizio dei lavori).
Gli interventi da completare sono dei tipi seguenti:
1. riassetto conservativo e recupero funzionale di insediamenti agricoli, artefatti e edifici storici rurali, colture agricole di interesse storico ed elementi tipici dell'architettura e del paesaggio rurale. Come tecniche di restauro e di adeguamento strutturale devono essere privilegiate le soluzioni ecocompatibili e le fonti energetiche alternative;
2. completamento del censimento del patrimonio rurale edificato e realizzazione
di ausili informativi nazionali e regionali.</t>
  </si>
  <si>
    <t>L'indicatore deve riferirsi al numero di parchi e giardini storici riqualificati (con certificazione della regolare esecuzione dei lavori).
Per centrare l'obiettivo sarà necessario anche che almeno 1 260 operatori abbiano completato i corsi di formazione.
Gli interventi da completare per centrare l'obiettivo della riqualificazione di parchi e giardini storici sono dei tipi seguenti:
manutenzione/ripristin o/gestione dell'evoluzione della componente vegetale; restauro delle attuali componenti architettoniche e monumentali (piccoli edifici, fontane e arredi, ecc.); analisi e ottimizzazione degli attuali metodi di uso degli spazi, nel rispetto delle aree più fragili o più preziose; interventi volti a garantire l'accessibilità delle persone con funzionalità ridotta, la messa in sicurezza delle aree recintate, cancelli d'ingresso, sistemi di videosorveglianza; realizzazione di ausili informativi (quali manifesti e guide) per promuovere la conoscenza e l'uso consapevole da parte dei cittadini; azioni di valorizzazione per promuovere l'uso culturale, educativo e ricreativo.</t>
  </si>
  <si>
    <t>Numero di siti culturali e turistici la cui riqualificazione ha raggiunto, in media, il 50 % dello stato di avanzamento lavori (SAL) (prima parte)</t>
  </si>
  <si>
    <t>L'investimento deve interessare interventi di:
1.     riqualificazione e restauro del patrimonio culturale e urbano e dei complessi di alto
valore storico- architettonico della città di Roma, per la linea di investimento "Patrimonio culturale di Roma per Next Generation EU";
2.    valorizzazione, messa in sicurezza, consolidamento antisismico e restauro di luoghi ed edifici di interesse storico e di percorsi archeologici, per la linea di investimento "Cammini giubilari";
3.    riqualificazione dei siti ubicati nelle aree periferiche, per la linea di investimento #LaCittàCondivisa;
4.    interventi su parchi, giardini storici, ville e fontane, per la linea di investimento #Mitingodiverde;
5.    digitalizzazione dei servizi culturali e sviluppo di app per i turisti, per la linea di investimento #Roma 4.0;
6.    incremento dell'offerta culturale nelle periferie per promuovere
l'inclusione sociale, per la linea di investimento #Amanotesa.
L'investimento deve interessare interventi di riqualificazione in almeno 5 siti archeologici/culturali per la linea di investimento "Patrimonio culturale di Roma per Next Generation EU"; almeno 125 siti archeologici/culturali per "Cammini giubilari"; almeno 50 siti archeologici/culturali per #Lacittàcondivisa; almeno 15 siti archeologici/culturali per #Mitingodiverde; almeno 5 siti archeologici/culturali per #Roma 4.0.
Per centrare l'obiettivo sarà necessario anche il completamento del 50 % dei progetti della linea di investimento #Amanotesa.</t>
  </si>
  <si>
    <t>Investimento 4.2 - Fondi integrati per la competitività delle imprese turistiche</t>
  </si>
  <si>
    <t>Numero di imprese turistiche beneficiarie del credito d'imposta per infrastrutture e/o servizi</t>
  </si>
  <si>
    <t>Almeno 3 500 imprese turistiche beneficiarie del credito d'imposta per infrastrutture e/o servizi.
Il sostegno fornito dal credito d'imposta deve migliorare la qualità dell'ospitalità turistica mediante:
-    investimenti finalizzati alla sostenibilità ambientale (fonti rinnovabili a minor consumo energetico);
-    riqualificazione e aumento degli standard qualitativi delle strutture ricettive italiane.</t>
  </si>
  <si>
    <t>Devono essere firmati accordi per i sei progetti seguenti:
1) Patrimonio culturale di Roma per Next Generation EU;
2) Dalla Roma pagana alla Roma cristiana - cammini giubilari; 3) #Lacittàcondivisa;
4) #Mitingodiverde; 5) Roma 4.0; 6) #Amanotesa.
L'elenco dei beneficiari/enti attuatori deve comprendere: Città di Roma Capitale, Soprintendenza Archeologia, Belle Arti e Paesaggio per l'area metropolitana di Roma (MIC), Parco archeologico del Colosseo, Parco archeologico dell'Appia Antica, Diocesi di Roma, Ministero del Turismo, Regione Lazio.
Prima del bando di gara devono essere stabiliti i criteri di selezione e di aggiudicazione e le specificità dei progetti, con le relative risorse.
L'aggiudicazione degli appalti ai progetti selezionati con gli inviti a presentare proposte concorrenziali deve essere
conforme agli orientamenti tecnici sull'applicazione del principio "non arrecare un danno significativo" (2021/C58/01) mediante l'uso di un elenco di esclusione e il requisito di conformità alla normativa ambientale dell'UE e nazionale.</t>
  </si>
  <si>
    <t>Investimento 3.2 - Sviluppo industria cinematografica (Progetto Cinecittà)</t>
  </si>
  <si>
    <t>Firma del contratto tra l'ente attuatore Istituto Luce Studios e le società in relazione alla costruzione di nove studi</t>
  </si>
  <si>
    <t>Pubblicazione del contratto firmato</t>
  </si>
  <si>
    <t>L'indicatore deve misurare il numero di procedure di affidamento dei lavori concluse con la firma del contratto di aggiudicazione dei lavori. L'intervento comprende: costruzione di nuovi studi, recupero degli studi esistenti, investimenti in nuove tecnologie, sistemi e servizi digitali per potenziare gli studi cinematografici di Cinecittà gestiti da Istituto Luce Cinecittà SRL.
Il contratto tra l'ente attuatore Istituto Luce Studios e le società deve prevedere i criteri di selezione/ammissibilità ai fini della conformità agli orientamenti tecnici sull'applicazione del principio "non arrecare un danno significativo" (2021/C58/01) dei beni/attività sostenuti e/o delle società.
Impegno/obiettivo di investire il 20 % in beni/attività e/o società conformi ai criteri di selezione per il controllo digitale e il 70 % ai criteri di selezione per il controllo del clima.</t>
  </si>
  <si>
    <r>
      <t xml:space="preserve">Il decreto ministeriale per l'adozione della strategia nazionale per l'economia circolare deve includere almeno le misure seguenti: </t>
    </r>
    <r>
      <rPr>
        <sz val="10"/>
        <color rgb="FF196131"/>
        <rFont val="Times New Roman"/>
        <family val="1"/>
      </rPr>
      <t>-     nuovo sistema di tracciabilità digitale dei rifiuti che sostenga, da un lato, lo sviluppo di un mercato secondario delle materie prime (definendo un quadro chiaro per l'approvvigionamento di materie prime secondarie) e, dall'altro, le autorità di controllo nella prevenzione e nella lotta contro la gestione illegale dei rifiuti; -     incentivi fiscali a sostegno delle attività di riciclaggio e utilizzo di materie prime secondarie; -     revisione del sistema di tassazione ambientale sui rifiuti volta a rendere il riciclaggio più conveniente del conferimento in discarica e dell'incenerimento su tutto il territorio nazionale;
-     diritto al riutilizzo e alla riparazione;
-     riforma del sistema di responsabilità estesa del produttore e dei consorzi, volta a sostenere il conseguimento degli obiettivi dell'UE mediante la creazione di un organo di vigilanza ad hoc sotto la presidenza del MITE al fine di monitorare il funzionamento e l'efficacia dei consorzi;
-     sostegno agli strumenti normativi esistenti quali: legislazione sulla End of Waste (nazionale e regionale), Criteri Ambientali Minimi (CAM) nel quadro degli appalti verdi. Lo sviluppo/aggiornamento della cessazione della qualifica di rifiuto e dei CAM devono riguardare specificamente l'edilizia, il tessile, le plastiche
e i rifiuti di apparecchiature elettriche ed elettroniche (RAEE);
-     sostegno a progetti di simbiosi industriale attraverso strumenti normativi e
finanziari.</t>
    </r>
  </si>
  <si>
    <t>Completamento di almeno il 90 % degli interventi previsti nei piani presentati dalle Green communities (ai sensi dell'articolo 72 della legge 221/2015).</t>
  </si>
  <si>
    <t>Le misure proposte devono sostenere la costruzione di nuovi impianti di trattamento e riciclaggio e il miglioramento tecnico di quelli esistenti.
Obiettivo delle misure è inoltre realizzare e digitalizzare la rete di raccolta differenziata al fine di sostenere e coinvolgere i cittadini nell'adozione di buone pratiche di gestione dei rifiuti. L'intervento proposto deve ridurre di 20 punti percentuali la differenza tra la media delle tre regioni con i risultati migliori per quanto riguarda i tassi di raccolta differenziata e quella delle tre regioni con i risultati peggiori.</t>
  </si>
  <si>
    <t>Devono essere approvati l'accordo per lo sviluppo del piano d'azione per la creazione di capacità a sostegno degli enti locali nell'attuazione, nell'ambito delle procedure di gara, dei Criteri Ambientali Minimi (CAM) fissati per legge (decreto legislativo n. 50/2016 sugli appalti pubblici) nel quadro degli appalti verdi (GPP) e l'avvio del piano di supporto.
Il governo (Ministero per la Transizione Ecologica, Ministero per lo Sviluppo Economico e altri) deve assicurare il supporto tecnico agli Enti Locali (Regioni, Province, Comuni) attraverso società interne. Il supporto tecnico riguarda gli aspetti seguenti:
-     l'assistenza tecnica per l'attuazione della normativa ambientale dell'UE e nazionale;
-     il sostegno allo sviluppo di piani e progetti in materia di gestione dei rifiuti;
-     il supporto per le procedure di gara, anche per garantire che le autorizzazioni alla gestione dei rifiuti siano rilasciate in modo trasparente e non discriminatorio con un aumento dei processi competitivi al fine di conseguire standard più elevati per i servizi pubblici.
Il Ministero per la Transizione Ecologica deve sviluppare uno specifico piano d'azione per la creazione di capacità al fine di sostenere gli Enti Locali e gli acquirenti pubblici professionali nell'applicazione alle procedure di gara dei Criteri Ambientali Minimi (CAM) fissati per legge
(decreto legislativo n. 50/2016 sugli appalti pubblici) nel quadro degli appalti verdi (GPP).</t>
  </si>
  <si>
    <t>Il decreto di approvazione deve definire la graduatoria finale.
Il regime di incentivi alla logistica deve includere gli elementi seguenti:
a)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
b) impegno affinché il contributo per il clima dell'investimento ammonti almeno al 32 % del costo complessivo degli investimenti sostenuti dall'RRF secondo la metodologia di cui all'allegato VI del regolamento
(UE) 2021/241; c) impegno affinché il contributo per il digitale dell'investimento ammonti almeno al 27 % del costo complessivo degli investimenti sostenuti dall'RRF secondo la metodologia di cui all'allegato VII del regolamento (UE) 2021/241;
d) impegno a riferire in merito all'attuazione della misura a metà della durata del regime e alla fine dello stesso.</t>
  </si>
  <si>
    <t>Assegnazione delle risorse ai beneficiari in % delle risorse finanziarie totali assegnate all'investimento</t>
  </si>
  <si>
    <t>Devono essere individuati i progetti beneficiari con un valore totale pari almeno al 50 % delle risorse finanziarie assegnate all'investimento. L'investimento deve essere attuato mediante due diverse procedure già esistenti e rifinanziato. Tali procedure prevedono l'erogazione di prestiti alle imprese che soddisfano i
requisiti e presentano domanda.</t>
  </si>
  <si>
    <t>Almeno 10 000 imprese ricevono un sostegno per investimenti realizzati a favore dell'innovazione nell'economia circolare e nella bioeconomia.
Gli investimenti sovvenzionati sono:
-            la sostituzione dei veicoli fuoristrada più inquinanti:
-            l'introduzione dell'agricoltura di precisione; -            la sostituzione degli impianti più obsoleti dei frantoi. Al fine di rispettare il principio "non arrecare un danno significativo", i veicoli fuoristrada devono essere a zero emissioni o funzionare esclusivamente a biometano conforme ai criteri stabiliti dalla direttiva (UE) 2018/2001 (direttiva RED II). I produttori di biocarburanti e biometano gassosi e di biocarburanti devono fornire certificati (prove di sostenibilità) rilasciati da valutatori indipendenti, come disposto dalla direttiva RED II. Gli operatori devono acquistare certificati di garanzia di origine
commisurati all'uso previsto.</t>
  </si>
  <si>
    <t>Almeno 15 000 imprese ricevono un sostegno per investimenti realizzati a favore dell'innovazione nell'economia circolare e nella bioeconomia.
Gli investimenti sovvenzionati sono:
-            la sostituzione dei veicoli fuoristrada più inquinanti:
-            l'introduzione dell'agricoltura di precisione;
-            la sostituzione degli impianti più obsoleti dei frantoi.
Al fine di rispettare il principio "non arrecare un danno significativo", i veicoli fuoristrada devono essere a zero emissioni o funzionare esclusivamente a biometano conforme ai criteri stabiliti dalla direttiva (UE) 2018/2001 (direttiva RED II).
I produttori di biocarburanti e biometano gassosi e di biocarburanti devono fornire certificati (prove di sostenibilità) rilasciati da valutatori indipendenti, come disposto dalla direttiva RED II. Gli operatori devono acquistare certificati di garanzia di origine commisurati all'uso previsto.</t>
  </si>
  <si>
    <t>Almeno 375 000 kW di capacità di generazione di energia solare installata.</t>
  </si>
  <si>
    <t>Investimento 2.1 - Sviluppo logistica per i settori agroalimentare, pesca e acquacoltura, silvicoltura, floricoltura e vivaismo</t>
  </si>
  <si>
    <t>Interventi per migliorare la logistica nei settori agroalimentare, pesca e acquacoltura, silvicoltura, floricoltura e vivaismo</t>
  </si>
  <si>
    <t>Almeno 48 interventi per migliorare la logistica nei settori agroalimentare, pesca e acquacoltura, silvicoltura, floricoltura e vivaismo.</t>
  </si>
  <si>
    <r>
      <t xml:space="preserve">Il decreto ministeriale sul programma nazionale per la gestione dei rifiuti deve includere almeno i seguenti obiettivi: </t>
    </r>
    <r>
      <rPr>
        <sz val="11"/>
        <color rgb="FF196131"/>
        <rFont val="Times New Roman"/>
        <family val="1"/>
      </rPr>
      <t>raggiungere livelli massimi di preparazione per il riutilizzo, il riciclaggio e il recupero dei rifiuti, conseguendo almeno gli obiettivi di cui all'articolo 181 del decreto legislativo 152/2006 e tenendo conto anche dei regimi di responsabilità estesa del produttore;
a)   adattare la rete di impianti necessari per la gestione integrata dei rifiuti, al fine di sviluppare l'economia circolare, garantendo la capacità necessaria per conseguire gli obiettivi di cui alla lettera a), e di conseguenza ridurre al minimo, come opzione ultima
e residua, lo smaltimento finale, conformemente al principio di prossimità e tenendo conto degli obiettivi di prevenzione definiti nell'ambito della pianificazione nazionale di prevenzione dei rifiuti di cui all'articolo 180 del decreto legislativo 152/2006;
b)   istituire un monitoraggio adeguato dell'attuazione del programma per consentire un controllo costante del rispetto dei suoi obiettivi e dell'eventuale necessità di adottare strumenti correttivi per la realizzazione delle azioni previste;
c)   evitare l'avvio di nuove procedure di infrazione nei confronti della Repubblica italiana per mancata applicazione della normativa europea in materia di pianificazione del ciclo dei rifiuti;
d)   affrontare lo scarso tasso di raccolta dei rifiuti e disincentivare il conferimento in discarica (si veda anche la strategia nazionale per
l'economia circolare); e)   perseguire la complementarietà del piano regionale di gestione dei rifiuti al programma nazionale per la gestione dei rifiuti;
f)    colmare le lacune nella gestione dei rifiuti e il divario tra diverse regioni e zone del territorio nazionale per quanto riguarda la capacità degli impianti e gli standard di qualità vigenti, con l'obiettivo di recuperare i ritardi;
h) raggiungere gli obiettivi attuali e futuri previsti dalla normativa europea e nazionale;
i) combattere gli scarichi di rifiuti illegali e l'incenerimento all'aria aperta (ad es. nella Terra dei fuochi) mediante misure quali l'introduzione di un nuovo sistema di tracciabilità dei rifiuti, sostenuta da un sistema di monitoraggio su tutto il territorio che consentirà di affrontare gli scarichi illegali e sarà sviluppato attraverso l'impiego di satelliti, droni e tecnologie di intelligenza artificiale.</t>
    </r>
  </si>
  <si>
    <t>Le misure proposte devono sostenere la costruzione di nuovi impianti di trattamento e riciclaggio e il miglioramento tecnico di quelli esistenti. Obiettivo delle misure è inoltre realizzare e digitalizzare la rete di raccolta differenziata al fine di sostenere e coinvolgere i cittadini nell'adozione di buone pratiche di gestione dei rifiuti. L'intervento proposto deve portare alla riduzione delle discariche abusive oggetto della procedura di infrazione NIF 2003/2077 da 33 a 7 (ossia una riduzione almeno dell'80 %).</t>
  </si>
  <si>
    <t>Le misure proposte devono sostenere la costruzione di nuovi impianti di trattamento e riciclaggio e il miglioramento tecnico di quelli esistenti.
Obiettivo delle misure è inoltre realizzare e digitalizzare la rete di raccolta differenziata al fine di sostenere e coinvolgere i cittadini nell'adozione di buone pratiche di gestione dei rifiuti. L'intervento proposto deve portare alla riduzione delle discariche abusive coinvolte nella procedura di infrazione NIF 2011/2215 da 34 a 14 (ossia una riduzione almeno del 60 %).</t>
  </si>
  <si>
    <t>Numero delle discariche abusive</t>
  </si>
  <si>
    <t>Le misure proposte devono sostenere la costruzione di nuovi impianti di trattamento e riciclaggio e il miglioramento tecnico di quelli esistenti.
Obiettivo delle misure è inoltre realizzare e digitalizzare la rete di raccolta differenziata al fine di sostenere e coinvolgere i cittadini nell'adozione di buone pratiche di gestione dei rifiuti. L'intervento proposto deve portare alla riduzione delle discariche abusive oggetto della procedura di infrazione 2011/2215 da 14 a 9 (ossia una riduzione almeno del 75 %).</t>
  </si>
  <si>
    <t>Investimento 1.2 - Progetti "faro" di economia circolare</t>
  </si>
  <si>
    <t>Tassi di riciclaggio degli imballaggi di metalli ferrosi nel piano d'azione per l'economia circolare</t>
  </si>
  <si>
    <t>Il tasso di riciclaggio degli imballaggi di metalli ferrosi deve raggiungere almeno il 70 % in peso (come stabilito all'articolo 6, paragrafo 1, lettera g), punti da i) a vi), della direttiva 94/62/CE sui rifiuti di imballaggio (modificata dalla direttiva (UE) 2018/852))</t>
  </si>
  <si>
    <t>Tassi di riciclaggio per carta e cartone nel piano d'azione per l'economia circolare</t>
  </si>
  <si>
    <t>Il tasso di riciclaggio per carta e cartone deve raggiungere almeno il 75 % in peso (come stabilito all'articolo 6, paragrafo 1, lettera g), punti da i) a vi), della direttiva 94/62/CE sui rifiuti di imballaggio (modificata dalla direttiva (UE) 2018/852))</t>
  </si>
  <si>
    <t>Investimento 3.1 - Isole verdi</t>
  </si>
  <si>
    <t>Entrata in vigore del decreto ministeriale</t>
  </si>
  <si>
    <t>Disposizione nel decreto che indica l'entrata in vigore</t>
  </si>
  <si>
    <t>Il decreto direttoriale deve approvare la graduatoria dei progetti relativa ai risultati del bando. La procedura di selezione deve includere gli elementi seguenti:
a)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
b) impegno affinché il contributo per il clima dell'investimento ammonti almeno al 37 % del costo complessivo degli investimenti sostenuti dall'RRF secondo la metodologia di cui all'allegato VI del regolamento (UE) 2021/241;
c) impegno a riferire in merito
all'attuazione della misura a metà della durata del regime e alla fine dello stesso.
I possibili settori di intervento sono i seguenti:
-     la gestione integrata e certificata del patrimonio agro-forestale ("anche tramite lo scambio dei crediti derivanti dalla cattura dell'anidride carbonica, la gestione della biodiversità e la certificazione della filiera del legno");
-     la gestione integrata e certificata delle risorse idriche;
-     la produzione di energia da fonti rinnovabili locali, quali i microimpianti idroelettrici, le biomasse, il biogas, l'eolico, la cogenerazione e il biometano;
-     lo sviluppo di un turismo sostenibile ("capace di valorizzare le produzioni locali");
-     la costruzione e gestione sostenibile del patrimonio edilizio e delle infrastrutture di una montagna moderna;
-     l'efficienza energetica e
l'integrazione intelligente degli impianti e delle reti;
-     lo sviluppo sostenibile delle attività produttive (zero waste production);
-     l'integrazione dei servizi di mobilità;
-     lo sviluppo di un modello di azienda agricola sostenibile ("che sia anche energicamente indipendente attraverso la produzione e l'uso di energia da fonti rinnovabili nei settori elettrico, termico e dei trasporti").
Il biometano deve essere conforme ai criteri di sostenibilità e riduzione delle emissioni di gas a effetto serra di cui agli articoli 29-31 della direttiva (UE) 2018/2001 sulle energie rinnovabili (direttiva RED II), alle norme sui biocarburanti ottenuti da colture alimentari e foraggere fissate dall'articolo 26 della medesima direttiva e ai relativi atti delegati e di esecuzione affinché la misura possa rispettare il principio "non arrecare un danno significativo" e i pertinenti requisiti di cui
all'allegato VI, nota 8, del regolamento (UE) 2021/241.</t>
  </si>
  <si>
    <t>Attuazione in almeno 19 piccole isole di progetti integrati completi che comportano almeno tre tipi diversi di intervento. Nel complesso il contributo per il clima dell'investimento deve essere pari almeno al 37 % del costo complessivo degli investimenti sostenuti dall'RRF secondo la metodologia di cui all'allegato VI del regolamento (UE) 2021/241. Gli interventi ammissibili al finanziamento riguardano: - efficientamento energetico; - sviluppo e/o miglioramento dei servizi e delle infrastrutture di mobilità collettiva; bus e imbarcazioni alimentati a energia elettrica; pensiline per i servizi di trasporto pubblico; car sharing, bike sharing e scooter sharing; - costruzione e/o adattamento di piste ciclabili, costruzione di zone di riparo; - efficienza della raccolta differenziata con il rafforzamento dei sistemi di raccolta; - costruzione/ammodernamento di isole ecologiche con relativo centro di riutilizzo;
- sistemi di desalinizzazione;
- impianti per la produzione di energia da fonti rinnovabili, compresa l'energia fotovoltaica, l'eolica offshore, le energie marine rinnovabili quali l'energia del moto ondoso o l'energia mareomotrice;
- misure di efficientamento energetico volte a ridurre la domanda di energia elettrica;
- interventi sulla rete elettrica e sulle relative infrastrutture: dispositivi di stoccaggio, integrazione del sistema dell'energia elettrica con il sistema idrico dell'isola, smart grids, sistemi innovativi di gestione e monitoraggio dell'energia.</t>
  </si>
  <si>
    <t>Notifica della procedura di concessione delle sovvenzioni, che dovrebbe includere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t>
  </si>
  <si>
    <t>Realizzazione di un'infrastruttura offshore per la produzione di energia elettrica equivalente a una capacità installata di almeno 200 MW da fonti di energia rinnovabile o a una produzione
indicativa di almeno 480 GWh/anno.</t>
  </si>
  <si>
    <t>Il progetto per lo sviluppo di un'infrastruttura offshore per la produzione di energia elettrica deve prevedere una capacità installata di almeno 200 MW da fonti di energia rinnovabile.</t>
  </si>
  <si>
    <t>Sostituzione di almeno 300 trattori agricoli con trattori meccanici alimentati esclusivamente a biometano e dotati di attrezzi agricoli di precisione.
Il biometano deve essere conforme ai criteri stabiliti dalla direttiva (UE) 2018/2001 (direttiva RED II) per rispettare il principio "non arrecare un danno significativo". I produttori di biocarburanti e biometano gassosi e di biocarburanti devono fornire certificati (prove di sostenibilità) rilasciati da valutatori indipendenti, come disposto dalla direttiva RED II. Gli
operatori devono acquistare certificati di garanzia di origine commisurati all'uso previsto.</t>
  </si>
  <si>
    <t>Sviluppo della produzione di biometano da impianti nuovi e riconvertiti fino ad almeno 0,6 miliardi di m³ alla fine del 2023.
Il biometano deve essere conforme ai criteri stabiliti dalla direttiva (UE) 2018/2001 sulle energie rinnovabili (direttiva RED II) affinché la misura possa rispettare il principio "non arrecare un danno significativo" e i pertinenti requisiti di cui all'allegato VI, nota 8, del regolamento (UE) 2021/241. I produttori di biocarburanti e biometano gassosi e di biocarburanti devono fornire certificati (prove di sostenibilità) rilasciati da valutatori indipendenti, come disposto dalla
direttiva RED II.</t>
  </si>
  <si>
    <t>Sviluppo della produzione di biometano da impianti nuovi e riconvertiti fino ad almeno 2,3 miliardi di m³ alla fine di giugno 2026.
Il biometano deve essere conforme ai criteri stabiliti dalla direttiva (UE) 2018/2001 sulle energie rinnovabili (direttiva RED II) affinché la misura possa rispettare il principio "non arrecare un danno significativo" e i pertinenti requisiti di cui all'allegato VI, nota 8, del regolamento (UE) 2021/241.
I produttori di biocarburanti e biometano gassosi e di biocarburanti devono fornire certificati (prove di sostenibilità) rilasciati da valutatori indipendenti, come disposto dalla
direttiva RED II.</t>
  </si>
  <si>
    <t>Il quadro giuridico deve contemplare i seguenti obiettivi:
●    creazione di un quadro normativo semplificato e accessibile per gli impianti alimentati da fonti di energia rinnovabile (FER) e per il ripotenziamento e l'ammodernamento degli impianti esistenti, in continuità con quanto previsto dal Decreto Semplificazioni;
●    emanazione di una disciplina, condivisa con le Regioni e le altre amministrazioni dello Stato interessate, volta a definire i criteri per l'individuazione delle aree idonee e non idonee all'installazione di impianti di energie rinnovabili di potenza complessiva almeno pari a quella individuata dal piano nazionale integrato per
l'energia e il clima, per il raggiungimento degli obiettivi di sviluppo delle fonti rinnovabili;
●    completamento del meccanismo di sostegno alle fonti di energia rinnovabile, anche per altre tecnologie non mature o dai costi operativi elevati, ed estensione del periodo di svolgimento dell'asta per il cosiddetto meccanismo "FER 1";
riforma per promuovere gli investimenti nei sistemi di stoccaggio, come nel decreto legislativo di recepimento della direttiva (UE) 2019/944 relativa a
norme comuni per il mercato interno dell'energia elettrica.</t>
  </si>
  <si>
    <r>
      <rPr>
        <sz val="11"/>
        <color rgb="FF196131"/>
        <rFont val="Times New Roman"/>
        <family val="1"/>
      </rPr>
      <t>Il decreto legislativo deve includere in particolare:
1. modifica legislativa per semplificare il processo di autorizzazione e modifica dell'attuale meccanismo di sovvenzioni al fine di i) ampliare l'ammissibilità, ii) prorogare il periodo di disponibilità delle sovvenzioni e iii) introdurre il meccanismo di tariffa onnicomprensiva (</t>
    </r>
    <r>
      <rPr>
        <i/>
        <sz val="11"/>
        <color rgb="FF196131"/>
        <rFont val="Times New Roman"/>
        <family val="1"/>
      </rPr>
      <t>feed-in</t>
    </r>
    <r>
      <rPr>
        <sz val="11"/>
        <color rgb="FF196131"/>
        <rFont val="Times New Roman"/>
        <family val="1"/>
      </rPr>
      <t>) e la garanzia di origine per il gas rinnovabile;
2. recepimento della direttiva RED II mediante decreto legislativo; 3. coordinamento generale a opera del Ministero della Transizione ecologica (MiTE), coadiuvato da altre amministrazioni con funzioni consultive: Ministero delle Politiche agricole alimentari e forestali (Mipaaf), Ministero dell'Economia e delle finanze (MEF) e Gestore Servizi
Energetici.</t>
    </r>
  </si>
  <si>
    <t>Investimento 2.1 - Rafforzamento smart grid</t>
  </si>
  <si>
    <t>Aumento di almeno 4 000 MW della capacità di rete per la distribuzione di energia rinnovabile.</t>
  </si>
  <si>
    <t>Aumento di almeno 1 000 MW della capacità di rete per la distribuzione di energia rinnovabile.</t>
  </si>
  <si>
    <t>Elettrificazione dei consumi energetici di almeno 1,5 milioni di abitanti.</t>
  </si>
  <si>
    <t>Assegnazione delle risorse, secondo le procedure e i criteri stabiliti, per realizzare nove stazioni di rifornimento a base di idrogeno per i treni lungo sei linee ferroviarie.</t>
  </si>
  <si>
    <t>Notifica dell'aggiudicazione di contratti di ricerca e sviluppo volti a migliorare le conoscenze circa l'uso dell'idrogeno come vettore nelle fasi di produzione, stoccaggio e distribuzione. I contratti devono perseguire almeno quattro filoni di ricerca:
a) produzione di idrogeno verde e pulito;
b) tecnologie innovative per lo stoccaggio e il trasporto dell'idrogeno e la sua trasformazione in derivati ed elettrocarburanti;
c) celle a combustibile per applicazioni stazionarie e di mobilità;
d) sistemi intelligenti di gestione integrata per migliorare la resilienza e l'affidabilità delle infrastrutture intelligenti basate sull'idrogeno.
Questa misura deve sostenere la produzione di idrogeno elettrolitico a partire da fonti di
energia rinnovabile ai sensi della direttiva (UE) 2018/2001 o
dall'energia elettrica di rete, oppure attività legate all'idrogeno che soddisfino il requisito di riduzione delle emissioni di gas serra nel ciclo di vita del 73,4 % per l'idrogeno [che si traduce in 3 t CO2eq/t H2] e del 70
% per i combustibili sintetici a base di idrogeno rispetto a un combustibile fossile di riferimento di 94 g CO2eq/MJ, in linea con l'approccio stabilito dall'articolo 25, paragrafo 2, e dall'allegato V della direttiva (UE)
2018/2001.</t>
  </si>
  <si>
    <t>Svolgimento di almeno quattro progetti di ricerca e sviluppo (uno per ogni filone elencato di seguito) e ottenimento di un certificato di collaudo o pubblicazione.
Devono essere perseguiti quattro filoni di attività di ricerca e sviluppo:
a) produzione di idrogeno verde e pulito;
b) tecnologie innovative per lo stoccaggio e il trasporto dell'idrogeno e la sua trasformazione in derivati ed elettrocarburanti;
c) celle a combustibile per applicazioni stazionarie e di mobilità;
d) sistemi intelligenti di gestione integrata per migliorare la resilienza e l'affidabilità delle infrastrutture
intelligenti basate sull'idrogeno. Questa misura deve sostenere la produzione di idrogeno elettrolitico a partire da fonti di energia rinnovabile ai sensi della direttiva (UE) 2018/2001 o
dall'energia elettrica di rete, oppure attività legate all'idrogeno che soddisfino il requisito di riduzione delle emissioni di gas serra nel ciclo di vita del 73,4 % per l'idrogeno [che si traduce in 3 t CO2eq/t H2] e del 70
% per i combustibili sintetici a base di idrogeno rispetto a un combustibile fossile di riferimento di 94 g CO2eq/MJ, in linea con l'approccio stabilito dall'articolo 25, paragrafo 2, e
dall'allegato V della direttiva (UE) 2018/2001.</t>
  </si>
  <si>
    <t>Le misure legislative necessarie devono prevedere: i) disposizioni di sicurezza relative alla produzione, al trasporto e allo stoccaggio di idrogeno, ii) procedure semplificate per costruire piccole strutture per la produzione di idrogeno verde e iii) misure riguardanti le condizioni di costruzione delle stazioni di rifornimento a base di idrogeno.
Questa misura deve sostenere unicamente attività legate all'idrogeno che soddisfino il requisito di riduzione delle emissioni di  gas serra nel ciclo di vita del 73,4 % per l'idrogeno [che si traduce in 3 t CO2eq/t H2].</t>
  </si>
  <si>
    <t>Investimento 4.1 - Rafforzamento mobilità ciclistica (piano nazionale delle ciclovie)</t>
  </si>
  <si>
    <t>Piste ciclabili aggiuntive T2</t>
  </si>
  <si>
    <t>Costruzione di almeno 365 km aggiuntivi di piste ciclabili urbane e metropolitane e almeno 1 235 km aggiuntivi di piste ciclabili in altre zone d'Italia</t>
  </si>
  <si>
    <t>Costruzione di almeno 206 km di infrastruttura di trasporto pubblico. La ripartizione indicativa per modo di trasporto è la seguente:
- metropolitana 11 km;
- tram 85 km;
- filovie 120 km;
- funivie 15 km.
I progetti devono essere realizzati nelle aree metropolitane di Roma, Genova, Firenze, Palermo, Bologna, Rimini, Napoli, Milano, Bari, Catania, Pozzuoli, Padova, Perugia,
Taranto e Trieste.</t>
  </si>
  <si>
    <t>Notifica dell'aggiudicazione di (tutti gli) appalti pubblici per la costruzione di 2 500 stazioni di ricarica rapida per veicoli elettrici in autostrada e almeno 4 000 in zone urbane (tutti i comuni). Il progetto può includere anche stazioni di ricarica pilota con stoccaggio di energia.</t>
  </si>
  <si>
    <t>Entrata in funzione di almeno 4 000 stazioni di ricarica rapida per veicoli elettrici in zone urbane (tutti i comuni) da almeno 90 kW.
Il progetto può includere anche stazioni di ricarica pilota con stoccaggio
di energia.</t>
  </si>
  <si>
    <t>Investimento 4.4.1 - Rinnovo del parco autobus regionale per il trasporto pubblico con veicoli a combustibili puliti</t>
  </si>
  <si>
    <t>Investimento 4.4.3 - Rinnovo del parco veicoli dei Vigili del Fuoco</t>
  </si>
  <si>
    <t>Numero di veicoli puliti per il rinnovo del parco veicoli dei Vigili del Fuoco</t>
  </si>
  <si>
    <t>Entrata in servizio di almeno 3 800 veicoli puliti per il rinnovo del parco veicoli dei Vigili del Fuoco.
3 500 veicoli potranno essere classificati come 100 % ecologici in quanto totalmente elettrici, con stazioni di ricarica alimentate da pannelli fotovoltaici. I 300 mezzi pesanti, di cui 200 in uso negli aeroporti e 100 per il soccorso urbano, dovranno essere alimentati esclusivamente a biometano ed essere conformi ai criteri stabiliti dalla direttiva (UE) 2018/2001 sulle energie rinnovabili (RED II). I
produttori di biocarburanti e biometano gassosi e di biocarburanti
devono fornire certificati (prove di sostenibilità) rilasciati da valutatori indipendenti, come disposto dalla direttiva RED II. Gli operatori devono acquistare certificati di garanzia di origine commisurati all'uso
previsto.</t>
  </si>
  <si>
    <t>Il decreto ministeriale deve precisare l'ammontare delle risorse disponibili, i requisiti di accesso dei beneficiari, le condizioni di ammissibilità per programmi e progetti, le spese ammissibili e la forma e intensità dell'aiuto per lo sviluppo di pannelli fotovoltaici ad alta efficienza e batterie.</t>
  </si>
  <si>
    <t>Entrata in vigore di un decreto ministeriale che precisi l'ammontare delle risorse disponibili per conseguire l'obiettivo dell'intervento  (filiera degli autobus)</t>
  </si>
  <si>
    <t>Il decreto ministeriale deve precisare l'ammontare delle risorse disponibili per realizzare circa 45 progetti di trasformazione industriale mediante "contratti di sviluppo".</t>
  </si>
  <si>
    <t>L'accordo finanziario deve delineare gli investimenti indiretti nei gestori di fondi di venture capital (VC) finanziario con investimenti e imprese/start-up in linea con gli obiettivi della transizione verde, al fine di ampliare il capitale a disposizione di ricercatori e start-up, rafforzare l'azione dei fondi VC attivi e sviluppare iniziative nuove e innovative in partenariato con le imprese.
L'accordo finanziario deve includere i seguenti elementi:
-     politica di investimento; -     criteri di ammissibilità;
conformità delle operazioni sostenute nell'ambito di questo intervento agli orientamenti tecnici sull'applicazione del principio "non arrecare un danno significativo" (2021/C58/01)
mediante la verifica della sostenibilità, l'uso di un elenco di esclusione e il requisito di conformità alla normativa ambientale dell'UE e
nazionale.</t>
  </si>
  <si>
    <t>Attivazione da parte del fondo di almeno 250 000 000 EUR di investimenti privati nel settore delle tecnologie verdi.
Il contributo climatico dell'investimento secondo la metodologia di cui all'allegato VI del regolamento (UE) 2021/241 deve rappresentare il 100 % del costo totale dell'investimento sostenuto dal dispositivo per la ripresa e la resilienza.
Al fine di garantire che la misura sia conforme agli orientamenti tecnici sull'applicazio ne del principio "non arrecare un danno significativo" (2021/C58/01)
, i criteri di ammissibilità contenuti nel capitolato d'oneri dei prossimi inviti a presentare
progetti dovranno escludere le attività di cui al seguente elenco: i) attività connesse ai combustibili fossili, compreso l'uso a valle34; ii) attività nell'ambito del sistema di scambio di quote di emissione dell'UE (ETS) che generano emissioni di gas a effetto
serra previste non inferiori ai pertinenti parametri di riferimento35;
iii) attività connesse alle discariche di rifiuti, agli inceneritori36 e agli impianti di trattamento meccanico biologico37;
iv) attività nel cui ambito lo smaltimento a lungo termine dei rifiuti potrebbe causare un
danno all'ambiente. Il capitolato d'oneri deve inoltre prevedere che siano selezionate solo le attività conformi alla pertinente normativa ambientale dell'UE e nazionale.</t>
  </si>
  <si>
    <r>
      <rPr>
        <sz val="11"/>
        <color rgb="FF196131"/>
        <rFont val="Times New Roman"/>
        <family val="1"/>
      </rPr>
      <t xml:space="preserve">Introduzione dell'idrogeno in almeno uno stabilimento industriale per decarbonizzare settori </t>
    </r>
    <r>
      <rPr>
        <i/>
        <sz val="11"/>
        <color rgb="FF196131"/>
        <rFont val="Times New Roman"/>
        <family val="1"/>
      </rPr>
      <t>hard-to-abate</t>
    </r>
    <r>
      <rPr>
        <sz val="11"/>
        <color rgb="FF196131"/>
        <rFont val="Times New Roman"/>
        <family val="1"/>
      </rPr>
      <t>. Questa misura deve sostenere la produzione di idrogeno  2018/2001 o dall'energia elettrica di rete.
Almeno 400 000 000 EUR devono essere destinati a sostenere sviluppi industriali che consentano di sostituire il 90 % dell'uso di metano e combustibili fossili in un processo industriale con idrogeno elettrolitico prodotto a partire da fonti di energia rinnovabile ai sensi della direttiva (UE) 2018/2001 o
dall'energia elettrica di rete.lettrolitico a partire da fonti di energia rinnovabile ai sensi
della direttiva (UE)</t>
    </r>
  </si>
  <si>
    <t>L'atto o gli atti giuridici devono prorogare le prestazioni Ecobonus e Sismabonus fino al 31 dicembre 2022 per i condomini e fino al 30 giugno 2023 per l'edilizia residenziale pubblica
(IACP)</t>
  </si>
  <si>
    <r>
      <rPr>
        <sz val="11"/>
        <color rgb="FF196131"/>
        <rFont val="Times New Roman"/>
        <family val="1"/>
      </rPr>
      <t xml:space="preserve">L'atto o gli atti giuridici devono semplificare e accelerare
le procedure per gli interventi di efficientamento energetico attraverso:
</t>
    </r>
    <r>
      <rPr>
        <sz val="11"/>
        <color rgb="FF196131"/>
        <rFont val="Symbol"/>
        <family val="5"/>
      </rPr>
      <t></t>
    </r>
    <r>
      <rPr>
        <sz val="11"/>
        <color rgb="FF196131"/>
        <rFont val="Times New Roman"/>
        <family val="1"/>
      </rPr>
      <t xml:space="preserve">     il lancio del Portale nazionale per l'efficienza energetica degli edifici;
</t>
    </r>
    <r>
      <rPr>
        <sz val="11"/>
        <color rgb="FF196131"/>
        <rFont val="Symbol"/>
        <family val="5"/>
      </rPr>
      <t></t>
    </r>
    <r>
      <rPr>
        <sz val="11"/>
        <color rgb="FF196131"/>
        <rFont val="Times New Roman"/>
        <family val="1"/>
      </rPr>
      <t xml:space="preserve">     Il rafforzamento delle attività del Piano d'informazione e formazione rivolte al settore civile;
     l'aggiornamento e il potenziamento del Fondo nazionale per l'efficienza energetica;
     l'accelerazione della fase realizzativa dei progetti finanziati dal programma PREPAC.</t>
    </r>
  </si>
  <si>
    <t>Notifica dell'aggiudicazio ne di tutti gli appalti pubblici per nuove sostituzioni di edifici scolastici ammissibili ai finanziamenti formalizzati dalle autorità locali equivalenti a una superficie totale di almeno 400 000 metri quadri</t>
  </si>
  <si>
    <t>Completamento della costruzione di almeno 400 000 metri quadri di nuove scuole mediante sostituzione di edifici, con un conseguente consumo di energia primaria inferiore di almeno il 20 % rispetto al requisito relativo agli edifici a energia quasi zero</t>
  </si>
  <si>
    <t>Costruzione di edifici, riqualificazione e rafforzamento dei beni immobili dell'amministrazi one della giustizia di almeno 289 000 metri quadri</t>
  </si>
  <si>
    <t>Completamento della costruzione di nuove reti per il teleriscaldamento, o dell'ampliamento di quelle esistenti, per ridurre il consumo energetico di almeno 20 ktpe all'anno. L'investimento deve essere conforme alle condizioni di cui all'allegato VI, nota 9, del regolamento 241/2021/UE sul dispositivo per la ripresa e la resilienza.</t>
  </si>
  <si>
    <r>
      <t xml:space="preserve">Il nuovo quadro giuridico dovrà, come minimo: </t>
    </r>
    <r>
      <rPr>
        <sz val="11"/>
        <color rgb="FF196131"/>
        <rFont val="Times New Roman"/>
        <family val="1"/>
      </rPr>
      <t>privilegiare gli interventi di prevenzione in linea con la valutazione nazionale del rischio e con l'articolo 6 della decisione n. 1313/2013/UE, con la valutazione delle capacità di gestione dei rischi e con il principio "non arrecare un danno significativo"; accelerare le procedure per l'elaborazione dei progetti e stabilire principi generali per semplificare le procedure di realizzazione e di finanziamento dei progetti e i progetti relativi al rischio idrologico;
armonizzare e semplificare i flussi di informazioni per ridurre la ridondanza delle segnalazioni tra i vari sistemi informativi dello Stato e sviluppare un sistema di indicatori per una migliore individuazione dei rischi idrologici, in linea con le raccomandazioni della Corte dei conti italiana;
rafforzare il coordinamento degli interventi tra i diversi livelli di governo, in linea con le raccomandazioni della Corte dei conti italiana; creare banche dati comuni in materia di dissesto", in linea con le raccomandazioni della Corte dei conti italiana;
stabilire i tempi massimi per ciascuna fase;
definire un piano per rafforzare la capacità degli organi coinvolti.</t>
    </r>
  </si>
  <si>
    <t>La legge/i regolamenti generali sui servizi idrici per un uso sostenibile e l'incentivazione degli investimenti nelle infrastrutture idriche devono come minimo:
ridurre la frammentazione dei diversi attori attraverso norme e meccanismi di aggregazione per incentivare l'integrazione degli operatori di gestione attualmente autonomi nell'operatore unico per l'intero Ambito Territoriale Ottimale;
prevedere incentivi per un uso sostenibile dell'acqua in agricoltura, in particolare per sostenere l'uso del sistema comune di gestione delle risorse idriche (SIGRIAN) per usi irrigui collettivi e di autoapprovvigionament o;
stabilire un sistema di prezzi regolamentati che tenga adeguatamente conto dell'uso delle risorse ambientali e dell'inquinamento, conformemente al principio "chi inquina
paga".</t>
  </si>
  <si>
    <t>Riforma 4.2 "Misure per garantire la piena capacità gestionale per i servizi idrici integrati"</t>
  </si>
  <si>
    <t>Riforma del quadro giuridico per una migliore gestione e un uso sostenibile dell'acqua</t>
  </si>
  <si>
    <t>Entrata in vigore dei protocolli d'intesa</t>
  </si>
  <si>
    <t>Firma di una serie di protocolli d'intesa da parte del Ministero per la Transizione Ecologica con le regioni Campania, Calabria, Molise e Sicilia per ridurre la frammentazione del numero di operatori che forniscono servizi idrici. I protocolli d'intesa dovrebbero definire obiettivi in materia di istituzione di enti amministrativi locali, riduzione del numero di operatori e realizzazione di economie di scala al fine di creare operatori unici almeno ogni
40 000 abitanti.</t>
  </si>
  <si>
    <t>Il quadro giuridico rivisto deve, come minimo:
- istituire un sistema di sanzioni per l'estrazione illecita di acqua; richiedere una valutazione d'impatto ai sensi dell'articolo 4, paragrafo 7, della direttiva quadro sulle acque per valutare l'impatto (eventualmente cumulativo) su tutti i corpi idrici potenzialmente interessati;
- evitare l'espansione del sistema irriguo esistente (non solo attraverso l'espansione fisica ma anche mediante un maggiore utilizzo di acqua), anche se si ricorre a metodi più efficienti, quando i corpi idrici interessati (acque superficiali o sotterranee) sono o si prevede saranno (nel contesto dell'intensificazione dei cambiamenti climatici) in uno stato inferiore al buono o potenzialmente buono.</t>
  </si>
  <si>
    <t>Indicazione nel testo del decreto ministeriale della data di entrata in vigore</t>
  </si>
  <si>
    <t>Il decreto ministeriale deve prevedere lo sviluppo di servizi digitali per i visitatori dei parchi nazionali e delle aree marine protette</t>
  </si>
  <si>
    <t>Il decreto del Preside dei ministri (DPCM) programma nazionale dell'inquinamento atmosferico introduca misure idonee dell'inquinamento atmosferico con la direttiva (UE) decreto legislativo 30 81, che recepisce tale</t>
  </si>
  <si>
    <t>Almeno il 70 % dei parchi nazionali e delle aree marine protette deve aver sviluppato servizi digitali per i visitatori dei parchi nazionali e delle aree marine protette (almeno due tra: il collegamento al portale Naturitalia.IT; il 5G/Wi-Fi o un'applicazione per la mobilità sostenibile)</t>
  </si>
  <si>
    <r>
      <t xml:space="preserve">Il decreto ministeriale... un piano operativo per... di un sistema avanzato di monitoraggio e previsione per l'individuazione dei rischi... piano deve, come minimo prevedere applicazioni in remoto e sensori da c... rilevazione di dati; sviluppare un sistema che consenta il coordinamento e l'interoperabilità tra le sale di controllo; allestire sale di controllo regionali; sviluppare sistemi e s... </t>
    </r>
    <r>
      <rPr>
        <i/>
        <sz val="11"/>
        <color rgb="FF196131"/>
        <rFont val="Times New Roman"/>
        <family val="1"/>
      </rPr>
      <t>cybersecurity</t>
    </r>
    <r>
      <rPr>
        <sz val="11"/>
        <color rgb="FF196131"/>
        <rFont val="Times New Roman"/>
        <family val="1"/>
      </rPr>
      <t>.</t>
    </r>
  </si>
  <si>
    <t>Approntare un sistema avanzato ed integrato di monitoraggio e previsione per l'individuazione dei rischi idrologici</t>
  </si>
  <si>
    <t>Il 90 % della superfic… meridionali deve esse sistema avanzato e integrato di monitoraggio e previsione per l'individuazione dei rischi idrologici</t>
  </si>
  <si>
    <r>
      <t xml:space="preserve">Notifica dell'aggiudicazione degli appalti pubblici per g... in materia di gestione e ... dei rischi idrogeologici. </t>
    </r>
    <r>
      <rPr>
        <sz val="11"/>
        <color rgb="FF196131"/>
        <rFont val="Times New Roman"/>
        <family val="1"/>
      </rPr>
      <t>Gli interventi devono -   garantire la messa zone edificate e d sposti al rischio i -     prevedere azioni p ambientale e la mi effetti dei cambia-     garantire un livell controllo e di gest alluvione;  - dare priorità a sol natura nei contratt</t>
    </r>
  </si>
  <si>
    <t>Investimento 2.1.a - Misure per la gestione del rischio di alluvione e per la riduzione del rischio idrogeologico</t>
  </si>
  <si>
    <t>Ridurre di almeno 1 5... Il numerodi persone esposte a r... a rischi idrologici dire</t>
  </si>
  <si>
    <t>Entrata in vigore del quadro giuridico rivisto per interventi contro i rischi di alluvione e idrogeologici</t>
  </si>
  <si>
    <t>I decreti di approvazione del  piano di intervento e... i rispettiva area (Comm... delegato/Regione/Provincia per la riduzione del rischio idrogeologico e di alluvione mirare a ripristinare l originarie e a garantire… territori alle calamità</t>
  </si>
  <si>
    <t>Completamento di tut... tipo E volti al ripristino... pubbliche danneggiate</t>
  </si>
  <si>
    <t>Completare almeno 7 lavori pubblici di picc... Almeno il 30 % degli lavori pubblici di picc... completati nei comuni all'efficienza energetica dell'illuminazione... pu pubblici e/o ll'install per la produzione di energie rinnovabili.</t>
  </si>
  <si>
    <t>Piantare alberi per la tutela e la  valorizzazione delle aree verdi urbane ed extraurbane T1</t>
  </si>
  <si>
    <t>Riduzione dell'artificialità dell'alveo per la rinaturazione dell'area del Po T2</t>
  </si>
  <si>
    <t>Ridurre l'artificialità almeno 13 km</t>
  </si>
  <si>
    <t>Riduzione dell'artificialità dell'alveo per la rinaturazione dell'area del Po T1</t>
  </si>
  <si>
    <t>Riforma 4.1 - Semplificazione normativa e rafforzamento della governance per la realizzazione di investimenti nelle infrastrutture di approvvigionamento idrico</t>
  </si>
  <si>
    <t>Entrata in vigore della semplificazione normativa per gli interventi nelle infrastrutture idriche primarie per la sicurezza dell'approvvigionamento idrico</t>
  </si>
  <si>
    <t xml:space="preserve">Indicazione nel testo del o dei pertinenti atti legislativi della data di entrata in vigore </t>
  </si>
  <si>
    <t>Investimento 4.1 - Investimenti in infrastrutture idriche primarie per la sicurezza dell'approvvigionamento idrico
idrico</t>
  </si>
  <si>
    <t>Aggiudicazione di (tutti gli) appalti pubblici per investimenti in infrastrutture idriche primarie e per la sicurezza dell'approvvigionamento idrico</t>
  </si>
  <si>
    <t>Investimento 4.2 - Riduzione delle perdite nelle reti di distribuzione dell'acqua, compresa la digitalizzazione e il monitoraggio delle reti</t>
  </si>
  <si>
    <t>Notifica dell'aggiudic appalti pubblici per u 880 000 000 EUR per
sulle reti e i sistemi ir sistema di digitalizza monitoraggio.
Gli appalti devono rig incoraggiare la mis monitoraggio degli collettive (mediante contatori e sistemi remoto) sia per l'autoapprovvigiona un sistema di monit licenze private) qua completare l'introdu politica di tariffazio basata sui volumi id efficiente delle riso agricoltura;
ridurre il prelievo il nelle zone rurali; gli investimenti nel dovrebbero mirare modo sicuro le acq possibile, e/o a rend l'irrigazione esisten corpo idrico interes stato. Se lo stato è i in caso di ammoder dell'irrigazione esis devono essere tali d raggiungimento di
occorre evitare l'esp sistemi irrigui esist attraverso l'espansi anche mediante un di acqua), anche se più efficienti, quan interessati sono o si saranno (nel contes dell'intensificazione climatici) in uno sta buono.
Ci si attende che ques arrecherà un danno si obiettivi ambientali ai 17 del regolamento ( tenendo conto della d interventi in question
mitigazione stabilite ripresa e la resilienza orientamenti tecnici s del principio "non arr significativo" (2021/C particolare, per ciascu investimento, prima, l'inizio dei lavori di c essere garantita la pie disposizioni del diritt segnatamente la dirett acque. Inoltre, la mis una valutazione dell'i (VIA) a norma della 2011/92/UE, nonché pertinenti nel contest 2000/60/CE e della di compresa l'attuazione mitigazione necessari
In particolare, al mom pubblicazione del pro valutazione dell'impa fini della consultazio fornire una giustificaz dell'investimento risp alternative, sia in term (estensione dei terren alla rigenerazione rur di mezzi (riduzione d acqua e soluzioni bas</t>
  </si>
  <si>
    <t>Interventi per la resilienza dell'agrosistema irriguo per una migliore gestione delle risorse idriche T1</t>
  </si>
  <si>
    <t>Portare almeno al 29 fonti di prelievo dotat</t>
  </si>
  <si>
    <t>Investimento 4.4 - Investimenti in fognatura e depurazione</t>
  </si>
  <si>
    <t>Notifica dell'aggiudic appalti per un totale d EUR per interventi ne fognarie e della depur Gli interventi devono
-     essere conformi pertinenti di cui nota 11, del rego 2021/241;
-     rendere più effic delle acque reflu acque marine e i attraverso il rico tecnologica;
-     trasformare alcu depurazione in " che riutilizzino l
depurate a fini ir</t>
  </si>
  <si>
    <t>Ridurre di almeno 57 abitanti residenti in a conformi alla direttiv Consiglio a causa del della raccolta e del tra… acque reflue urbane</t>
  </si>
  <si>
    <t>Ridurre di almeno 2 5 di abitanti residenti in conformi alla direttiv Consiglio a causa del della raccolta e del tra… acque reflue urbane</t>
  </si>
  <si>
    <t>Investimento 1.1 - Collegamenti ferroviari ad alta velocità verso il Sud per passeggeri e merci</t>
  </si>
  <si>
    <t>Aggiudicazione dell'appalto o degli appalti per la costruzione della ferrovia ad alta velocità sulle linee Napoli-Bari e Palermo-Catania</t>
  </si>
  <si>
    <t>Notifica dell'aggiudicazione di tutti gli appalti pubblici per la costruzione della ferrovia ad alta velocità sulle linee Napoli-Bari e Palermo-Catania</t>
  </si>
  <si>
    <t>Ferrovia ad alta velocità per passeggeri e merci sulle linee Napoli-Bari, Salerno-Reggio Calabria e Palermo-Catania</t>
  </si>
  <si>
    <t>274 km di ferrovia ad alta velocità per passeggeri e merci sulle linee Napoli-Bari, Salerno-Reggio Calabria e Palermo- Catania costruiti, pronti per le fasi di autorizzazione e operativa.
La ripartizione indicativa è la seguente:
Orsara-Bovino (Napoli-Bari) 93 km
Battipaglia-Romagnano (Salerno-Reggio Calabria) 33 km
Catenanuova-Dittaino e Dittaino-Enna (Palermo-Catania) 148 km</t>
  </si>
  <si>
    <t>Aggiudicazione dell'appalto o degli appalti per la costruzione dei collegamenti sulle linee Roma-Pescara e Orte-Falconara</t>
  </si>
  <si>
    <t>Notifica dell'aggiudicazione di tutti gli appalti pubblici per la costruzione della ferrovia ad alta velocità sulle linee Roma-Pescara e Orte-Falconara</t>
  </si>
  <si>
    <t>Notifica dell'aggiudicazione di tutti gli appalti pubblici per la costruzione dei collegamenti sulle linee Roma-Pescara e Orte-Falconara. Gli appalti devono fare riferimento alle seguenti tratte di tali linee:
Roma-Pescara Orte-Falconara
Taranto-Metaponto-Potenza-Battipaglia</t>
  </si>
  <si>
    <t>Investimento 1.3 - Connessioni diagonali</t>
  </si>
  <si>
    <t>Investimento 1.4 - Sviluppo del sistema europeo di gestione del traffico ferroviario (ERTMS)</t>
  </si>
  <si>
    <t>1 400 km di linee ferroviarie dotati del sistema europeo di gestione del traffico
ferroviario</t>
  </si>
  <si>
    <t>1 400 km di linee ferroviarie dotati del sistema europeo di gestione del traffico ferroviario, conformemente al piano europeo di implementazione dell'ERTMS pronti per le fasi di autorizzazione e operativa.</t>
  </si>
  <si>
    <t>Aggiudicazione dell'appalto o degli appalti per il potenziamento, l'elettrificazione e l'aumento della resilienza delle ferrovie nel Sud</t>
  </si>
  <si>
    <t>Notifica dell'aggiudicazione degli (di tutti gli) appalti per il potenziamento, l'elettrificazione e l'aumento della resilienza delle ferrovie nel Sud</t>
  </si>
  <si>
    <t>Notifica dell'aggiudicazione degli (di tutti gli) appalti pubblici per il potenziamento, l'elettrificazione e l'aumento della resilienza delle ferrovie nel Sud.
Gli appalti devono fare riferimento alle seguenti tratte di tali linee: Regione Molise
-     Roma-Venafro- Campobasso-Termoli;
Regione Puglia
-     Bari-Lamasinata;
-     Barletta-Canosa;
-     Pescara-Foggia;
-     Potenza-Foggia;
-     Collegamenti Brindisi
-     Collegamenti Taranto Regione Calabria
-     Ionica Sibari-Catanzaro Lido-Reggio Calabria/Lamezia Terme
Regione Basilicata
-     Ferrandina-Matera Regione Campania
-     Salerno Arechi-Aeroport Pontecagnano
Regione Sicilia
-     nodo di Catania
-     Palermo-Agrigento-Porto Empedocle
-     Collegamento al porto di Augusta Regione Sardegna
-     Collegamento ferroviario con l'aeroporto di Olbia
-     Raddoppio Decimomannu- Villamassargia</t>
  </si>
  <si>
    <t>Investimento 1.6 - Potenziamento delle linee regionali - Miglioramento delle ferrovie
regionali (gestione RFI)</t>
  </si>
  <si>
    <t>Investimento 1.8 - Miglioramento delle stazioni ferroviarie (gestite da RFI
nel Sud)</t>
  </si>
  <si>
    <t>Riforma 2.1 - Attuazione del recente "Decreto Semplificazioni" (convertito nella legge 11 settembre 2020, n. 120) mediante l'emanazione di un decreto relativo all'attuazione di "Linee guida per la classificazione e gestione del rischio, la valutazione della sicurezza e il monitoraggio dei
ponti esistenti"</t>
  </si>
  <si>
    <t>Entrata in vigore delle "Linee guida per la classificazione e gestione del rischio, la valutazione della sicurezza e il monitoraggio dei ponti esistenti"</t>
  </si>
  <si>
    <t>Disposizione nel decreto che indica l'entrata in vigore del decreto di attuazione delle "Linee guida per la classificazione e gestione del rischio, la valutazione della sicurezza e il monitoraggio dei ponti esistenti"</t>
  </si>
  <si>
    <t>Le Linee guida stabiliranno norme e metodologie comuni all'intera rete viaria nazionale per la classificazione e la gestione del rischio, la valutazione della sicurezza e il monitoraggio dei ponti esistenti</t>
  </si>
  <si>
    <t>Riforma 1.1 – Semplificazione delle procedure per il processo di pianificazione strategica</t>
  </si>
  <si>
    <t>Il quadro legislativo riveduto deve stabilire che:
- Tutte le autorità portuali devono adottare i loro documenti di pianificazione strategica di sistema (DPSS) e i loro piani regolatori portuali (PRP) tenendo pienamente conto della riforma del 2016 dei sistemi portuali italiani, approvata con decreto legislativo 4 agosto 2016, n. 169. Il DPSS deve disciplinare almeno i seguenti elementi:
- gli obiettivi di sviluppo delle autorità di sistema portuale;
- le aree individuate e delineate, destinate esclusivamente alle funzioni di porto e di retroporto;
- i collegamenti infrastrutturali stradali e ferroviari dell'ultimo miglio con i porti;
- i criteri seguiti per individuare i contenuti della pianificazione;
- individuare in modo univoco gli orientamenti, le norme e le procedure per l'elaborazione dei piani regolatori
portuali.</t>
  </si>
  <si>
    <t xml:space="preserve">Riforma 1.2 –  Aggiudicazione competitiva delle concessioni nelle aree portuali </t>
  </si>
  <si>
    <t>Entrata in vigore del regolamento relativo alle concessioni portuali</t>
  </si>
  <si>
    <t>Disposizione nel regolamento che indica l'entrata in vigore del regolamento relativo alle concessioni portuali</t>
  </si>
  <si>
    <t>Il nuovo regolamento deve definire le condizioni quadro per l'aggiudicazione delle concessioni nei porti. Il regolamento deve definire come minimo:
- le condizioni relative alla durata della concessione;
- i poteri di supervisione e controllo delle autorità che rilasciano la concessione;
- le modalità di rinnovo;
- il trasferimento degli impianti al nuovo concessionario al termine della concessione;
- i limiti dei
canoni minimi a carico dei licenziatari</t>
  </si>
  <si>
    <t>Disposizione giuridica indicante l'entrata in vigore della semplificazione delle procedure di autorizzazione per gli impianti di cold ironing</t>
  </si>
  <si>
    <t>Razionalizzare l'iter di autorizzazione per ridurne la durata a un massimo di 12 mesi per la costruzione di infrastrutture di trasporto dell'energia volte a fornire elettricità da terra alle navi durante la fase di ormeggio (in caso di interventi non soggetti a valutazione ambientale)</t>
  </si>
  <si>
    <t xml:space="preserve">Digitalizzazione della gestione del traffico aereo: entrata in funzione di nuovi strumenti </t>
  </si>
  <si>
    <t>Certificazioni del TOC, dell'ERP, delle informazioni aeronautiche digitalizzate e dell'UTMS</t>
  </si>
  <si>
    <t>Entrata in esercizio dei seguenti elementi:
a) Centro operativo tecnico (TOC) e almeno due sistemi di gestione del traffico aereo
b) Group Cloud Enterprise Resource Planning (ERP)
c) Informazioni aeronautiche digitalizzate
d) Sistema di gestione del traffico senza equipaggio e connettività (UTMS)</t>
  </si>
  <si>
    <t>Aggiudicazione di opere alle nove autorità di sistema portuale. La procedura di selezione per l'aggiudicazione di opere deve prevedere quanto segue:
a) criteri di ammissibilità che assicurino la conformità delle opere agli orientamenti tecnici sull'applicazione del principio "non arrecare un danno significativo" (2021/C58/01) e alla pertinente normativa ambientale dell'UE e nazionale;
b) impegno a garantire che il contributo climatico dell'investimento secondo la metodologia di cui all'allegato VI del regolamento (UE) 2021/241 rappresenti almeno il 79 % del costo totale dell'investimento sostenuto dall'RRF;
c) impegno a riferire in merito
all'attuazione della misura a metà della durata del regime e
alla fine dello stesso.</t>
  </si>
  <si>
    <t>Completamento delle opere da parte di tutte le autorità portuali. Complessivamente, almeno 213 000 000 EUR devono essere destinati ad attività a sostegno dell'obiettivo climatico secondo la metodologia di cui all'allegato VI del regolamento (UE) 2021/241.</t>
  </si>
  <si>
    <t>Disposizione indicante l'entrata in funzione della [piattaforma strategica nazionale]</t>
  </si>
  <si>
    <t>I sistemi per gli operatori portuali delle singole autorità di sistema portuale devono essere interoperabili fra loro e con la piattaforma strategica nazionale digitale.</t>
  </si>
  <si>
    <t>Le riforme devono comprendere almeno i seguenti elementi chiave:
i)  iniziative di riforma delle classi di laurea che introducano un grado maggiore di flessibilità al fine di rispondere all'evoluzione della domanda di competenze del mercato del lavoro;
ii)  iniziative di riforma delle lauree abilitanti al fine di semplificare e velocizzare l'accesso all'esercizio delle professioni;
iii)  iniziative di riforma dei dottorati al fine di coinvolgere maggiormente le imprese e stimolare la ricerca applicata;
iniziative di riforma del sistema di formazione professionale terziaria, compreso il rafforzamento
dei legami e delle possibili transizioni con le lauree professionalizzanti al fine di soddisfare la domanda di competenze tecniche sul mercato del lavoro.</t>
  </si>
  <si>
    <t>Il quadro giuridico riveduto è inteso ad attrarre, reclutare e motivare insegnanti di qualità, in particolare attraverso:
i) il miglioramento del sistema di reclutamento;
ii) l'introduzione di un'elevata specializzazione all'insegnamento per accedere alla professione nella scuola secondaria di secondo grado;
iii) la limitazione dell'eccessiva mobilità degli insegnanti (nell'interesse della continuità dell'insegnamento);
iv) una progressione di carriera chiaramente collegata alla valutazione delle prestazioni e allo sviluppo professionale
continuo.</t>
  </si>
  <si>
    <t>Il piano Scuola 4.0 adottato dal Ministero dell'Istruzione al fine di favorire la transizione digitale del sistema scolastico italiano deve prevedere:
a) la trasformazione di
100 000 classi in ambienti di apprendimento innovativi;
b) la creazione di laboratori per le nuove professioni digitali in tutte le scuole del II ciclo.
L'azione a) è intesa alla trasformazione degli spazi scolastici destinati alle classi tradizionali in ambienti di apprendimento innovativi, adattabili e flessibili, connessi e integrati con tecnologie digitali, fisiche e virtuali. L'investimento nelle
strutture scolastiche deve dotare almeno 100 000 classi delle scuole primarie e secondarie utilizzate per le lezioni di tutte le tecnologie didattiche più innovative (dispositivi di programmazione e robotica, dispositivi di realtà virtuale, dispositivi digitali avanzati per l'istruzione inclusiva ecc.).
L'azione b) è intesa alla creazione di almeno un laboratorio per le professioni digitali in ciascuna scuola del II ciclo, strettamente interconnesso con imprese e start-up innovative per la creazione di nuovi posti di lavoro nel settore delle nuove professioni digitali (intelligenza artificiale, robotica, big data, cybersecurity, economia blu e verde ecc.).
Almeno il 40 % delle scuole
beneficiarie deve essere localizzato nel Sud Italia.</t>
  </si>
  <si>
    <t>Disposizion e nella normativa che indica l'entrata in vigore delle riforme</t>
  </si>
  <si>
    <t>La legislazione primaria di riforma del sistema di istruzione primaria e secondaria volta a migliorare i risultati scolastici deve comprendere almeno i seguenti elementi chiave:
i) iniziative di riforma dell'organizzazione del sistema di istruzione al fine di adeguarlo agli sviluppi demografici (numero di scuole e rapporto studenti/docenti);
ii) iniziative di riforma del sistema di orientamento al fine di ridurre al minimo il tasso di abbandono scolastico nell'istruzione terziaria;
iii) iniziative di rafforzamento del sistema degli ITS, anche tramite l'adozione di nuovi curricula e il loro orientamento verso l'innovazione introdotta dal piano nazionale Industria 4.0 (Ministero dello Sviluppo economico, Decreto 26 Maggio 2020);
iv) iniziative di formazione per dirigenti scolastici, docenti e personale tecnico- amministrativo e creazione della Scuola di Alta Formazione al fine di migliorare la qualità dell'insegnamento;
v) iniziative di integrazione
di attività, metodologie e contenuti volti a sviluppare e rafforzare le competenze STEM, digitali e di innovazione in tutti i cicli scolastici, dall'asilo nido alla scuola secondaria di secondo grado, con l'obiettivo di incentivare le iscrizioni ai curricula STEM terziari, in particolare per le donne.
Al fine di conseguire il traguardo in modo soddisfacente, la legislazione deve prevedere scadenze obbligatorie per l'emanazione degli atti di legislazione secondaria, di orientamenti e di tutte le disposizioni regolamentari (monitoraggio a cura del Ministero dell'Istruzione) necessari per garantire
un'agevole attuazione.</t>
  </si>
  <si>
    <t>La legislazione deve comprendere disposizioni volte a costruire un sistema di formazione di qualità per il personale della scuola in linea con un continuo sviluppo professionale e di carriera, l'istituzione di un organismo qualificato deputato alle linee di indirizzo della formazione del personale scolastico, alla selezione e al coordinamento delle iniziative formative, collegandoli alle progressioni di carriera, come previsto nella riforma relativa al reclutamento.
L'attuazione di un sistema di formazione iniziale e continua dovrebbe consentire di superare l'attuale frammentazione dei percorsi formativi, che al momento non sono oggetto di una strategia nazionale unificata.</t>
  </si>
  <si>
    <t>Realizzazione di attività di tutoraggio per almeno 470 000 giovani a rischio di abbandono scolastico e per almeno 350 000 giovani che hanno già abbandonato la scuola.
L'intervento deve garantire:
- la distribuzione territoriale e di genere,
- l'introduzione di una piattaforma per le attività di tutoraggio e formazione, disponibile online, a sostegno dell'attuazione delle attività di tutoraggio. Avvio di corsi post diploma (qualifiche orientate al lavoro)
- l'iniziativa copre l'intero territorio nazionale, con particolare attenzione alle aree a rischio (i territori oggetto dell'intervento sono caratterizzati da ritardi nell'istruzione, basso livello socioeconomico delle famiglie e livello elevato di abbandono prematuro degli studi);
- le misure di tutoraggio volte a superare i divari territoriali e le disuguaglianze in termini di parità di accesso all'istruzione e di successo nella formazione saranno rivolte, in particolare, alle scuole e alle situazioni scolastiche in cui i tassi di abbandono scolastico sono
maggiori per via di tale condizione sociale.</t>
  </si>
  <si>
    <t>La legislazione secondaria deve comprendere tutte le disposizioni necessarie per l'efficace attuazione e applicazione di tutte le misure relative alle riforme dell'istruzione primaria, secondaria e terziaria:
- riforme del sistema di istruzione terziaria al fine di migliorare i risultati scolastici (legislazione primaria) in materia di: a) lauree abilitanti; b) classi di laurea; c) riforma dei dottorati;
- decreti ministeriali di riforma delle borse di studio al fine di migliorare l'accesso all'istruzione terziaria,
- riforma della carriera degli insegnanti,
- riforme del sistema di istruzione primaria e secondaria al fine di migliorare i risultati scolastici,
- legislazione volta a costruire un sistema di formazione di qualità per le scuole.</t>
  </si>
  <si>
    <t>Assegnazione di borse di studio ad almeno 300 000 studenti Almeno il 75 % dei beneficiari dovrebbe essere costituito da donne, disoccupati di lungo
periodo, persone con disabilità o persone con meno di 30 anni, e dovrebbero essere erogati almeno 0,3 milioni di corsi di formazione in materia di competenze digitali nel quadro del programma GOL.
Con questo progetto deve essere perseguita l'integrazione delle politiche di contribuzione con quelle per il sostegno allo studio attraverso:
- l'aumento di 700 EUR in media dell'importo delle borse di studio,
- il finanziamento delle borse di studio per una quota più ampia di studenti.</t>
  </si>
  <si>
    <t>Assegnazione di almeno 1 200 borse di dottorato
supplementari ogni anno (su tre anni); assegnazione di almeno 1 000 borse di dottorato supplementari ogni anno (su tre anni) nell'ambito delle Amministrazioni pubbliche; assegnazione di almeno 200 nuove borse di dottorato ogni anno (su tre anni) destinate al patrimonio culturale. La base di partenza è stata individuata come il numero attuale (arrotondato) di dottorandi che iniziano ogni anno il dottorato in Italia.
a) I dottorati devono essere concepiti in modo tale da coinvolgere più efficacemente le imprese e promuovere la ricerca applicata;
b) i dottorati nell'ambito delle Amministrazioni pubbliche devono essere conformi al quadro normativo da attuare in collaborazione con il Ministero per la Pubblica Amministrazione; i dottorati nell'ambito delle Amministrazione pubbliche possono essere offerti nelle diverse aree identificate dal CUN - Consiglio Universitario Nazionale (ad es. Scienze giuridiche, Scienze economiche e statistiche, Scienze politiche e sociali), nella misura in cui sono intesi a qualificare ulteriormente il candidato per contribuire allo sviluppo di sistemi governativi potenziati;
i dottorati destinati al patrimonio culturale devono essere conformi a un quadro da definire in stretta cooperazione con il Ministero della Cultura (ad es. nelle aree Scienze dell'antichità, filologico- letterarie e storico-artistiche, e Scienze storiche, filosofiche, pedagogiche e psicologiche, quali identificate dal CUN, Consiglio Universitario
Nazionale).</t>
  </si>
  <si>
    <t>Almeno 8 000 scuole che hanno attivato progetti di orientamento STEM.
I progetti sono intesi allo sviluppo e alla digitalizzazione della piattaforma digitale nazionale STEM ai fini della piena attuazione del programma, del monitoraggio e della diffusione di informazioni e dati (disaggregati per genere) a partire dalle scuole dell'infanzia e primaria fino alla scuola secondaria di primo e secondo grado, agli istituti tecnici e professionali e alle università.</t>
  </si>
  <si>
    <t>Numero di classi trasformate in ambienti di apprendimento innovativi grazie al piano "Scuola 4.0".
L'azione è intesa a trasformare gli spazi scolastici utilizzati come classi tradizionali in ambienti di apprendimento innovativi, adattabili e flessibili, connessi e integrati con tecnologie digitali, fisiche e virtuali. L'investimento deve dotare almeno 100 000 classi delle scuole primarie e secondarie utilizzate per l'insegnamento di tutte le tecnologie didattiche più innovative (ad es. dispositivi di programmazione e robotica, dispositivi di realtà virtuale e dispositivi digitali avanzati per l'insegnamento inclusivo).</t>
  </si>
  <si>
    <t>Almeno 230 400 m² realizzati o riqualificati da utilizzare come palestre o strutture sportive annesse alle scuole. Registro nazionale degli edifici scolastici e dati derivanti dal monitoraggio GPU, validi per il programma nazionale triennale.</t>
  </si>
  <si>
    <t>Aumento del numero di studenti iscritti al sistema di formazione professionale terziaria (ITS) ogni anno (100 %). Il conseguimento soddisfacente dell'obiettivo dipenderà anche dall'aumento del numero di ITS operativi (+ 208 ITS).</t>
  </si>
  <si>
    <t>Almeno 1 000 strutture che possano favorire un incremento del tempo scuola e un'apertura della scuola al territorio anche oltre l'orario scolastico, mediante la costruzione e la ristrutturazione degli spazi delle mense al fine di aumentare il numero di strutture che favoriscano un incremento del tempo scuola e un'apertura delle scuole al territorio oltre l'orario scolastico. Sono fornite informazioni sulla distribuzione territoriale e sul tipo di struttura resa disponibile.</t>
  </si>
  <si>
    <t>Assegnazione di almeno 500 nuovi dottorati di ricerca nell'arco di tre anni in programmi dedicati alle transizioni digitale e ambientale.
Il progetto mira a qualificare e innovare i percorsi universitari (e di dottorato), attraverso le seguenti leve:
a) digitalizzazione; b) "cultura dell'innovazione"; c) internazionalizzazione, intervenendo su:
- formazione digitale ad accesso aperto (T1) (T2);
- rafforzamento del ruolo delle università (T3);
- rafforzamento della cooperazione scientifica internazionale (T4) e (T5).</t>
  </si>
  <si>
    <t>Almeno 1 000 000 di studenti hanno frequentato corsi di transizione dalla scuola secondaria di secondo grado all'università.
Si tratta di una stima media degli studenti italiani iscritti al terzo, quarto e quinto anno della scuola secondaria di secondo grado negli anni in cui è realizzato l'investimento. Tale stima si basa principalmente sul numero di studenti attualmente iscritti e sui tassi di laurea.
Il numero di studenti iscritti all'orientamento attivo sarà monitorato dal MUR.
L'obiettivo è far sì che almeno 1 000 000 studenti negli ultimi due anni della scuola secondaria di secondo grado abbiano frequentato corsi di transizione scuola-università.</t>
  </si>
  <si>
    <t>Ristrutturazione di almeno 2 784 000 m² di edifici scolastici. Tramite il Piano di messa in sicurezza e riqualificazione dell'edilizia scolastica si prevede di poter ristrutturare una superficie complessiva 2 784 000 m², pari a circa 2 100 edifici scolastici.</t>
  </si>
  <si>
    <r>
      <t xml:space="preserve">La legislazione riveduta: deve modificare le norme vigenti in materia di alloggi per gli studenti (L. 338/2000 e d.lgs. 68/2012) al fine di:
1) agevolare la ristrutturazione e il rinnovo delle strutture in luogo di nuovi edifici </t>
    </r>
    <r>
      <rPr>
        <i/>
        <sz val="11"/>
        <color rgb="FF196131"/>
        <rFont val="Times New Roman"/>
        <family val="1"/>
      </rPr>
      <t>green-field</t>
    </r>
    <r>
      <rPr>
        <sz val="11"/>
        <color rgb="FF196131"/>
        <rFont val="Times New Roman"/>
        <family val="1"/>
      </rPr>
      <t xml:space="preserve"> (prevedendo una maggiore percentuale di cofinanziamento, attualmente al 50 %), con il più alto standard ambientale che deve essere garantito dai progetti presentati;
2) semplificare, anche grazie alla digitalizzazione, la presentazione e la selezione dei progetti e, quindi, i tempi di realizzazione; 3) prevedere per legge una deroga ai criteri di cui alla L. 338/2000 per quanto riguarda la percentuale di cofinanziamento concedibile.
Sarà attuata una riforma che introdurrà nel quadro normativo italiano in materia di finanziamento degli alloggi per gli studenti le seguenti importanti modifiche:
1. apertura della partecipazione al finanziamento anche a investitori privati (in funzione del regime descritto nell'attuazione), consentendo anche partenariati pubblico- privati in cui l'università utilizzerà i fondi disponibili per sostenere l'equilibrio finanziario degli investimenti immobiliari destinati agli alloggi per gli studenti;
2. assicurazione della sostenibilità a lungo termine degli investimenti privati garantendo una modifica del regime di tassazione (dal regime applicato ai servizi alberghieri a quello applicato per l'edilizia sociale) e, pur vincolando l'utilizzo dei nuovi alloggi durante l'anno accademico, consentendo un altro utilizzo delle strutture quando le stesse non sono necessarie per l'ospitalità studentesca. Ciò contribuirà a sua volta a fornire una nuova gamma di alloggi ad affitti accessibili;
3. condizionamento del finanziamento e delle agevolazioni fiscali aggiuntive (ad es. parità di trattamento con l'edilizia sociale) all'uso dei nuovi alloggi come alloggi studenteschi nel corso dell'intero periodo di investimento e al rispetto del limite massimo concordato negli affitti a carico degli studenti, anche dopo la scadenza dei regimi speciali di finanziamento che possono contribuire a stimolare gli investimenti da parte di operatori privati;
4. ridefinizione degli standard per gli alloggi degli studenti, rideterminando i requisiti di legge relativi allo spazio comune per studente disponibile negli edifici in cambio di camere (singole) meglio attrezzate.</t>
    </r>
  </si>
  <si>
    <t>Almeno 7 500 posti letto aggiuntivi creati e assegnati grazie alla L. 338/2000, quale riveduta entro il 31 dicembre 2021.</t>
  </si>
  <si>
    <t>La riforma deve  comprendere: 1) apertura della partecipazione al finanziamento anche a investitori privati, consentendo anche partenariati pubblico-privato in cui l'università utilizzerà i fondi disponibili per sostenere l'equilibrio finanziario degli investimenti immobiliari destinati agli alloggi per gli studenti; 2) assicurazione della sostenibilità a lungo termine degli investimenti privati garantendo una modifica del regime di tassazione (dal regime applicato ai servizi alberghieri a quello applicato per l'edilizia sociale) e, pur vincolando l'utilizzo dei nuovi alloggi durante l'anno accademico, consentendo un altro utilizzo delle strutture quando le stesse non sono necessarie per l'ospitalità studentesca; 3) condizionamento del finanziamento e delle agevolazioni fiscali aggiuntive (ad es. parità di trattamento con l'edilizia sociale) all'uso dei nuovi alloggi come alloggi studenteschi nel corso dell'intero periodo di investimento e al rispetto del limite massimo concordato negli affitti a carico degli studenti, anche dopo la scadenza dei regimi speciali di finanziamento che possono contribuire a stimolare gli investimenti da parte di operatori privati; 4) ridefinizione degli standard per gli alloggi degli studenti, rideterminando i requisiti di legge relativi allo spazio comune per studente disponibile negli edifici in cambio di camere (singole) meglio attrezzate.</t>
  </si>
  <si>
    <t>Creazione e assegnazione di posti letto per studenti in base al sistema legislativo esistente e al nuovo sistema legislativo.</t>
  </si>
  <si>
    <t>Creazione e assegnazione di almeno 60 000 posti letto aggiuntivi in base al sistema legislativo esistente (L. 338/2000) e al nuovo sistema legislativo (Riforma 1.7: Riforma della legislazione sugli alloggi per studenti e investimenti negli alloggi per studenti).
Almeno 7 500 posti letto aggiuntivi creati e assegnati grazie alla L. 338/2000, quale riveduta entro la fine del 2021 (valore di riferimento: 47 500).</t>
  </si>
  <si>
    <t>Concessione di almeno 300 borse di ricerca a studenti. La procedura di selezione includerà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
Il conseguimento soddisfacente dell'obiettivo terrà inoltre conto del fatto che siano assunti almeno 300 giovani ricercatori.</t>
  </si>
  <si>
    <t>Devono essere assegnati almeno 205 progetti. La procedura di selezione per l'aggiudicazione comprende quanto segue:
a)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
b) impegno a garantire che il contributo climatico dell'investimento secondo la metodologia di cui all'allegato VI del regolamento (UE) 2021/241 rappresenti almeno il 60 % del costo totale dell'investimento sostenuto dall'RRF;
c) impegno a garantire che il contributo digitale dell'investimento secondo la metodologia di cui all'allegato VII del regolamento (UE) 2021/241 rappresenti almeno il 40 % del costo totale dell'investimento sostenuto dall'RRF.
d) impegno a riferire in merito all'attuazione della misura a metà della durata del regime e alla fine dello stesso.</t>
  </si>
  <si>
    <t>Assegnazione di almeno 15 000 borse di dottorato.
I requisiti essenziali per l'individuazione dei dottorati di ricerca innovativi devono seguire le disposizioni precedenti contenute nel decreto direttoriale 29 luglio 2016 n. 1540, con riferimento all'attuazione di un concorso per dottorati innovativi con connotazione industriale.
I requisiti comprendono:
a) riguardare aree disciplinari e tematiche coerenti con i fabbisogni, in termini di figure ad alta qualificazione, del mercato del lavoro delle Regioni interessate dal programma;
b) avere una durata complessivamente pari a 3 anni;
c) prevedere l'attuazione dell'intero percorso di dottorato, formazione, ricerca e valutazione, presso le sedi amministrativa ed operative dell'Università beneficiaria, site nelle Regioni obiettivo del programma, fatti salvi i periodi di studio e ricerca presso l'impresa e all'estero, programmati coerentemente con le attività di formazione e ricerca previste presso le sedi del soggetto proponente;
d) prevedere periodi di studio e ricerca in impresa da un minimo di sei (6) mesi a un massimo di diciotto (18) mesi;
e) prevedere periodi di studio e ricerca all'estero da un minimo di sei (6) mesi a un massimo di diciotto (18) mesi;
f) assicurare che il dottorando possa usufruire di qualificate e specifiche strutture operative e scientifiche, a norma di legge, per le attività di studio e ricerca, ivi inclusi (se pertinenti con la tipologia di corso) laboratori scientifici, biblioteche, banche dati ecc.;
g) prevedere l'attuazione di attività didattiche per il perfezionamento linguistico e informatico, per la gestione della ricerca e la conoscenza dei sistemi di ricerca europei ed internazionali, per la valorizzazione dei risultati della ricerca e della proprietà intellettuale;
h) prevedere il coinvolgimento delle imprese nella definizione del percorso formativo anche nell'ambito di collaborazioni più ampie con l'Università;
i) garantire il rispetto dei principi orizzontali (sostenibilità ambientale; sviluppo sostenibile; pari opportunità e non discriminazione; accessibilità per le persone disabili).
La procedura di selezione includerà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t>
  </si>
  <si>
    <t>I decreti ministeriali devono comprendere i seguenti elementi fondamentali:
i) passare ad un approccio più sistemico alle attività di R&amp;S attraverso un nuovo modello semplificato volto a generare un impatto significativo evitando la dispersione e la frammentazione delle priorità; ii) riformare la legislazione per aumentare la mobilità di personalità di alto profilo (come ricercatori e dirigenti) tra università, infrastrutture di ricerca e imprese; iii) semplificare la gestione dei fondi; iv) riformare il percorso professionale dei ricercatori per concentrarsi maggiormente sulle attività di ricerca.</t>
  </si>
  <si>
    <t xml:space="preserve">Aggiudicazione di almeno 3 150 progetti di ricerca di interesse nazionale in linea con le priorità del programma nazionale di ricerca, assegnati ad università ed enti di ricerca.
Le priorità di ricerca affrontate con i progetti di ricerca di interesse nazionale riguardano i sei principali ambiti di intervento del programma nazionale di ricerca.
I progetti di ricerca di interesse nazionale sono proposte dal basso verso l'alto e stimolate dalla curiosità. Il monitoraggio della distribuzione dei progetti finanziati negli ambiti di intervento del programma nazionale di ricerca devono garantire un'equa distribuzione degli sforzi di ricerca e dei fondi.
Aggiudicazione dei contratti ai progetti selezionati con gli inviti a presentare proposte concorrenziali in conformità agli orientamenti tecnici sull'applicazione del principio "non arrecare un danno significativo" (2021/C58/01) mediante l'uso di un elenco di esclusione e il requisito di conformità alla pertinente normativa ambientale dell'UE e nazionale </t>
  </si>
  <si>
    <t>Aggiudicazione di almeno 5 350 progetti di ricerca di interesse nazionale in linea con le priorità del programma nazionale di ricerca, assegnati ad università ed enti di ricerca.
Le priorità di ricerca affrontate con i progetti di ricerca di interesse nazionale riguardano i sei principali ambiti di intervento del Programma nazionale di ricerca (PNR).
Aggiudicazione dei contratti ai progetti selezionati con gli inviti a presentare proposte concorrenziali conformemente agli orientamenti tecnici sull'applicazione del principio "non arrecare un danno significativo" (2021/C58/01) mediante l'uso di un elenco di esclusione e il requisito di conformità alla pertinente normativa ambientale dell'UE e nazionale</t>
  </si>
  <si>
    <t>Almeno 100 nuovi ricercatori a tempo determinato assunti per ciascuno dei partenariati previsti per la ricerca di base firmati tra istituti di ricerca e imprese private (1.3);
Il conseguimento soddisfacente dell'obiettivo dipende dalla percentuale di contratti a tempo determinato aggiudicati a ricercatrici: almeno il 40 %.
I progetti sono selezionati sulla base di criteri competitivi, tra cui i) il rispetto degli obiettivi e delle priorità del PNR (Piano Nazionale di Ricerca); ii) coinvolgimento delle parti interessate per combinare il livello di maturità tecnologica (TRL) con il livello di preparazione della società (SRL);
Saranno inoltre definiti criteri di selezione specifici per garantire i) l'equilibrio dei territori interessati (promuovendo il coinvolgimento di attori di diverse regioni e diverse zone del paese, compreso il Mezzogiorno e le isole); ii) il coinvolgimento sia delle grandi che delle piccole e medie imprese (PMI), con particolare attenzione alle imprese più giovani (fondate da meno di 5 anni) e innovative. L'invito a presentare progetti e la procedura di selezione devono comprendere quanto segue:
a)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
b) impegno a garantire che il contributo climatico dell'investimento secondo la metodologia di cui all'allegato VI del regolamento (UE) 2021/241 rappresenti almeno il 42 % del costo totale dell'investimento sostenuto dall'RRF;
c) impegno a riferire in merito all'attuazione della misura a metà della durata del regime e alla fine dello stesso.
Infine, l'invito a presentare progetti e la procedura di selezione richiederanno una valutazione ambientale strategica (VAS) nel caso in cui si preveda che il progetto incida notevolmente sul territorio.</t>
  </si>
  <si>
    <t>Aggiudicazione dei contratti ai progetti selezionati nell'ambito degli inviti a presentare proposte concorrenziali. I termini dell'invito includono quanto segue:
a)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
b) impegno a garantire che il contributo climatico dell'investimento secondo la metodologia di cui all'allegato VI del regolamento (UE) 2021/241 rappresenti almeno il 36 % del costo totale dell'investimento sostenuto dall'RRF;
c) impegno a garantire che il contributo digitale dell'investimento secondo la metodologia di cui all'allegato VII del regolamento (UE) 2021/241 rappresenti almeno
il 15 % del costo totale dell'investimento sostenuto dall'RRF.
d) impegno a riferire in merito all'attuazione della misura a metà della durata del regime e alla fine dello stesso.
Aggiudicazione di almeno 5 contratti per la creazione di "leader nazionali di R&amp;S". Le Key Enabling Technologies devono includere:
-  Simulazione avanzata e analisi e gestione dei big data
-  Tecnologie avanzate per l'ambiente e l'energia
-  Tecnologie quantistiche e dei materiali avanzati, fotonica ed optoelettronica
-  Tecnologie per la salute (Biopharma Technologies)
-  Tecnologie per l'agricoltura e l'alimentazione (Agri- Tech)
-  Mobilità sostenibile
-  Tecnologie applicate e patrimonio culturale
-  Tecnologie per la biodiversità e la sostenibilità ambientale
-  Tecnologie per la transizione digitale industriale - Industria 4.0</t>
  </si>
  <si>
    <t>Gli IPCEI che saranno sostenuti dovranno essere aggiornati in funzione dell'effettiva fase di avanzamento delle procedure nazionali in materia di IPCEI attualmente in corso e della fase di avanzamento della procedura di notifica degli aiuti di Stato.
L'IPCEI prescelto riguarderà specifici settori industriali innovativi in linea con le catene del valore europee già individuate.
Tale intervento comprende sia gli IPCEI già approvati che quelli futuri, come il cloud, la salute, le materie prime e la cybersecurity.
I termini dell'invito includono quanto segue:
a)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
b) impegno a garantire che il contributo climatico dell'investimento secondo la metodologia di cui all'allegato VI del regolamento (UE) 2021/241 rappresenti almeno il 40 % del costo totale dell'investimento sostenuto dall'RRF;
c) impegno a garantire che il contributo digitale dell'investimento secondo la metodologia di cui all'allegato VII del regolamento (UE) 2021/241 rappresenti almeno il 60 % del costo totale dell'investimento sostenuto dall'RRF.
d) impegno a riferire in merito all'attuazione della misura a metà della durata del regime e alla fine dello stesso.</t>
  </si>
  <si>
    <t>Traguardo</t>
  </si>
  <si>
    <t>L'elenco dei partecipanti ai progetti IPCEI è finalizzato entro il 30.6.2023</t>
  </si>
  <si>
    <t>Pubblicazione dell'elenco dei partecipanti</t>
  </si>
  <si>
    <t>L'elenco dei soggetti ammessi a partecipare ai progetti IPCEI, a seguito delle verifiche e delle valutazioni dei progetti presentati, è conforme agli orientamenti tecnici sull'applicazione del principio "non arrecare un danno significativo" (2021/C58/01) mediante l'uso di un elenco di esclusione e il requisito di conformità alla pertinente normativa ambientale dell'UE e nazionale</t>
  </si>
  <si>
    <r>
      <rPr>
        <sz val="11"/>
        <color rgb="FF196131"/>
        <rFont val="Times New Roman"/>
        <family val="1"/>
      </rPr>
      <t xml:space="preserve">Entrata in funzione dei 42 nuovi poli
L'investimento si concentra su due tipi di poli:
</t>
    </r>
    <r>
      <rPr>
        <sz val="11"/>
        <color rgb="FF196131"/>
        <rFont val="Calibri"/>
        <family val="1"/>
      </rPr>
      <t>-</t>
    </r>
    <r>
      <rPr>
        <sz val="11"/>
        <color rgb="FF196131"/>
        <rFont val="Times New Roman"/>
        <family val="1"/>
      </rPr>
      <t xml:space="preserve">     i centri di competenza
</t>
    </r>
    <r>
      <rPr>
        <sz val="11"/>
        <color rgb="FF196131"/>
        <rFont val="Calibri"/>
        <family val="1"/>
      </rPr>
      <t>-</t>
    </r>
    <r>
      <rPr>
        <sz val="11"/>
        <color rgb="FF196131"/>
        <rFont val="Times New Roman"/>
        <family val="1"/>
      </rPr>
      <t xml:space="preserve">     la rete dei poli di innovazione sul campo
I centri di competenza sono partenariati pubblico-privati e sono selezionati in base alla capacità di apportare strumenti innovativi ed efficaci nell'attuazione dei programmi di trasformazione digitale delle imprese per quanto riguarda i processi, i prodotti e i modelli aziendali. I partner sono istituzioni quali università, centri di ricerca e imprese private tecnologiche di punta.
I nuovi centri sono finanziati in funzione delle esigenze emergenti di settori specifici o di ecosistemi locali. La rete dei poli di innovazione sul campo offre servizi quali: sensibilizzazione, formazione, intermediazione tecnologica, accesso ai finanziamenti per l'innovazione tecnologica, audit tecnico e banchi di prova.</t>
    </r>
  </si>
  <si>
    <r>
      <rPr>
        <sz val="11"/>
        <color rgb="FF196131"/>
        <rFont val="Times New Roman"/>
        <family val="1"/>
      </rPr>
      <t xml:space="preserve">I centri di trasferimento di tecnologia devono fornire servizi per una quantità di risorse pari ad almeno 600 000 000, ossia raddoppiando quasi i finanziamenti ottenuti con il meccanismo cofinanziario.
I servizi previsti che saranno forniti comprendono:
</t>
    </r>
    <r>
      <rPr>
        <sz val="11"/>
        <color rgb="FF196131"/>
        <rFont val="Calibri"/>
        <family val="1"/>
      </rPr>
      <t>-</t>
    </r>
    <r>
      <rPr>
        <sz val="11"/>
        <color rgb="FF196131"/>
        <rFont val="Times New Roman"/>
        <family val="1"/>
      </rPr>
      <t xml:space="preserve">     i) prova prima dell'investimento; ii) formazione; iii) accesso ai finanziamenti; iv) sostegno allo sviluppo di progetti innovativi (più di 5 TRL); v) intermediazione tecnologica; vi) sensibilizzazione a livello locale.</t>
    </r>
  </si>
  <si>
    <t>Almeno 30 infrastrutture finanziate per il sistema integrato di infrastrutture di ricerca e innovazione L'infrastruttura per l'innovazione comprende infrastrutture multifunzionali in grado di coprire almeno tre settori tematici quali: i) quantistica, ii) materiali avanzati, iii) fotonica, iv) scienze della vita, v) intelligenze artificiali, vi) transizione energetica.
Il conseguimento soddisfacente dell'obiettivo dipende anche dall'assunzione di almeno 30 research manager per il sistema integrato di infrastrutture di
ricerca e innovazione.</t>
  </si>
  <si>
    <t>Notifica dell'aggiudicazione dei contratti ai progetti selezionati con gli inviti a presentare proposte concorrenziali conformemente agli orientamenti tecnici sull'applicazione del principio "non arrecare un danno significativo" (2021/C58/01) mediante l'uso di un elenco di esclusione e il requisito di conformità alla pertinente normativa ambientale dell'UE e nazionale
Le proposte saranno selezionate sulla base dei seguenti criteri: leadership scientifica/tecnologica/dell'inn ovazione, il loro potenziale innovativo (in termini di innovazione aperta/dati aperti e di sviluppi proprietari), la loro conformità alle aree tematiche o per nuovi sviluppi dirompenti, i loro piani traslazionali e di innovazione, il sostegno fornito dall'industria in qualità di partner per l'innovazione aperta e/o di utente, la forza delle attività di sviluppo delle imprese, la generazione di diritti di proprietà intellettuale, di norme chiare per distinguere i piani di produzione e di concessione di licenze aperte e protette, la capacità di sviluppare e ospitare i dottorati industriali, i legami con il capitale o altri tipi di finanziamento atti ad agevolare lo sviluppo di nuove start-up.
La procedura di selezione richiederà una valutazione DNSH ("do no significant harm", non arrecare un danno significativo) e un'eventuale valutazione ambientale strategica (VAS) nel caso in cui si preveda che il progetto incida notevolmente sul territorio.</t>
  </si>
  <si>
    <t>Notifica dell'aggiudicazione dei contratti ai progetti selezionati con gli inviti a presentare proposte concorrenziali conformemente agli orientamenti tecnici sull'applicazione del principio "non arrecare un danno significativo" (2021/C58/01) mediante l'uso di un elenco di esclusione e il requisito di conformità alla pertinente normativa ambientale dell'UE e nazionale. La procedura di selezione richiederà una valutazione DNSH e un'eventuale valutazione ambientale strategica (VAS) nel caso in cui si preveda che il progetto incida notevolmente sul territorio.
I centri nazionali saranno creati a seguito di un invito a presentare proposte concorrenziali con la riunione dei laboratori di punta esistenti a livello mondiale già presenti nelle università e i centri di ricerca pubblici e privati, e creando nuove infrastrutture su misura.</t>
  </si>
  <si>
    <t>Notifica dell'aggiudicazione dei contratti ai progetti selezionati con gli inviti a presentare proposte concorrenziali conformemente agli orientamenti tecnici sull'applicazione del principio "non arrecare un danno significativo" (2021/C58/01) mediante l'umediante l'uso di un elenco di esclusione e il requisito di conformità alla pertinente normativa ambientale dell'UE e nazionale
I progetti sono selezionati per il 30 % delle risorse come interventi del tipo "Processi di ricerca e di innovazione, trasferimento di tecnologie e cooperazione tra imprese incentrate sull'economia a basse emissioni di carbonio, sulla resilienza e sull'adattamento ai cambiamenti climatici" (IF022) e per il 15 % delle risorse come interventi del tipo "Processi di ricerca e innovazione, trasferimento di tecnologie e cooperazione tra imprese incentrate sull'economia circolare" (IF023).
I progetti saranno valutati in termini di fattibilità, sostenibilità, cofinanziamento da altre fonti (quali i fondi regionali), coinvolgimento del settore produttivo, qualità dei partner, impatto sulla sostenibilità sociale e ambientale. L'invito a presentare progetti da finanziare come ecosistemi dell'innovazione. La procedura di selezione richiederà una valutazione DNSH e un'eventuale valutazione ambientale strategica (VAS) nel caso in cui si preveda che il progetto incida notevolmente sul territorio.</t>
  </si>
  <si>
    <t>Gli elementi da includere nella politica/strategia di investimento dello strumento finanziario sono:
-  Obiettivi di investimento (dimensioni del fondo, numero di operazioni, importi da sostenere nel tempo differenziati in funzione del beneficiario, come le PMI rispetto alle imprese a media capitalizzazione/grandi imprese, ...)
-  Ambito di applicazione e beneficiari ammissibili -  Intermediari finanziari ammissibili e processo di selezione
-  Tipo di sostegno fornito (quali garanzie, prestiti, equity, quasi-equity)
-  Rischio/rendimento mirati per ciascun tipo di investitore
-  Politica in materia di rischi e antiriciclaggio
-  Governance (partner, gestori di fondi, consiglio, comitato per gli investimenti, ruolo e responsabilità)
-  Limiti di diversificazione e concentrazione
-  Politica in materia di capitale proprio, compresa la strategia di uscita per gli investimenti azionari
- Politica di verifica del principio DNSH e della sostenibilità ed elenco di esclusione
- Politica di prestito per investimenti nel debito, comprese le garanzie e le garanzie reali richieste
- Calendario per la raccolta di fondi e l'attuazione</t>
  </si>
  <si>
    <t>ii) Almeno 20 imprese sostenute attraverso il modello IPCEI; La stima dei valori obiettivo si basa sui metodi operativi dei progetti IPCEI attivati in Italia (Microelettronica 1, Batterie 1, Batterie 2)</t>
  </si>
  <si>
    <t>Gli atti relativi al programma GOL dovranno come minimo: i) definire gli elementi essenziali e gli standard dei centri per l'impiego (PES), tra cui la previsione dei bisogni formativi, i piani di formazione personalizzati e l'orientamento e il tutoraggio professionale, per garantire l'effettiva erogazione di servizi per l'impiego personalizzati in base a standard comuni e uniformi in tutto il territorio nazionale; ii) garantire che le attività formative di upskilling e reskilling fornite dai centri per l'impiego (PES) siano pienamente in linea con il Piano Nazionale Nuove Competenze, anche per quanto riguarda le competenze digitali; iii) garantire che i centri per l'impiego (PES) siano orientati alle esigenze dei destinatari; iv) garantire che i centri per l'impiego (PES) diano priorità alle categorie più vulnerabili; v) destinare le formazioni pertinenti ad almeno il 25 % dei beneficiari del programma "Garanzia di occupabilità dei lavoratori" (GOL), con particolare attenzione alle competenze digitali e dando priorità alle categorie più vulnerabili; vi)
stabilire nuovi meccanismi per potenziare e rendere strutturale la cooperazione tra il sistema pubblico e quello privato, anche per quanto riguarda l'individuazione delle competenze necessarie e l'offerta di posti di lavoro. Il decreto stabilisce che i beneficiari di ammortizzatori sociali devono avere accesso ai servizi offerti nell'ambito del programma nazionale "Garanzia di occupabilità dei lavoratori" entro quattro mesi dal momento in cui maturano il diritto al sussidio degli ammortizzatori sociali. Gli atti relativi al Piano Nazionale Nuove Competenze devono come minimo: i) definire standard comuni e livelli essenziali di formazione professionale in tutto il territorio nazionale; ii) essere rivolti sia alle persone occupate sia a quelle disoccupate, con l'obiettivo di migliorarne le competenze digitali e incoraggiare l'apprendimento permanente; iii) individuare le competenze e gli standard pertinenti sulla base di una collaborazione tra il sistema pubblico e quello privato; iv) tenere conto delle diverse esigenze dei gruppi di destinatari interessati, i quali devono come minimo includere le categorie più vulnerabili; v) includere tutte le strategie settoriali pertinenti in modo da avere un approccio globale, anche per quanto riguarda il piano strategico nazionale per le competenze degli adulti; vi) integrare disposizioni relative allo sviluppo di un sistema di previsione delle nuove competenze necessarie nel mercato del lavoro a breve e medio termine.</t>
  </si>
  <si>
    <t>Almeno 3 000 000 di beneficiari del programma "Garanzia di occupabilità dei lavoratori" (GOL)
Il conseguimento soddisfacente dell'obiettivo dipende anche dal conseguimento soddisfacente di un obiettivo secondario: almeno il 75 % dei beneficiari deve essere costituito da donne, disoccupati di lunga durata, persone con disabilità o persone di età inferiore ai 30 o superiore ai 55 anni.</t>
  </si>
  <si>
    <t>Una componente fondamentale del programma GOL è la definizione di una serie di livelli essenziali per le prestazioni da erogare ai beneficiari delle ALMPs, a cominciare dalle categorie più vulnerabili. Entro la fine del 2025, per almeno l'80 % dei centri per l'impiego (PES) in ciascuna Regione, soddisfare i criteri del livello essenziale delle prestazioni PES quali definiti nel programma "Garanzia di occupabilità dei lavoratori" (GOL).</t>
  </si>
  <si>
    <t>Per almeno 250 centri per l'impiego (PES), il completamento di almeno il 50 % delle attività previste nel piano di potenziamento nel triennio 2021-2023.
Queste attività sono in linea con il piano centrale di potenziamento e sono definite ulteriormente a livello regionale in base a un'analisi del fabbisogno e alle risorse assegnate. Tali attività includono:   I) il rinnovo e la ristrutturazione delle attuali sedi dei centri per l'impiego (PES) e l'acquisto di nuove sedi; II) un'ulteriore attuazione del sistema informativo nella prospettiva di un'interoperabilità nazionale; III) la formazione professionale del personale; IV) l'istituzione di osservatori regionali dei mercati del lavoro locali; V) la comunicazione istituzionale e la sensibilizzazione. Questo obiettivo non comprende attività infrastrutturali.
Nel raggiungimento degli obiettivi è garantito l'equilibrio in termini di distribuzione territoriale (Nord, Centro e Sud).</t>
  </si>
  <si>
    <t>Entrata in vigore di un piano nazionale e della tabella di marcia attuativa per la lotta al lavoro sommerso in tutti i settori economici.</t>
  </si>
  <si>
    <t>Disposizioni nella normativa che indicano l'entrata in vigore del piano nazionale e l'istituzione del gruppo di lavoro interistituzionale che sarà responsabile della creazione del piano nazionale e della tabella di marcia attuativa.</t>
  </si>
  <si>
    <t>Adozione di un piano nazionale e di una tabella di marcia attuativa con scadenze precise (un anno) per la lotta al lavoro sommerso in tutti i settori economici. Il piano nazionale deve essere basato sulla strategia generale di lotta al lavoro sommerso e sull'approccio multiagenzia già utilizzato per l'adozione del Piano triennale di contrasto allo sfruttamento lavorativo in agricoltura e al caporalato (2020-2022). Il piano nazionale e la tabella di marcia attuativa devono comprendere almeno i seguenti elementi: I) misure volte all'affinamento delle tecniche di produzione, raccolta e condivisione tempestiva di dati granulari sul lavoro sommerso; II) l'introduzione di misure dirette e indirette per trasformare il lavoro sommerso in lavoro regolare in maniera che i benefici dall'operare nell'economia regolare superino i costi del continuare ad operare nel sommerso, ad esempio: a) misure di deterrenza, come il rafforzamento delle ispezioni e delle sanzioni, e misure preventive che promuovono il lavoro regolare, quali gli incentivi finanziari mirati, anche attraverso una revisione e una razionalizzazione di quelli esistenti; b) il rafforzamento del legame con l'occupazione e la politica sociale; III) una campagna d'informazione nazionale sul "disvalore" insito nel ricorso al lavoro sommerso, rivolta ai datori di lavoro e ai lavoratori, con il coinvolgimento attivo delle parti sociali; IV) una struttura di governance che assicuri un'efficace attuazione delle azioni; V) misure volte a superare gli insediamenti abusivi per il contrasto allo sfruttamento dei lavoratori in agricoltura.</t>
  </si>
  <si>
    <t>Incremento almeno del 20 % del numero di ispezioni rispetto al periodo 2019-2021 Nel biennio 2019-20 le ispezioni sul lavoro sono state in media circa 85 000</t>
  </si>
  <si>
    <t>Indicazione nel testo di legge della data di entrata in vigore degli atti legislativi e delle misure di esecuzione che disciplinano la definizione del sistema di certificazione</t>
  </si>
  <si>
    <t>Il sistema di certificazione della parità di genere e i relativi meccanismi di incentivazione per le imprese devono contemplare almeno le dimensioni seguenti: opportunità per le donne di crescita in azienda, parità salariale a parità di mansioni, politiche di gestione delle differenze di genere, tutela della maternità.
Definizione dei meccanismi di incentivazione per le imprese che intraprendono il processo di certificazione e degli orientamenti tecnici, compresi: I) l'elaborazione delle norme tecniche del sistema di certificazione della parità di genere per le imprese; II) l'identificazione dei meccanismi di incentivazione; III) la misura deve essere accompagnata dall'istituzione di un sistema informativo.</t>
  </si>
  <si>
    <t>Ottenimento della certificazione della parità di genere da parte di almeno 1 000 imprese sostenute attraverso l'assistenza tecnica.
Per la fornitura di misure di accompagnamento sotto forma di tutoraggio, supporto tecnico- gestionale, misure di equilibrio tra vita professionale e vita privata ed educazione all'imprenditorialità si ricorrerà a un sistema di voucher.</t>
  </si>
  <si>
    <t>Persone che hanno partecipato al programma "Servizio Civile Universale" e ottenuto la relativa certificazione nel triennio 2021-2023.</t>
  </si>
  <si>
    <t>Partecipazione al programma "Servizio Civile Universale" e ottenimento della relativa certificazione nel triennio 2021-2023 per almeno 120 000 persone in più rispetto allo scenario di riferimento.
L'obiettivo principale è potenziare il Servizio Civile Universale, aumentando il numero di volontari e migliorando la qualità dei programmi e dei progetti a cui partecipano i giovani. Lo scenario di riferimento corrisponde a 50 000 persone nel triennio 2021-2023. L'obiettivo principale è pertanto aumentare il numero di volontari, che senza risorse aggiuntive rimarrebbe stabile a 50 000 giovani ma che, grazie alle risorse aggiuntive, potrebbe raggiungere i 170 000 giovani.</t>
  </si>
  <si>
    <t>Il fondo a sostegno dell'imprenditorialità femminile deve essere adottato per mezzo di un decreto ministeriale che stabilisca criteri di ammissibilità in linea con gli obiettivi dell'RRF, compresi il principio "non arrecare un danno significativo" e la sottoscrizione dell'accordo di finanziamento e degli accordi operativi con gli intermediari finanziari. Questi fondi costituiranno il "Fondo Impresa Donna", inteso ad attuare la misura specifica prevista a sostegno dell'imprenditorialità femminile. Le misure attuative devono essere approvate in precedenza dal Ministero dello sviluppo economico e dal Dipartimento per le pari opportunità della PCM, con l'obiettivo di:
- potenziare le misure esistenti già gestite da organismi interni del Ministero dello Sviluppo Economico (come NITO e Smart&amp;Start) tramite un conferimento di capitale che deve essere riservato esclusivamente alle imprese femminili;
- integrare il fondo per l'imprenditoria femminile istituito dalla Legge di Bilancio 2021 (a partire dal T3 2022);
- elaborare misure di accompagnamento, monitoraggio e campagne di comunicazione. Il Dipartimento per le pari opportunità della PCM deve attuare una campagna pluriennale di informazione per la promozione dell'imprenditorialità femminile e per attività di orientamento professionale destinate alle donne di ogni età e alle studentesse universitarie verso settori e professioni in cui le donne sono sottorappresentate, e creare una piattaforma di comunicazione.</t>
  </si>
  <si>
    <t>Per almeno ulteriori 700 imprese rispetto allo scenario di riferimento, aver ricevuto sostegno finanziario tramite il "Fondo Impresa donna". Attuazione del "Fondo Impresa Donna" per sostenere l'imprenditorialità femminile attraverso l'erogazione di finanziamenti finalizzati all'utilizzo di strumenti già attivi (NITO,
Smart&amp;Start) e del nuovo Fondo istituito dalla Legge di Bilancio 2021. Si prevede che il contributo all'obiettivo deriverà principalmente da NITO ("Nuova imprenditorialità a tasso zero") e Smart&amp;Start, come nello scenario di riferimento (imprese femminili sostenute fino al novembre 2020 tramite gli strumenti finanziari esistenti).</t>
  </si>
  <si>
    <t>Assegnazione di sostegno finanziario alle imprese quali definite nella pertinente politica di investimento.</t>
  </si>
  <si>
    <t>Assegnazione di un sostegno finanziario ad almeno 2 400 imprese quali definite nella pertinente politica di investimento. Attuazione del fondo a sostegno dell'imprenditorialità femminile attraverso l'erogazione di finanziamenti sia tramite l'integrazione del Fondo sia tramite un conferimento di capitale.</t>
  </si>
  <si>
    <t>La legge quadro, che consiste in una legge delega, intesa a rafforzare l'autonomia delle persone con disabilità, conformemente ai principi della Convenzione delle Nazioni Unite sui diritti delle persone con disabilità e della strategia europea 2021-2030 per i diritti delle persone con disabilità, deve includere almeno:
i) la definizione e il potenziamento globali dell'offerta di servizi sociali per le persone con disabilità; unitamente alla promozione della deistituzionalizzazione e della vita indipendente; ii) la semplificazione delle procedure di accesso ai servizi sanitari e sociali; e iii) la revisione delle procedure di accertamento delle condizioni di disabilità, promuovendo una valutazione multidimensionale delle condizioni di ogni individuo.
La definizione di persone con disabilità di cui alla legge n. 104/1992, corrisponde ai principi della Convenzione delle Nazioni Unite sui diritti delle persone. In Italia la procedura di accertamento è di competenza delle regioni ed è affidata ai servizi sanitari locali o all'Istituto nazionale di previdenza sociale.
La legge deve essere proposta dal ministro per le Disabilità per l'approvazione da parte del Consiglio dei Ministri, secondo la tabella di
marcia stabilita. All'adozione della legge quadro devono seguire la riorganizzazione dei servizi sociali locali, la definizione di standard qualitativi e la messa a disposizione di piattaforme ICT per migliorare
e rendere più efficienti i servizi.</t>
  </si>
  <si>
    <t>Riforma 2 - Riforma relativa alle persone anziane non autosufficienti</t>
  </si>
  <si>
    <t>Disposizioni nella normativa che indicano l'entrata in vigore dei decreti legislativi</t>
  </si>
  <si>
    <t>I decreti legislativi devono attuare le disposizioni previste dalla legge quadro per rafforzare gli interventi a favore delle persone anziane non autosufficienti e per implementare le diverse misure.</t>
  </si>
  <si>
    <t>Il piano operativo deve definire i requisiti dei progetti che potranno essere presentati dagli enti locali e che riguardano quattro dimensioni:
i) sostegno ai genitori di minori nella fascia da 0 a 17 anni; ii) sostegno all'autonomia degli anziani; iii) servizi a domicilio per gli anziani; e
iv) sostegno agli assistenti sociali.
L'intervento "sostegno alla genitorialità" deve consistere almeno nel sostegno alle famiglie beneficiarie per almeno 18 mesi con i) una valutazione preliminare dell'ambiente familiare e della situazione dei minori, ii) una valutazione della situazione effettuata da un gruppo multidisciplinare di professionisti qualificati e
iii) la messa a disposizione di almeno uno dei seguenti servizi: servizi a domicilio, partecipazione a gruppi di sostegno per genitori e bambini; cooperazione tra scuole, famiglie e servizi sociali e/o servizi condivisi di assistenza familiare.
L'intervento a favore "dell'autonomia delle
persone anziane" deve consistere almeno nella riconversione delle case di riposo per anziani in gruppi di appartamenti autonomi, dotati di tutte le strutture e i servizi necessari, tra cui l'automazione domestica, la telemedicina e il monitoraggio a distanza.
L'intervento relativo ai "servizi a domicilio per le persone anziane" mira a fornire una formazione specifica ai professionisti nell'ambito dei servizi a domicilio destinati agli anziani.
L'intervento "sostegno agli assistenti sociali" deve fornire sostegno agli operatori sociali, rafforzare la loro professionalità e la condivisione delle competenze, principalmente mediante l'introduzione di meccanismi di condivisione delle competenze e di
supervisione dei servizi agli operatori al fine di sostenere il loro lavoro.</t>
  </si>
  <si>
    <t>Almeno l'85 % dei distretti sociali deve produrre almeno uno dei seguenti risultati: i) sostegno ai genitori di minori nella fascia di età da 0 a 17 anni, ii) autonomia delle persone anziane, iii) servizi a domicilio per gli anziani o
iv) sostegno agli assistenti sociali al fine di prevenire i burn-out.
L'85 % dei distretti sociali italiani deve partecipare al progetto.
Gli interventi previsti nell'ambito delle quattro dimensioni e i requisiti pertinenti sono definiti nel piano operativo per l'inclusione attiva dei gruppi di popolazione vulnerabili, la cui situazione è peggiorata a seguito dell'emergenza epidemiologica di COVID-19. L'intervento deve coprire l'intero territorio nazionale. Tutti i distretti sociali saranno invitati a partecipare, in quanto la strategia è quella di consentire a tali progetti di aprire la strada alla stabilizzazione dei servizi mediante il riconoscimento formale di un livello essenziale di assistenza sociale da erogare su tutto il territorio.</t>
  </si>
  <si>
    <t>Le persone con disabilità hanno beneficiato del rinnovo dello spazio domestico e/o la fornitura di dispositivi ICT. I servizi devono essere accompagnati da una formazione sulle competenze digitali.</t>
  </si>
  <si>
    <t>Almeno 5 000 persone con disabilità hanno beneficiato del rinnovo dello spazio domestico e/o la fornitura di dispositivi ITC. I servizi devono essere accompagnati da una formazione sulle competenze digitali. Almeno 5 000 persone (1 000 esistenti più altre 4 000) con disabilità destinatarie degli interventi di assistenza tecnica.
La definizione di persone con disabilità (basata sull'ICF) figura nel piano nazionale per la non autosufficienza del 2019. Le linee guida per il progetto di autonomia delle persone disabili sono già state elaborate a seguito di progetti precedenti. L'approvazione della legge specifica
n. 112/2016 e l'istituzione di un fondo nazionale specifico per l'azione devono coprire l'intero territorio nazionale. Tutti i distretti sociali devono essere invitati a partecipare, in quanto  la strategia è quella di consentire a tali progetti di aprire la strada alla stabilizzazione dei servizi mediante il riconoscimento formale di un  livello essenziale di assistenza sociale da erogare su tutto il territorio.</t>
  </si>
  <si>
    <t xml:space="preserve">Notifica di tutti gli appalti pubblici aggiudicati ad almeno 300 comuni con popolazione superiore ai 15 000 abitanti per investimenti nella rigenerazione urbana, al fine di ridurre le situazioni di emarginazione e degrado sociale con progetti in linea con il dispositivo di ripresa e resilienza (RRF) e il principio "non arrecare un danno significativo" (DNSH). Le sovvenzioni sono concesse ai comuni di oltre 15 000 abitanti che non sono capoluoghi di provincia o città metropolitane. I progetti di rigenerazione urbana devono consistere in almeno uno dei seguenti interventi: 1. riutilizzo e rifunzionalizzazione di aree pubbliche e strutture  edilizie pubbliche esistenti a fini di pubblico interesse, compresa la demolizione di opere abusive eseguite da privati in assenza o in totale difformità dal permesso di costruzione e la sistemazione delle aree di pertinenza;
2. miglioramento della   qualità   del decoro   urbano e del tessuto sociale e   ambientale, anche  attraverso la  ristrutturazione di edifici pubblici, con particolare riferimento     allo sviluppo di servizi sociali  e  culturali, educativi  e didattici;
3. progetti di mobilità verde, sostenibile e intelligente.
Gli importi massimi per comune sono i seguenti: 5 000 000 EUR per i comuni con popolazione compresa tra 15 000 e 49 999 abitanti; 10 000 000 EUR per i comuni con popolazione compresa tra 50 000 e 100 000 abitanti; 20 000 000 EUR per i comuni con popolazione superiore a 100 000 abitanti e per i comuni che sono capoluoghi di provincia o città metropolitane. </t>
  </si>
  <si>
    <t>Il piano di investimenti deve stabilire una serie di criteri in linea con gli obiettivi del dispositivo di ripresa e resilienza (RRF) e il principio "non arrecare un danno significativo" (DNSH). I progetti devono fare riferimento ai seguenti tipi di interventi:
a) manutenzione per il riutilizzo e la rifunzionalizzazione delle aree pubbliche;
b) miglioramento della qualità del decoro urbano e del tessuto sociale e ambientale;
c) miglioramento della qualità ambientale e del profilo digitale delle aree urbane.</t>
  </si>
  <si>
    <t>Tutte le 14 città metropolitane hanno completato interventi di pianificazione integrata in almeno una delle tre dimensioni seguenti:
-    manutenzione per il riutilizzo e la rifunzionalizzazione di aree pubbliche e di edifici pubblici esistenti;
-    miglioramento della qualità del decoro urbano e del tessuto sociale e ambientale, anche mediante la ristrutturazione di edifici pubblici;
-    miglioramento della qualità ambientale e del profilo digitale delle aree urbane mediante il sostegno alle tecnologie digitali e alle tecnologie con minori emissioni di CO2.
Il conseguimento soddisfacente dell'obiettivo dipende anche dal conseguimento soddisfacente di un obiettivo secondario: completamento degli interventi di pianificazione integrata che coprono un'area di almeno 3 milioni di metri quadrati da parte di tutte le 14 città metropolitane. 494</t>
  </si>
  <si>
    <t>La strategia di investimento del Fondo deve definire almeno: i) la natura e la portata degli investimenti sostenuti, che promuovono progetti sostenibili di rigenerazione urbana e di sviluppo e devono essere in linea con gli obiettivi del Fondo, anche in relazione al rispetto del principio "non arrecare un danno significativo", come ulteriormente specificato nella nota orientativa della Commissione del 12 febbraio 2021; ii) gli interventi sostenuti; iii) i beneficiari interessati, che sono promotori privati di progetti finanziariamente autosostenibili per i quali il sostegno pubblico è giustificato da un fallimento del mercato o dal profilo di rischio, e i criteri di ammissibilità; iv) i criteri di ammissibilità per i beneficiari di finanziamenti e la loro selezione mediante una gara aperta; v) l'inclusione di una linea specifica per soluzioni alloggiative dignitose per i lavoratori del settore agricolo e industriale; e vi) disposizioni per reinvestire potenziali rientri per gli stessi obiettivi strategici, anche oltre il 2026. L'accordo contrattuale con l'entità delegata deve imporre il ricorso al principio "non arrecare un danno significativo" (DNSH).</t>
  </si>
  <si>
    <t>Notifica dell'aggiudicazione di appalti pubblici, che devono comprendere almeno uno dei seguenti elementi:
1. costruzione di nuove strutture sportive situate nelle aree svantaggiate del paese;
2. fornitura di attrezzature sportive, compresa l'applicazione di tecnologie allo sport;
3. riqualificazione e adeguamento degli impianti sportivi esistenti (ad esempio, rimozione delle barriere architettoniche, efficienza energetica, ecc.).
L'investimento è finalizzato a favorire la rigenerazione delle aree urbane puntando sugli impianti sportivi, al fine di favorire l'inclusione e l'integrazione sociale, soprattutto nelle zone più svantaggiate  d'Italia.
I criteri di selezione devono garantire che almeno il 50 % degli investimenti siano destinati a nuove costruzioni, conformemente ai pertinenti requisiti di cui all'allegato VI, nota 5, del regolamento (UE) 2021/241.</t>
  </si>
  <si>
    <t>Almeno 100 interventi relativi ad appalti per strutture sportive.
Il conseguimento soddisfacente dell'obiettivo dipende anche dal conseguimento soddisfacente di un obiettivo secondario: gli interventi completati devono coprire una superficie di almeno 200 000 metri quadrati.
Il progetto deve affrontare le questioni della rigenerazione delle aree urbane basata sui principi di sostenibilità e resilienza, puntando sugli impianti sportivi al fine di favorire l'inclusione e l'integrazione sociale, soprattutto nelle zone più svantaggiate d'Italia.
Almeno il 50 % degli investimenti devono essere destinati a nuove costruzioni, conformemente ai pertinenti requisiti di cui all'allegato VI, nota 5, del regolamento (UE) 2021/241.</t>
  </si>
  <si>
    <t>L'intervento deve creare nuovi servizi e infrastrutture o migliorare quelli esistenti attraverso un aumento del numero di destinatari o della qualità dell'offerta.
La procedura di selezione deve includere criteri di ammissibilità che garantiscano la conformità dei progetti selezionati agli orientamenti tecnici sull'applicazione del principio "non arrecare un danno significativo" (2021/C58/01) mediante l'uso di un elenco di esclusione e il requisito di conformità alla pertinente normativa ambientale dell'UE e nazionale. Le aree interne sono quelle individuate nella Strategia Nazionale Aree Interne; le farmacie rurali sono definite sulla base della legge 8 marzo 1968, n. 221. Fornire servizi sociali ad almeno 2 000 000 di destinatari residenti in comuni delle aree interne, di cui almeno 900 000 abitanti di una delle seguenti otto regioni: Abruzzo, Basilicata, Campania, Calabria, Molise, Puglia, Sardegna e Sicilia.</t>
  </si>
  <si>
    <t>L'intervento deve creare nuovi servizi e infrastrutture o migliorare quelli esistenti attraverso un aumento del numero di destinatari o della qualità dell'offerta.
I servizi sociali nuovi e migliorati devono includere:
-     servizi di assistenza domiciliare per anziani;
-     piccoli ospedali e centri ambulatoriali;
-     centri per disabili;
-     centri di consulenza, servizi culturali, sportivi e per l'accoglienza di migranti;
-     infermiere e ostetriche di comunità;
-     infrastrutture per l'elisoccorso.</t>
  </si>
  <si>
    <t>Almeno 20 000 minori fino a 17 anni devono beneficiare di supporto educativo. I progetti si devono concentrare sui seguenti settori:
•    interventi a favore di minori nella fascia 0-6 anni volti a rafforzare l'accesso ai servizi di asili nido e di scuola materna e a sostenere la genitorialità;
• interventi per minori nella fascia 5-10 anni volti a garantire effettive opportunità educative e una precoce prevenzione dell'abbandono scolastico, del bullismo e di altri fenomeni di disagio;
•    interventi per minori nella fascia 11-17 anni volti a migliorare l'offerta di istruzione e a prevenire il fenomeno dell'abbandono scolastico.
Elementi chiave dell'offerta:
- gli avvisi pubblici devono avere un valore di 50 000 000 di EUR ciascuno
- i progetti degli enti del Terzo Settore devono avere una durata di almeno un anno e fino a un massimo di due
Le azioni devono avere luogo in Abruzzo, Basilicata, Campania, Calabria, Molise, Puglia, Sardegna e Sicilia.</t>
  </si>
  <si>
    <t>Supporto educativo ai minori (seconda parte)</t>
  </si>
  <si>
    <t>Il regolamento deve comprendere: l' istituzione del "Digital One stop Shop ZES", lo sportello unico digitale per le Zone Economiche Speciali per la semplificazione delle procedure; disposizioni volte a rafforzare il ruolo di Commissario nelle ZES. Le Zone Economiche Speciali sono aree specifiche definite dal Decreto-Legge 20 giugno 2017, n. 91
(Gazzetta Ufficiale della Repubblica italiana Serie Generale 20/06/2017,
n.141) convertito dalla L. 3 agosto 2017, n. 123 (Gazzetta Ufficiale della Repubblica italiana 12/08/2017, n. 188).</t>
  </si>
  <si>
    <t>Il decreto deve assegnare risorse ai soggetti responsabili dell'attuazione e definire condizioni specifiche per evitare qualsiasi impatto ambientale degli interventi.
La procedura di selezione deve includere criteri di ammissibilità che garantiscano la conformità dei progetti selezionati agli orientamenti tecnici sull'applicazione del principio "non arrecare un danno significativo" (2021/C58/01)
mediante l'uso di un elenco di esclusione e il requisito di conformità alla pertinente normativa ambientale dell'UE e nazionale.</t>
  </si>
  <si>
    <t>Gli interventi previsti sono:
- il collegamento di "ultimo miglio", volto a realizzare efficaci collegamenti tra le aree industriali e la rete ferroviaria TEN- T; - la digitalizzazione della logistica e lavori di efficientamento energetico e ambientale;
- il potenziamento della resilienza e della sicurezza dell'infrastruttura connessa all'accesso ai porti.
I lavori devono essere iniziati (comprovati dal certificato di inizio lavori) per almeno 22 interventi per collegamenti dell'ultimo miglio con porti o aree industriali delle ZES; per almeno 15 interventi di digitalizzazione della logistica, urbanizzazioni o lavori di efficientamento energetico nelle stesse aree; per quattro interventi di rafforzamento della resilienza dei porti.</t>
  </si>
  <si>
    <t>Completamento di almeno 22 collegamenti dell'ultimo miglio con porti o aree industriali delle ZES; di almeno 15 interventi di digitalizzazione della logistica, o urbanizzazioni o lavori di efficientamento energetico nelle stesse aree; di almeno quattro interventi di rafforzamento della resilienza dei porti.
L'elenco degli interventi deve comprendere:
• Il completamento dell'infrastruttura della rete TEN-T globale nei porti di Vasto e Ortona e nelle aree industriali di Saletti e Manoppello (Abruzzo)
• L'infrastruttura nel porto di Salerno e nelle aree industriali di Uffita, Marcianise, Battipaglia e Nola (Campania)
• Interconnessioni tra il porto di Manfredonia e le aree urbane di Termoli, Brindisi e Lecce (Puglia e Molise).
• Interconnessioni tra il porto di Taranto e le aree urbane di Taranto, Potenza e Matera (Puglia e Basilicata). • Interventi infrastrutturali per l'accessibilità al porto di Gioia Tauro (Calabria)
• L'accessibilità infrastrutturale del porto di Cagliari (Sardegna)
• Interventi infrastrutturali per l'accessibilità ai porti di Augusta, Riporto, Sant'Agata di Mitello e Gela (Sicilia)</t>
  </si>
  <si>
    <t>Notifica dell'approvazione dal parte del Ministero della Salute e delle regioni</t>
  </si>
  <si>
    <t>Approvazione di un contratto istituzionale di sviluppo, con il Ministero della Salute italiano quale autorità responsabile e attuativa e la partecipazione delle amministrazioni regionali insieme agli altri soggetti interessati per le Case della Comunità:
il contratto istituzionale di sviluppo è uno strumento di governance che deve contenere l'elenco di tutte le parti idonee individuate per l'attuazione della Casa della Comunità al fine di potenziare l'assistenza sanitaria sul territorio. Il contratto deve individuare anche gli obblighi che ciascuna regione italiana assumerà per garantire il conseguimento del risultato atteso in relazione alla Casa della Comunità.
Il contratto mira a sostenere la coesione territoriale, lo sviluppo e la crescita economica e ad accelerare l'attuazione di interventi di notevole complessità ed è particolarmente utile per grandi progetti o investimenti articolati in singoli interventi tra loro funzionalmente connessi, che richiedano un approccio integrato e l'impiego di fondi strutturali di investimento europei e di fondi nazionali inseriti in piani e programmi operativi finanziati a valere sulle risorse nazionali e europee.</t>
  </si>
  <si>
    <t>Almeno 1 350 Case della Comunità devono essere messe a disposizione e dotate di attrezzature tecnologiche, al fine di garantire parità di accesso, prossimità territoriale e qualità dell'assistenza alle persone indipendentemente dall'età e dal loro quadro clinico (malati cronici, persone non autosufficienti che necessitano di assistenza a lungo termine, persone affette da disabilità, disagio mentale, povertà), mediante l'attivazione, lo sviluppo e l'aggregazione di servizi di assistenza primaria, e la realizzazione di centri di erogazione dell'assistenza (efficienti sotto il profilo energetico) per una risposta multiprofessionale.
Le nuove costruzioni finanziate dall'RRF devono esser conformi ai pertinenti requisiti di cui all'allegato VI, nota 5, del regolamento (UE) 2021/241.</t>
  </si>
  <si>
    <t>Approvazione di un contratto istituzionale di sviluppo, con il Ministero della Salute italiano quale autorità responsabile e attuativa e la partecipazione delle amministrazioni regionali insieme agli altri soggetti interessati per l'assistenza domiciliare.
Il contratto istituzionale di sviluppo deve esplicitare, per ogni intervento o categoria di interventi, il cronoprogramma, le responsabilità dei contraenti, i criteri di valutazione e monitoraggio e le sanzioni in caso di inadempienza, prevedendo anche le condizioni di definanziamento anche parziale degli interventi ovvero la attribuzione delle relative risorse ad altro livello di governo, nel rispetto del principio di sussidiarietà.</t>
  </si>
  <si>
    <t>Programmi/progetti assegnati alle regioni</t>
  </si>
  <si>
    <t>La strategia nazionale per la telemedicina deve promuovere e finanziare lo sviluppo e l'espansione di nuovi progetti e soluzioni in materia di telemedicina nell'ambito dei sistemi sanitari regionali e rappresenta, in quanto tale, un fattore (tecnologico) chiave per l'attuazione dell'approccio all'assistenza sanitaria a distanza rafforzato, con un'attenzione particolare per i malati cronici.</t>
  </si>
  <si>
    <t>Ospedali di Comunità rinnovati, interconnessi e dotati di attrezzature tecnologiche (prima parte)</t>
  </si>
  <si>
    <t>La riforma deve riorganizzare la rete degli IRCCS per migliorare la qualità e l'eccellenza del SSN, potenziando il rapporto tra salute e ricerca e riesaminando il regime giuridico degli IRCCS e delle politiche di ricerca di competenza del Ministero della Salute italiano.
La riforma comprende misure volte a: i) rafforzare il rapporto fra ricerca, innovazione e cure sanitarie; ii) migliorare la governance degli IRCCS pubblici attraverso un miglioramento della gestione strategica degli Istituti e una più efficace definizione dei loro poteri e delle loro aree di competenza.</t>
  </si>
  <si>
    <t>Attribuzione di finanziamenti a programmi o progetti di ricerca nel campo delle malattie rare e dei tumori rari. Queste patologie, ad alta complessità biomedica e spesso ad espressione multiorgano, necessitano della convergenza di elevata competenza clinica e di avanzate attività diagnostiche e di ricerca e richiedono tecnologie di eccellenza e il coordinamento di reti collaborative a livello nazionale ed europeo.
La concessione di finanziamenti per progetti di ricerca sulle malattie rare e sui tumori rari deve essere effettuata mediante procedura di gara pubblica.
Almeno 100 progetti di ricerca devono aver ricevuto una prima tranche di finanziamenti.</t>
  </si>
  <si>
    <t>Approvazione del piano di riorganizzazione volto a rafforzare la capacità delle strutture ospedaliere del SSN di affrontare adeguatamente le emergenze pandemiche grazie all'incremento del numero di posti letto di terapia intensiva e semi- intensiva. Il piano di riorganizzazione delle strutture ospedaliere deve incrementare il numero di posti letto di terapia intensiva e semi-intensiva disponibili nelle strutture del SSN.</t>
  </si>
  <si>
    <t>Approvazione di un Contratto istituzionale di sviluppo, con il Ministero della Salute italiano quale autorità responsabile e attuativa e la partecipazione delle amministrazioni regionali insieme ad altri soggetti interessati chiave. Il Contratto istituzionale di sviluppo è lo strumento individuato dalla legislazione nazionale vigente (disposizioni combinate degli articoli 1 e 6 del decreto legislativo 31 maggio 2011, n.
88 e dell'articolo 7 del decreto-legge 20 giugno 2017, n. 91, convertito dalla legge 3 agosto 2017, n. 123) per accelerare la realizzazione di progetti strategici tra loro funzionalmente connessi. Il Contratto istituzionale di sviluppo deve contenere l'elenco di tutti i siti idonei individuati per gli investimenti e degli obblighi che ciascuna Regione italiana deve assumere per garantire il conseguimento del risultato atteso. In caso di inadempienza da parte della regione il ministero della Salute procederà al commissariame nto "ad acta"</t>
  </si>
  <si>
    <t>In base a una ricognizione condotta dal Ministero della Salute, il fabbisogno complessivo di nuove grandi apparecchiature sanitarie è stato individuato in  3 133 unità da acquistare in sostituzione di tecnologie obsolete o fuori uso (vetustà maggiore di 5 anni).
Il numero e le tipologie delle apparecchiature che devono essere sostituite sono: 340 TAC a 128 strati, 190 risonanze magnetiche 1,5 T, 81 acceleratori lineari, 937 sistemi radiologici fissi, 193 angiografi, 82 gamma camere, 53 gamma camere/TAC, 34 PET TAC, 295 mammografi, 928 ecotomografi.</t>
  </si>
  <si>
    <t>Pubblicazione delle procedure di gara nell'ambito degli accordi quadro Consip e conclusione di contratti per la fornitura di servizi per la digitalizzazione degli ospedali (sede di DEA di I e II livello). I contratti devono comprendere l'acquisto di: a) centri di elaborazione di dati (CED), comprese ITC e lavori ausiliari, necessari per realizzare l'informatizzazio ne dell'intera struttura ospedaliera; b) acquisizione di tecnologie informatiche hardware e/o software, tecnologie elettromedicali, tecnologie supplementari e lavori ausiliari, necessari per realizzare l'informatizzazio ne dei reparti ospedalieri.
L'analisi dell'attuale livello di digitalizzazione, preliminare all'attuazione dell'intervento, deve consentire di perfezionare tale valutazione in funzione delle reali esigenze di ciascuna Regione/struttura.</t>
  </si>
  <si>
    <t xml:space="preserve">Ogni struttura ospedaliera informatizzata deve disporre di un centro di elaborazione di dati (CED) necessario per realizzare l'informatizzazione dell'intera struttura ospedaliera e sufficienti </t>
  </si>
  <si>
    <t>Tutte le Regioni hanno adottato e utilizzano il Fascicolo sanitario elettronico</t>
  </si>
  <si>
    <t>Tutte le Regioni devono creare, alimentare e utilizzare il FSE. In particolare il piano prevede:
- l'integrazione/in serimento dei documenti nel FSE deve iniziare dai documenti nativi digitali; la migrazione/trasp osizione ad hoc di documenti cartacei attuali o vecchi deve essere inclusa nel perimetro dell'intervento;
- il sostegno finanziario a favore dei fornitori di servizi sanitari, affinché aggiornino la loro infrastruttura e per garantire che i dati, i metadati e la documentazione relativi
all'assistenza sanitaria siano generati in formato digitale;
- il sostegno finanziario per i fornitori di servizi sanitari che adotteranno la piattaforma nazionale, l'interoperabilità e gli standard UI/UX;  - il supporto in termini di capitale umano e competenze per i fornitori di servizi sanitari e le autorità sanitarie regionali per realizzare i cambiamenti infrastrutturali e di dati necessari per l'adozione del FSE.</t>
  </si>
  <si>
    <t>Questo investimento deve essere volto all'incremento del numero di borse di studio in medicina generale, garantendo il completamento di tre cicli di apprendimento triennali.</t>
  </si>
  <si>
    <t>Erogazione dei corsi di formazione per l'acquisizione di competenze e abilità di management e digitali per 4 500 membri del personale del SSN Questo investimento deve essere volto all'attivazione di un percorso di acquisizione di competenze e abilità di management e digitali per professionisti sanitari del SSN, al fine di prepararli a fronteggiare le sfide attuali e future in una prospettiva integrata, sostenibile, innovativa, flessibile e orientata al risultato.</t>
  </si>
  <si>
    <t>Questo investimento fornisce il finanziamento di contratti di formazione medica specializzata che consentirà il finanziamento di 4 200 contratti di formazione supplementari per un ciclo completo di studi (5 anni).</t>
  </si>
  <si>
    <t>INAIL - Reingegnerizzazione e digitalizzazione complete dei processi/servizi T2</t>
  </si>
  <si>
    <t xml:space="preserve">Entrata in vigore degli atti giuridici per mettere i crediti d'imposta Transizione 4.0 a disposizione dei potenziali beneficiari e istituzione del comitato scientifico </t>
  </si>
  <si>
    <t>N/A</t>
  </si>
  <si>
    <t>Entrata in vigore di tutto il diritto derivato (se necessario), compresi tutti i regolamenti necessari per l'efficace attuazione e applicazione di tutte le citate misure derivanti dalla legge annuale sulla concorrenza 2022.</t>
  </si>
  <si>
    <t>Entrata in vigore di tutto il diritto derivato (se necessario), compresi tutti i regolamenti necessari per l'efficace attuazione e applicazione di tutte le misure derivanti dalla legge annuale sulla concorrenza 2023.</t>
  </si>
  <si>
    <t>Devono essere installati almeno 33 milioni di contatori intelligenti di seconda generazione.</t>
  </si>
  <si>
    <t>Realizzazione di una capacità produttiva supplementare di almeno 374 400 substrati di carburo di silicio all'anno. Per centrare l'obiettivo sarà necessario anche che la capacità aggiuntiva generi almeno 700 nuovi posti di lavoro.</t>
  </si>
  <si>
    <t>Notifica dell'aggiudicazione di tutti gli appalti pubblici per progetti di connessione più veloce, che devono comprendere i) "Italia a 1 Giga", ii) "Italia 5G", iii) "Scuola connessa", iv) "Sanità connessa" e v) "Collegamento isole minori"</t>
  </si>
  <si>
    <t>8 500 00
0</t>
  </si>
  <si>
    <t>Portare la connettività ad almeno 1 Gbps a un minimo di 8 500 000 unità immobiliari aggiuntive (di cui almeno 450 000 case sparse, ossia situate in zone isolate) attraverso fibra FTTH/B, FWA o 5G</t>
  </si>
  <si>
    <t>Portare la connettività ad almeno 1 Gbps a un minimo di altre 9 000 scuole e 12 279 strutture sanitarie pubbliche</t>
  </si>
  <si>
    <t>Portare la copertura 5G ad almeno 1 Gbps a un minimo di altri 12 600 km di strade e corridoi suburbani</t>
  </si>
  <si>
    <t>Portare la copertura 5G ad almeno 1 Gbps a un minimo di altri 15 000 km² di aree a fallimento di mercato</t>
  </si>
  <si>
    <t>Fornitura alle amministrazioni pubbliche di almeno altri otto servizi resi possibili da iniziative spaziali sostenute: servizio costiero e monitoraggio marittimo-costiero; servizio di qualità dell'aria; servizio movimento terra; monitoraggio della copertura dei servizi e dell'uso del suolo; servizio idrometeorologico; servizio risorse idriche; servizio di emergenza; servizio di sicurezza.</t>
  </si>
  <si>
    <t>Almeno altre 4 000 PMI hanno fruito del sostegno del Fondo 394/81 a partire dal 1º gennaio 2021.</t>
  </si>
  <si>
    <t>Firma di almeno 40 Contratti di Sviluppo, in linea con la loro politica di investimento. Il conseguimento soddisfacente dell'obiettivo dipende anche dall'attivazione di almeno 1 500 milioni di EUR di investimenti.</t>
  </si>
  <si>
    <t>Aggiudicazione dei contratti di lavoro per gli interventi di costruzione e riqualificazione di strutture sportive e palestre previsti dal decreto del Ministero dell'Istruzione.</t>
  </si>
  <si>
    <t>Notifica, da parte delle autorità locali beneficiare del finanziame nto, dell'aggiudi cazione di tutti i contratti di lavori pubblici per gli interventi ammissibili</t>
  </si>
  <si>
    <t>Aggiudicazione dei contratti di lavoro per gli interventi di costruzione e riqualificazione di strutture sportive e palestre nei termini definiti dal decreto del Ministero dell'Istruzione a seguito di procedura di appalto pubblico.
L'aggiudicazione deve essere conforme agli orientamenti tecnici "non arrecare un danno significativo" (2021/C58/01) mediante l'uso di un elenco di esclusione e il requisito di conformità alla pertinente normativa ambientale dell'UE e nazionale.
Il piano di investimento deve essere finalizzato alla costruzione e alla riqualificazione di strutture sportive e palestre annesse alle scuole, al fine di garantire un incremento dell'offerta formativa e un potenziamento delle strutture scolastiche, che favoriranno un incremento del tempo scuola. Ci si attende che l'iniziativa favorisca l'integrazione della scuola nel territorio e migliori la pratica dell'attività sportiva e motoria.</t>
  </si>
  <si>
    <t>M4C2-22</t>
  </si>
  <si>
    <t>Missione</t>
  </si>
  <si>
    <t>Componente</t>
  </si>
  <si>
    <t>M1</t>
  </si>
  <si>
    <t>M1C1</t>
  </si>
  <si>
    <t>M2</t>
  </si>
  <si>
    <t>M1C2</t>
  </si>
  <si>
    <t>M3</t>
  </si>
  <si>
    <t>M1C3</t>
  </si>
  <si>
    <t>M4</t>
  </si>
  <si>
    <t>M5</t>
  </si>
  <si>
    <t>M6</t>
  </si>
  <si>
    <t>M2C1</t>
  </si>
  <si>
    <t>M2C2</t>
  </si>
  <si>
    <t>M2C3</t>
  </si>
  <si>
    <t>M2C4</t>
  </si>
  <si>
    <t xml:space="preserve">Costruire almeno altri di rete idrica a livello </t>
  </si>
  <si>
    <t>M2C4-34bis</t>
  </si>
  <si>
    <t>M2C4-35</t>
  </si>
  <si>
    <t>M2C4-35bis</t>
  </si>
  <si>
    <t>M2C4-36</t>
  </si>
  <si>
    <t>M2C4-37</t>
  </si>
  <si>
    <t>M2C4-38</t>
  </si>
  <si>
    <t>M3C1</t>
  </si>
  <si>
    <t>M3C2</t>
  </si>
  <si>
    <t>M4C1</t>
  </si>
  <si>
    <t>M4C2</t>
  </si>
  <si>
    <t>M5C1</t>
  </si>
  <si>
    <t>M5C2</t>
  </si>
  <si>
    <t>M5C3</t>
  </si>
  <si>
    <t>M6C1</t>
  </si>
  <si>
    <t>M6C2</t>
  </si>
  <si>
    <t>Obiettivo</t>
  </si>
  <si>
    <t>Rata</t>
  </si>
  <si>
    <t>Progressivo</t>
  </si>
  <si>
    <t>La normativa rivedut governance e semplif realizzazione di investimenti infrastrutture di approvvigionamento idrico. Il nuovo quadro dovrebbe, come mini
-     fare d per g settor strum princ inves idrico
-     consu attiva Rego Energ Ambi modi aggio piano
-     fornir misur acco organ non s effett relati prima
previ</t>
  </si>
  <si>
    <r>
      <t xml:space="preserve">Il piano operativo relativo ai progetti di </t>
    </r>
    <r>
      <rPr>
        <i/>
        <sz val="11"/>
        <color rgb="FF196131"/>
        <rFont val="Times New Roman"/>
        <family val="1"/>
      </rPr>
      <t>Housing</t>
    </r>
    <r>
      <rPr>
        <sz val="11"/>
        <color rgb="FF196131"/>
        <rFont val="Times New Roman"/>
        <family val="1"/>
      </rPr>
      <t xml:space="preserve"> </t>
    </r>
    <r>
      <rPr>
        <i/>
        <sz val="11"/>
        <color rgb="FF196131"/>
        <rFont val="Times New Roman"/>
        <family val="1"/>
      </rPr>
      <t>First</t>
    </r>
    <r>
      <rPr>
        <sz val="11"/>
        <color rgb="FF196131"/>
        <rFont val="Times New Roman"/>
        <family val="1"/>
      </rPr>
      <t xml:space="preserve"> e stazioni di posta deve definire i requisiti dei progetti che possono essere presentati dagli enti locali nonché degli inviti a presentare proposte.
I progetti </t>
    </r>
    <r>
      <rPr>
        <i/>
        <sz val="11"/>
        <color rgb="FF196131"/>
        <rFont val="Times New Roman"/>
        <family val="1"/>
      </rPr>
      <t>Housing</t>
    </r>
    <r>
      <rPr>
        <sz val="11"/>
        <color rgb="FF196131"/>
        <rFont val="Times New Roman"/>
        <family val="1"/>
      </rPr>
      <t xml:space="preserve"> </t>
    </r>
    <r>
      <rPr>
        <i/>
        <sz val="11"/>
        <color rgb="FF196131"/>
        <rFont val="Times New Roman"/>
        <family val="1"/>
      </rPr>
      <t>First</t>
    </r>
    <r>
      <rPr>
        <sz val="11"/>
        <color rgb="FF196131"/>
        <rFont val="Times New Roman"/>
        <family val="1"/>
      </rPr>
      <t xml:space="preserve"> prevedono che gli enti locali mettano a disposizione appartamenti per singoli individui, piccoli gruppi o famiglie fino a 24 mesi, preferibilmente attraverso la ristrutturazione e il rinnovo degli immobili di proprietà dello Stato. I progetti devono essere accompagnati da programmi a favore dello sviluppo e dell'autosufficienza.
I progetti sulle stazioni postali prevedono lo sviluppo di centri di servizi e di inclusione per le persone senza dimora. A ciò si devono aggiungere azioni di inserimento lavorativo, in collaborazione con i centri per l'impiego.</t>
    </r>
  </si>
  <si>
    <t>Le misure devono comprendere disposizioni per consentire l'assunzione temporanea di:
i) 2 800 tecnici per rafforzare le amministrazioni pubbliche del Sud a carico del bilancio nazionale;
ii) un gruppo di 1 000 esperti da impiegare per tre anni a supporto delle amministrazioni nella gestione delle nuove procedure per fornire assistenza tecnica.</t>
  </si>
  <si>
    <t>Per aumentare l'assorbimento degli investimenti, estendere al bilancio nazionale la metodologia adottata per il PNRR</t>
  </si>
  <si>
    <t>Migrazione verso il Polo Strategico Nazionale T1</t>
  </si>
  <si>
    <t>Investimento 1.3 - Partenariati estesi a università, centri di ricerca, imprese e finanziamento progetti di ricerca di base</t>
  </si>
  <si>
    <t>Investimento 1 - Potenziamento dei centri per l'impiego (PES)</t>
  </si>
  <si>
    <t>Investimento 1.1 - Ammodernamento del parco tecnologico e digitale ospedaliero</t>
  </si>
  <si>
    <t>Investimento 1.1 - Case della Comunità e presa in carico della persona</t>
  </si>
  <si>
    <t>Investimento 1.1 - Porti verdi - interventi in materia di energia rinnovabile ed efficienza energetica nei porti</t>
  </si>
  <si>
    <t>Investimento 1.1 - Piano per asili nido e scuole dell'infanzi a e servizi di educazione e cura per la prima infanzia</t>
  </si>
  <si>
    <t>Investimento 1.1.2 - Aree interne - Strutture sanitarie di prossimità territoriale</t>
  </si>
  <si>
    <t>Investimento 1.1 - Fondo per il Programma Nazionale Ricerca (PNR) e progetti di Ricerca di Significativ o Interesse Nazionale (PRIN)</t>
  </si>
  <si>
    <t>Investimento 1.1.1 - Aree interne - Potenziamento servizi e infrastrutture sociali di comunità</t>
  </si>
  <si>
    <t>Investimento 1.9 - Fornire assistenza tecnica e rafforzare la creazione di capacità per l'attuazione del PNRR</t>
  </si>
  <si>
    <t>Investimento 1.8 - Procedure di assunzione per i tribunali civili, penali e amministrativi</t>
  </si>
  <si>
    <t>Investimento 1.4 - Potenziamento strutture di ricerca e creazione di "campioni nazionali di R&amp;S" su alcune Key Enabling Technologies</t>
  </si>
  <si>
    <t>Investimento 1.2 - Casa come primo luogo di cura e telemedicina</t>
  </si>
  <si>
    <t>Investimento 1.3 - Rafforzamento dell'assistenza sanitaria intermedia e delle sue strutture (Ospedali di Comunità)</t>
  </si>
  <si>
    <t>Investimento 1.3 - Interventi socio-educativi strutturati per combattere la povertà educativa nel Mezzogiorn o a sostegno del Terzo Settore</t>
  </si>
  <si>
    <t>Investimento 1.3 - Potenziamento infrastrutture per lo sport a scuola</t>
  </si>
  <si>
    <t>Investimento 1.3 - Rafforzamento dell'infrastruttura tecnologica e degli strumenti per la raccolta, l'elaborazione, l'analisi dei dati e la simulazione.</t>
  </si>
  <si>
    <t>Investimento 1.2 - Piano di estensione del tempo pieno</t>
  </si>
  <si>
    <t>Investimento 1.2 - Verso un ospedale sicuro e sostenibile</t>
  </si>
  <si>
    <t>Investimento 1 - Transizione 4.0</t>
  </si>
  <si>
    <t xml:space="preserve">Investimento 1.7 - Borse di studio per l'accesso all'università </t>
  </si>
  <si>
    <t>Investimento 1.4 - Investimenti infrastruttural i per le Zone Economiche Speciali</t>
  </si>
  <si>
    <t>Investimento 1.3.1 - Piattaforma Digitale Nazionale Dati</t>
  </si>
  <si>
    <t>Investimento 1.5 - Cybersecurity</t>
  </si>
  <si>
    <t>Investimento 1.2 - Finanziamento di progetti presentati da giovani ricercatori</t>
  </si>
  <si>
    <t>Investimento 1.3.2 - Sportello digitale unico</t>
  </si>
  <si>
    <t>Investimento 1.4.6 - Mobilità come servizio per l'Italia</t>
  </si>
  <si>
    <t>Investimento 1.2 - Valorizzazione dei beni confiscati alle mafie</t>
  </si>
  <si>
    <t>Investimento 1.7.1 - Servizio civile digitale</t>
  </si>
  <si>
    <t>Investimento 1.5 - Sviluppo del sistema di formazione professiona le terziaria (ITS)</t>
  </si>
  <si>
    <t>Investimento 1.7.2 - Rete dei servizi di facilitazione digitale</t>
  </si>
  <si>
    <t>Investimento 1.3 - Potenziamento infrastruttur e per lo sport a scuola</t>
  </si>
  <si>
    <t>Investimento 1.6 - Orientamento attivo nella transizione scuola-università</t>
  </si>
  <si>
    <t>Investimento 1.1 - Infrastrutture digitali</t>
  </si>
  <si>
    <t xml:space="preserve">Investimento 2.1 - IPCEI </t>
  </si>
  <si>
    <t>Investimento 5.1 - Rifinanziamento e ridefinizione del Fondo 394/81 gestito da SIMEST</t>
  </si>
  <si>
    <t>Investimento 3.1 - Tutela valorizzazione del verde urbano ed extra urbano
extraurbano</t>
  </si>
  <si>
    <t>Investimento 1.5 - Creazione e rafforzamento di "ecosistemi dell'innovazione per la sostenibilità", creazione di "leader territoriali di R&amp;S"</t>
  </si>
  <si>
    <t>Investimento 4 - Tecnologia satellitare ed economia spaziale</t>
  </si>
  <si>
    <t>Investimento 3.1 - Fondo per la realizzazio ne di un sistema integrato di infrastrutture di ricerca e innovazione</t>
  </si>
  <si>
    <t>Investimento 2.2 - Sviluppo delle competenze tecniche, professionali, digitali e manageriali del personale del sistema sanitario</t>
  </si>
  <si>
    <t>Investimento 3.3 - Introduzione di dottorati innovativi che rispondono ai fabbisogni di innovazione delle imprese e promuovono l'assunzione dei ricercatori dalle imprese</t>
  </si>
  <si>
    <t>Investimento 6 - Investimento nel sistema della proprietà industriale</t>
  </si>
  <si>
    <t>Investimento 2.1 - Rafforzamento e potenziamento della ricerca biomedica del SSN</t>
  </si>
  <si>
    <t xml:space="preserve">Investimento 2.2 - Digitalizzazione della gestione del traffico aereo </t>
  </si>
  <si>
    <t>Investimento 2 - Innovazione e tecnologia della microelettronica</t>
  </si>
  <si>
    <t>Investimento 3 - Connessioni internet veloci (banda ultra-larga e 5G)</t>
  </si>
  <si>
    <t>Investimento 3.3 - Piano di messa in sicurezza e riqualificazione dell'edilizia scolastica</t>
  </si>
  <si>
    <t>Investimento 2.1- Rafforzamento dell'Ecobonus e del Sismabonus per l'efficienza energetica e la sicurezza degli edifici.</t>
  </si>
  <si>
    <t>Investimento 5.2 - Competitività e resilienza delle filiere produttive</t>
  </si>
  <si>
    <t>Investimento 3.2 - Scuola 4.0 - scuole innovative, nuove aule didattiche e laboratori</t>
  </si>
  <si>
    <t>Investimento 1.7 - Potenziamento, elettrificazione e aumento della resilienza delle ferrovie nel Sud</t>
  </si>
  <si>
    <t>Investimento 4.1 - Estensione del numero di dottorati di ricerca e dottorati innovativi orientati alla ricerca, per la Pubblica Amministrazione e il patrimonio culturale</t>
  </si>
  <si>
    <t>Investimento 2.1 - Didattica digitale integrata e formazione sulla transizione digitale del personale scolastico</t>
  </si>
  <si>
    <t>Investimento 3.1 - Nuove competenze e nuovi linguaggi</t>
  </si>
  <si>
    <t>Investimento 3.2 - Finanziamento di start-up</t>
  </si>
  <si>
    <t>Investimento 2.2 - Partenariati per la ricerca e l'innovazione - Orizzonte Europa</t>
  </si>
  <si>
    <t>Investimento 3.4 - Didattica e competenze universitari e avanzate</t>
  </si>
  <si>
    <t>Investimento 4 - Investimenti in progetti di rigenerazione urbana, volti a ridurre situazioni di emarginazione e degrado sociale</t>
  </si>
  <si>
    <t>Investimento 6 - Programma innovativo della qualità dell'abitare</t>
  </si>
  <si>
    <t>Investimento 3.2 - Green communities</t>
  </si>
  <si>
    <t>Investimento 4.4.2 - Rinnovo del parco ferroviario
regionale per il trasporto pubblico con treni alimentati con combustibili puliti e servizio
universale</t>
  </si>
  <si>
    <t>Investimento 1.6.5 - Digitalizzazion e del Consiglio
di Stato</t>
  </si>
  <si>
    <t>Investimento 2.1 - Digitalizzazione della catena logistica</t>
  </si>
  <si>
    <t>Investimento 1.1 - Realizzazione nuovi impianti di gestione rifiuti e ammodernamento di impianti esistenti</t>
  </si>
  <si>
    <t>Investimento 5.1.3 - Industria delle batterie</t>
  </si>
  <si>
    <t xml:space="preserve">Investimento 5.1.1 - Tecnologia fotovoltaica </t>
  </si>
  <si>
    <t xml:space="preserve">Riforma 1.9 - Riforma della pubblica amministrazione </t>
  </si>
  <si>
    <t>Riforma 1.9 - Riforma della pubblica amministrazione</t>
  </si>
  <si>
    <t>Riforma 1.10 - Riforma del quadro legislativo in materia di appalti pubblici e concessioni</t>
  </si>
  <si>
    <t>Riforma 1.1 - Processo di acquisto ICT</t>
  </si>
  <si>
    <t>Riforma 1.3 - Cloud first e interoperabilità</t>
  </si>
  <si>
    <t>Riforma 1.4 - Riforma del processo civile</t>
  </si>
  <si>
    <t>Riforma 1.5 - Riforma del processo penale</t>
  </si>
  <si>
    <t>Riforma 1.6 - Riforma del quadro in materia di insolvenza</t>
  </si>
  <si>
    <t>Riforma 1.13 - Riforma del quadro di revisione della spesa pubblica ("spending review")</t>
  </si>
  <si>
    <t>Riforma 1.12 - Riforma della amministrazione fiscale</t>
  </si>
  <si>
    <t>Riforma 5 - Procedure più rapide per la valutazione dei progetti nel settore dei sistemi di trasporto pubblico locale con impianti fissi e nel settore del trasporto rapido di
massa</t>
  </si>
  <si>
    <t>Riforma 1 - Definizione di un nuovo modello organizzativo della rete di assistenza sanitaria territoriale</t>
  </si>
  <si>
    <t>Riforma 1.2 - Supporto alla trasformazione</t>
  </si>
  <si>
    <t>Riforma 1.7 - Riforma delle commissioni tributarie</t>
  </si>
  <si>
    <t>Riforme 1.4, 1.5 e 1.6 - Riforma del processo civile e penale e riforma del quadro in materia di insolvenza</t>
  </si>
  <si>
    <t>Riforma 2 - Leggi annuali sulla concorrenza</t>
  </si>
  <si>
    <t>Riforma 2.2 - Scuola di Alta Formazione e formazione obbligatori a dirigenti scolastici, docenti e personale tecnico-amministrativo</t>
  </si>
  <si>
    <t>Riforma 1.7 - Riforma della legislazione sugli alloggi per studenti e investimenti negli alloggi per studenti</t>
  </si>
  <si>
    <t>Riforma 1.11 - Riduzione dei tempi di pagamento delle pubbliche amministrazioni e delle autorità sanitarie</t>
  </si>
  <si>
    <t>Riforma 1 - Riforma del sistema della proprietà industriale</t>
  </si>
  <si>
    <t>Riforma 1.15 - Riforma delle norme di contabilità pubblica</t>
  </si>
  <si>
    <t>Riforma 2.2 - Istituzione di una piattaforma strategica nazionale per la rete dei porti e interporti, al fine di sviluppare la digitalizzazion e dei servizi passeggeri e merci</t>
  </si>
  <si>
    <t>Riforma 2.1 - Reclutamento dei docenti</t>
  </si>
  <si>
    <t>Riforma 1.14 - Riforma del quadro fiscale subnazionale</t>
  </si>
  <si>
    <t xml:space="preserve">Riforma 1.5 - Riforma delle classi di laurea; Riforma 1.6 - Riforma delle lauree abilitanti per determinate professioni; Riforma 4.1 - Riforma dei dottorati </t>
  </si>
  <si>
    <t>Riforma 1 - Semplificazione delle procedure e rafforzamento dei poteri del Commissario nelle Zone Economiche Speciali</t>
  </si>
  <si>
    <t>Riforma 1.1 - Semplificazione e accelerazione delle procedure per gli interventi di efficientamento energetico</t>
  </si>
  <si>
    <t>Riforma 2.1 - Semplificazione e accelerazione delle procedure per l'attuazione degli interventi contro il dissesto idrogeologico</t>
  </si>
  <si>
    <t>Riforma 1.1 - Attuazione di misure di sostegno alla R&amp;S per promuovere la semplificazione e la mobilità</t>
  </si>
  <si>
    <t xml:space="preserve">Riforma 1.3 - Riforma dell'organizzazione del sistema scolastico; Riforma 1.2 - Riforma del sistema ITS; Riforma 1.1 - Riforma degli istituti tecnici e professionali; Riforma 1.4 - Riforma del sistema di orientamento </t>
  </si>
  <si>
    <t>Riforme 1.4 e 1.5 - Riforma del processo civile e penale</t>
  </si>
  <si>
    <t>Riforma 1.8 - Digitalizzazione della giustizia</t>
  </si>
  <si>
    <t>Investimento 1.2 - Abilitazione al cloud per le PA locali</t>
  </si>
  <si>
    <t>Investimento 1.4.1 - Esperienza dei cittadini
- Miglioramento della qualità e dell'utilizzabilità dei servizi pubblici digitali</t>
  </si>
  <si>
    <t>Investimento 1.4.2 - Inclusione dei cittadini - Miglioramento dell'accessibilità dei servizi pubblici digitali</t>
  </si>
  <si>
    <t>Investimento 1.4.4 - Rafforzamento dell'adozione delle piattaforme nazionali di identità digitale (SPID, CIE) e dell'Anagrafe
nazionale (ANPR)</t>
  </si>
  <si>
    <t>Investimento 1.6.1 - Digitalizzazione del Ministero dell'Interno</t>
  </si>
  <si>
    <t>Investimento 1.6.2 - Digitalizzazione del Ministero della Giustizia</t>
  </si>
  <si>
    <t>Investimento 1.6.3 - Digitalizzazione dell'Istituto Nazionale per la Previdenza Sociale (INPS) e dell'Istituto nazionale per l'assicurazione contro gli infortuni sul lavoro (INAIL)</t>
  </si>
  <si>
    <t>Investimento 1.6.4 - Digitalizzazione del Ministero della Difesa</t>
  </si>
  <si>
    <t>Investimento 1.2 - Rimozione delle barriere fisiche e cognitive in musei, biblioteche e archivi per consentire un più ampio accesso e partecipazione alla cultura</t>
  </si>
  <si>
    <t>Investimento 2.1 - Attrattività dei borghi</t>
  </si>
  <si>
    <t>Investimento 2.2 - Tutela e valorizzazione dell'architettura e del paesaggio rurale</t>
  </si>
  <si>
    <t>Investimento 2.4 - Sicurezza sismica nei luoghi di culto, restauro del patrimonio culturale del Fondo Edifici di Culto (FEC) e siti di ricovero per le opere d'arte (Recovery Art)</t>
  </si>
  <si>
    <t>Investimento 3.3 - Capacity building per gli operatori della cultura per gestire la transizione digitale e verde</t>
  </si>
  <si>
    <t>Investimento 4.1 - Hub del turismo digitale</t>
  </si>
  <si>
    <t>Investimento 4.3 - Caput Mundi- Next Generation EU per grandi eventi turistici</t>
  </si>
  <si>
    <t>Riforma 4.1 - Ordinamento delle professioni delle guide turistiche</t>
  </si>
  <si>
    <t>Investimento 2.2 - Parco agrisolare</t>
  </si>
  <si>
    <t>Investimento 2.3 - Innovazione e meccanizzazione nel settore agricolo e alimentare</t>
  </si>
  <si>
    <t>Investimento 3.3 - Cultura e consapevolezza su temi e sfide ambientali</t>
  </si>
  <si>
    <t>Riforma 1.3 - Supporto tecnico alle autorità locali</t>
  </si>
  <si>
    <t>Investimento 1.1 - Sviluppo agro- voltaico</t>
  </si>
  <si>
    <t>Investimento 1.2 - Promozione rinnovabili per le comunità energetiche e l'autoconsumo</t>
  </si>
  <si>
    <t>Investimento 1.3 - Promozione impianti innovativi (incluso offshore)</t>
  </si>
  <si>
    <t>Investimento 1.4 - Sviluppo biometano, secondo criteri per la promozione dell'economia circolare</t>
  </si>
  <si>
    <t>Investimento 2.2 - Interventi su resilienza climatica delle reti</t>
  </si>
  <si>
    <t>Investimento 3.1 - Produzione di idrogeno in aree industriali dismesse (hydrogen valleys)</t>
  </si>
  <si>
    <t>Investimento 3.2 - Utilizzo dell'idrogeno in settori hard-to- abate</t>
  </si>
  <si>
    <t>Investimento 3.3 - Sperimentazione dell'idrogeno per il trasporto stradale</t>
  </si>
  <si>
    <t>Investimento 3.4 - Sperimentazione dell'idrogeno per il trasporto ferroviario</t>
  </si>
  <si>
    <t>Investimento 3.5 - Ricerca e sviluppo sull'idrogeno</t>
  </si>
  <si>
    <t>Investimento 4.3 - Installazione di infrastrutture di ricarica elettrica</t>
  </si>
  <si>
    <t>Investimento 5.2 - Idrogeno</t>
  </si>
  <si>
    <t>Investimento 5.3 - Bus elettrici</t>
  </si>
  <si>
    <t>Investimento 5.4 - Supporto a start- up e venture capital attivi nella transizione ecologica</t>
  </si>
  <si>
    <t>Riforma 2 - Nuova normativa per la promozione della produzione e del consumo di gas rinnovabile</t>
  </si>
  <si>
    <t>Riforma 3 - Semplificazione amministrativa e riduzione degli ostacoli normativi alla diffusione dell'idrogeno</t>
  </si>
  <si>
    <t>Riforma 4 - Misure volte a promuovere la competitività dell'idrogeno</t>
  </si>
  <si>
    <t>Investimento 1.1
- Costruzione di nuove scuole mediante la sostituzione di edifici</t>
  </si>
  <si>
    <t>Investimento 3.1
- Promozione di un teleriscaldament o efficiente</t>
  </si>
  <si>
    <t>Investimento 2.1.b - Misure per la gestione del rischio di alluvione e per la riduzione del rischio idrogeologico</t>
  </si>
  <si>
    <t>Investimento 2.2 - Interventi per la resilienza, la valorizzazione del territorio
ritorio e l'efficienza rgetica dei comuni</t>
  </si>
  <si>
    <t xml:space="preserve">Investimento 3.3 - Rinaturazione dell'area del Po </t>
  </si>
  <si>
    <t>Investimento 3.4 - Bonifica del "suolo dei siti orfani"</t>
  </si>
  <si>
    <t>Investimento 3.5 - Ripristino e tutela dei fondali e degli habitat marini</t>
  </si>
  <si>
    <t>Investimento 4.3 - Investimenti nella resilienza dell'agrosistema irriguo per una migliore gestione delle risorse idriche</t>
  </si>
  <si>
    <t>Investimento 1.5
- Potenziamento dei nodi ferroviari metropolitani e dei collegamenti nazionali chiave</t>
  </si>
  <si>
    <t>Riforma 1.1 - Accelerazione dell'iter di approvazione del contratto tra MIMS e RFI</t>
  </si>
  <si>
    <t>Riforma 1.2 – Accelerazione dell'iter di approvazione dei progetti ferroviari</t>
  </si>
  <si>
    <t>Riforma 2.2 – Trasferimento della titolarità di ponti e viadotti delle strade di secondo livello ai titolari delle strade di primo livello</t>
  </si>
  <si>
    <t>Riforma 1.3 - Semplificazion e delle procedure di autorizzazione per gli impianti di cold ironing</t>
  </si>
  <si>
    <t>Riforma 2.1 - Attuazione di uno "Sportello Unico Doganale"</t>
  </si>
  <si>
    <t>Investimento 2 - Sistema di certificazione della parità di genere</t>
  </si>
  <si>
    <t>Investimento 3 - Sistema duale</t>
  </si>
  <si>
    <t>Investimento 4 - Servizio Civile Universale</t>
  </si>
  <si>
    <t>Investimento 5 - Creazione di imprese femminili</t>
  </si>
  <si>
    <t>Riforma 1- ALMPs e formazione professionale</t>
  </si>
  <si>
    <t>Riforma 2 – Lavoro sommerso</t>
  </si>
  <si>
    <t>Investimento 2 - Percorsi di autonomia per persone con disabilità</t>
  </si>
  <si>
    <t>Investimento 3 - Housing First (innanzitutto la casa) e stazioni di posta</t>
  </si>
  <si>
    <t>Investimento 7 - Progetto Sport e inclusione sociale</t>
  </si>
  <si>
    <t>Riforma 1 - Legge quadro sulle disabilità</t>
  </si>
  <si>
    <t>Investimento 2.3 - Programmi per valorizzare l'identità dei luoghi -  parchi e giardini storici</t>
  </si>
  <si>
    <t>Riforma 1 -  revisione e aggiornamento dell'assetto regolamentare degli Istituti di ricovero e cura a carattere scientifico (IRCCS) e delle politiche di ricerca del Ministero della Salute, con l'obiettivo di rafforzare il rapporto fra ricerca, innovazione e cure sanitarie.</t>
  </si>
  <si>
    <t>Investimento 1.1 - Realizzazione di un sistema avanzato ed integrato di monitoraggio e previsione
integrato di monitoraggio e previsione</t>
  </si>
  <si>
    <t>Ricerca e sviluppo sull'idrogeno</t>
  </si>
  <si>
    <t>Investimenti in infrastrutture idriche primarie per la sicurezza dell'approvvigionamento idrico</t>
  </si>
  <si>
    <t>Abilitazione e facilitazione migrazione al Cloud</t>
  </si>
  <si>
    <t>Competenze digitali di base</t>
  </si>
  <si>
    <t xml:space="preserve">Competenze: Competenze e capacità amministrativa </t>
  </si>
  <si>
    <t>Cybersecurity</t>
  </si>
  <si>
    <t>Dati e interoperabilità</t>
  </si>
  <si>
    <t>Digitalizzazione delle grandi amministrazioni centrali</t>
  </si>
  <si>
    <t>Infrastrutture digitali</t>
  </si>
  <si>
    <t>Investimento in capitale umano per rafforzare l’Ufficio del Processo e superare le disparità tra tribunali</t>
  </si>
  <si>
    <t>Portale unico del reclutamento</t>
  </si>
  <si>
    <t>Rafforzamento dell'Ufficio del processo per la Giustizia amministrativa</t>
  </si>
  <si>
    <t>Servizi digitali e cittadinanza digitale</t>
  </si>
  <si>
    <t>Task Force digitalizzazione, monitoraggio e performance</t>
  </si>
  <si>
    <t>Reti ultraveloci – Banda ultralarga e 5G</t>
  </si>
  <si>
    <t>Innovazione e tecnologia della Microelettronica</t>
  </si>
  <si>
    <t>Politiche industriali di filiera e internazionalizzazione</t>
  </si>
  <si>
    <t>Transizione 4.0</t>
  </si>
  <si>
    <t>Attrattività dei borghi</t>
  </si>
  <si>
    <t>Caput Mundi. Next Generation EU per grandi eventi turistici</t>
  </si>
  <si>
    <t>Fondi integrati per la competitività delle imprese turistiche</t>
  </si>
  <si>
    <t>Hub del Turismo Digitale</t>
  </si>
  <si>
    <t>Programmi per valorizzare l'identità di luoghi: parchi e giardini storici</t>
  </si>
  <si>
    <t>Sicurezza sismica nei luoghi di culto, restauro del patrimonio culturale del Fondo Edifici di Culto (FEC) e siti di restauro per le opere d’arte (Recovery Art)</t>
  </si>
  <si>
    <t>Tutela e valorizzazione dell'architettura e del paesaggio rurale</t>
  </si>
  <si>
    <t>Tecnologie satellitari ed economia spaziale</t>
  </si>
  <si>
    <t>Investimento</t>
  </si>
  <si>
    <t>Inizio</t>
  </si>
  <si>
    <t>Fine</t>
  </si>
  <si>
    <t>Progetti “faro” di economia circolare</t>
  </si>
  <si>
    <t>Realizzazione nuovi impianti di gestione rifiuti e ammodernamento di impianti esistenti</t>
  </si>
  <si>
    <t>Bus elettrici - Filiera industriale</t>
  </si>
  <si>
    <t>Idrogeno</t>
  </si>
  <si>
    <t xml:space="preserve">Produzione in aree industriali dismesse </t>
  </si>
  <si>
    <t>Promozione impianti innovativi (incluso off-shore)</t>
  </si>
  <si>
    <t>Promozione rinnovabili per le comunità energetiche e l'auto-consumo</t>
  </si>
  <si>
    <t>Rinnovo flotte - Navi sostenibili</t>
  </si>
  <si>
    <t>Rinnovo flotte bus e treni verdi</t>
  </si>
  <si>
    <t>Sperimentazione dell'idrogeno per il trasporto ferroviario</t>
  </si>
  <si>
    <t>Sperimentazione dell'idrogeno per il trasporto stradale</t>
  </si>
  <si>
    <t>Sviluppo agro-voltaico</t>
  </si>
  <si>
    <t>Sviluppo biometano</t>
  </si>
  <si>
    <t>Installazione di infrastrutture di ricarica elettrica</t>
  </si>
  <si>
    <t>Rafforzamento smart grid</t>
  </si>
  <si>
    <t>Riduzione delle perdite nelle reti di distribuzione dell'acqua, compresa la digitalizzazione e il monitoraggio delle reti</t>
  </si>
  <si>
    <t>Ecobonus e Sismabonus fino al 110% per l'efficienza energetica e la sicurezza degli edifici</t>
  </si>
  <si>
    <t>Efficientamento degli edifici giudiziari</t>
  </si>
  <si>
    <t>Piano di sostituzione di edifici scolastici e di riqualificazione energetica</t>
  </si>
  <si>
    <t>Promozione di un teleriscaldamento efficiente</t>
  </si>
  <si>
    <t>Digitalizzazione dei parchi nazionali</t>
  </si>
  <si>
    <t>Misure per la gestione del rischio di alluvione e per la riduzione del rischio idrogeologico</t>
  </si>
  <si>
    <t>Rinaturazione dell’area del Po</t>
  </si>
  <si>
    <t>Ripristino e tutela dei fondali e degli habitat marini</t>
  </si>
  <si>
    <t>Tutela e valorizzazione del verde urbano ed extraurbano</t>
  </si>
  <si>
    <t>Collegamenti ferroviari ad Alta Velocità verso il Sud per passeggeri e merci</t>
  </si>
  <si>
    <t>Connessioni diagonali</t>
  </si>
  <si>
    <t>Linee ferroviarie ad alta velocità</t>
  </si>
  <si>
    <t>Interventi per la sostenibilità ambientale dei porti (Green Ports)</t>
  </si>
  <si>
    <t>Miglioramento delle stazioni ferroviarie nel Sud</t>
  </si>
  <si>
    <t>Potenziamento dei nodi ferroviari metropolitani e dei collegamenti nazionali chiave</t>
  </si>
  <si>
    <t>Potenziamento delle linee regionali</t>
  </si>
  <si>
    <t>Potenziamento, elettrificazione e aumento della resilienza delle ferrovie nel Sud</t>
  </si>
  <si>
    <t xml:space="preserve">Strade sicure - Implementazione di un sistema di monitoraggio dinamico per il controllo da remoto di ponti, viadotti e tunnel (A24-A25) </t>
  </si>
  <si>
    <t>Strade sicure - Implementazione di un sistema di monitoraggio dinamico per il controllo da remoto di ponti, viadotti e tunnel (ANAS)</t>
  </si>
  <si>
    <t>Piano asili nido</t>
  </si>
  <si>
    <t>Piano di estensione del tempo pieno e mense</t>
  </si>
  <si>
    <t>Potenziamento infrastrutture per lo sport a scuola</t>
  </si>
  <si>
    <t>Sviluppo del sistema di formazione professionale terziaria</t>
  </si>
  <si>
    <t>Scuola 4.0: scuole innovative, nuove aule didattiche e laboratori</t>
  </si>
  <si>
    <t>Borse di studio per l'accesso all'università</t>
  </si>
  <si>
    <t>Didattica digitale integrata e formazione sulla transizione digitale del personale scolastico</t>
  </si>
  <si>
    <t>Orientamento attivo nella transizione scuola-università</t>
  </si>
  <si>
    <t>Creazione e rafforzamento di "ecosistemi dell'innovazione", costruzione di "leader territoriali di R&amp;S"</t>
  </si>
  <si>
    <t>Finanziamento di progetti presentati da giovani ricercatori</t>
  </si>
  <si>
    <t>Fondo per il Programma Nazionale Ricerca (PNR) e progetti di Ricerca di Significativo Interesse Nazionale (PRIN)</t>
  </si>
  <si>
    <t>Introduzione di dottorati innovativi che rispondono ai fabbisogni di innovazione delle imprese e promuovono l’assunzione dei ricercatori dalle imprese</t>
  </si>
  <si>
    <t>Partenariati allargati estesi a Università, centri di ricerca, imprese e finanziamento progetti di ricerca di base</t>
  </si>
  <si>
    <t>Potenziamento strutture di ricerca e creazione di "campioni nazionali" di R&amp;S su alcune Key enabling technologies</t>
  </si>
  <si>
    <t xml:space="preserve">Potenziamento dei Centri per l'impiego </t>
  </si>
  <si>
    <t>Sistema duale</t>
  </si>
  <si>
    <t>Creazione di imprese femminili</t>
  </si>
  <si>
    <t>Sistema di certificazione della parità di genere</t>
  </si>
  <si>
    <t>Rafforzamento dell'assistenza sanitaria intermedia e delle sue strutture (Ospedali di Comunità)</t>
  </si>
  <si>
    <t>Verso un nuovo ospedale sicuro e sostenibile</t>
  </si>
  <si>
    <t>Ammodernamento tecnologico degli ospedali</t>
  </si>
  <si>
    <t>Ecosistema innovativo della salute</t>
  </si>
  <si>
    <t>Rafforzamento dell'infrastruttura tecnologica e degli strumenti per la raccolta, l'elaborazione, l'analisi dei dati e la simulazione</t>
  </si>
  <si>
    <t>Capacity building per gli operatori della cultura per gestire la transizione digitale e verde</t>
  </si>
  <si>
    <t>Investimento Sistema della Proprietà Industriale</t>
  </si>
  <si>
    <t>Migliorare l'efficienza energetica di cinema, teatri e musei</t>
  </si>
  <si>
    <t>Rimozione delle barriere fisiche e cognitive in musei, biblioteche e archivi per consentire un più ampio accesso e partecipazione alla cultura</t>
  </si>
  <si>
    <t>Strategia digitale e piattaforme per il patrimonio culturale</t>
  </si>
  <si>
    <t>Sviluppo industria cinematografica (Progetto Cinecittà)</t>
  </si>
  <si>
    <t>Bonifica dei siti orfani</t>
  </si>
  <si>
    <t>Contratti di filiera e distrettuali per i settori agroalimentare, pesca e acquacoltura, silvicoltura, floricoltura e vivaismo</t>
  </si>
  <si>
    <t>Cultura e consapevolezza delle sfide ambientali</t>
  </si>
  <si>
    <t>Green Communities</t>
  </si>
  <si>
    <t>Innovazione e meccanizzazione nel settore agricolo e alimentare</t>
  </si>
  <si>
    <t>Interventi per la resilienza, la valorizzazione del territorio e l'efficienza energetica dei Comuni</t>
  </si>
  <si>
    <t>Interventi su resilienza climatica reti</t>
  </si>
  <si>
    <t>Investimenti in fognatura e depurazione</t>
  </si>
  <si>
    <t>Investimenti nella resilienza dell'agro-sistema irriguo per una migliore gestione delle risorse idriche</t>
  </si>
  <si>
    <t>Isole verdi</t>
  </si>
  <si>
    <t>Parco Agrisolare</t>
  </si>
  <si>
    <t>Rafforzamento mobilità ciclistica</t>
  </si>
  <si>
    <t>Realizzazione di un sistema avanzato ed integrato di monitoraggio e previsione</t>
  </si>
  <si>
    <t>Rinnovabili e batterie</t>
  </si>
  <si>
    <t>Sicuro, verde e sociale: riqualificazione edilizia residenziale pubblica</t>
  </si>
  <si>
    <t>Supporto a start-up e venture capital attivi nella transizione ecologica</t>
  </si>
  <si>
    <t>Sviluppo trasporto rapido di massa</t>
  </si>
  <si>
    <t>Utilizzo dell'idrogeno in settori hard-to-abate</t>
  </si>
  <si>
    <t>Costo</t>
  </si>
  <si>
    <t xml:space="preserve">Rinnovo del materiale rotabile </t>
  </si>
  <si>
    <t>Sviluppo del sistema europeo di gestione del trasporto ferroviario (ERTMS)</t>
  </si>
  <si>
    <t xml:space="preserve">Aumento selettivo della capacità portuale </t>
  </si>
  <si>
    <t>Digitalizzazione della catena logistica</t>
  </si>
  <si>
    <t xml:space="preserve">Efficientamento energetico </t>
  </si>
  <si>
    <t>Elettrificazione delle banchine (Cold Ironing)</t>
  </si>
  <si>
    <t xml:space="preserve">Innovazione digitale dei sistemi aeroportuali </t>
  </si>
  <si>
    <t>Sviluppo dell'accessibilità marittima e della resilienza delle infrastrutture portuali ai cambiamenti climatici</t>
  </si>
  <si>
    <t xml:space="preserve">Ultimo/Penultimo miglio ferroviario stradale </t>
  </si>
  <si>
    <t>Didattica e competenze universitarie avanzate</t>
  </si>
  <si>
    <t>Estensione del numero di dottorati di ricerca e dottorati innovativi per la Pubblica Amministrazione e il patrimonio culturale</t>
  </si>
  <si>
    <t>Intervento straordinario finalizzato alla riduzione dei divari territoriali nei cicli I e II della scuola secondaria di secondo grado</t>
  </si>
  <si>
    <t>Nuove competenze e nuovi linguaggi</t>
  </si>
  <si>
    <t>Piano di messa in sicurezza e riqualificazione dell’edilizia scolastica</t>
  </si>
  <si>
    <t>Accordi per l'innovazione</t>
  </si>
  <si>
    <t>Finanziamento di start-up</t>
  </si>
  <si>
    <t>Fondo per la realizzazione di un sistema integrato di infrastrutture di ricerca e innovazione</t>
  </si>
  <si>
    <t xml:space="preserve">IPCEI </t>
  </si>
  <si>
    <t>Partenariati - Horizon Europe</t>
  </si>
  <si>
    <t>Potenziamento ed estensione tematica e territoriale dei centri di trasferimento tecnologico per segmenti di industria</t>
  </si>
  <si>
    <t>Servizio civile universale</t>
  </si>
  <si>
    <t>Costruzione e miglioramento dei padiglioni e degli spazi dei penitenziari per adulti e minori</t>
  </si>
  <si>
    <t xml:space="preserve">Housing Temporaneo e Stazioni di posta </t>
  </si>
  <si>
    <t>Percorsi di autonomia per persone con disabilità</t>
  </si>
  <si>
    <t xml:space="preserve">Piani urbani integrati </t>
  </si>
  <si>
    <t>Piani Urbani Integrati – Fondo di fondi della BEI</t>
  </si>
  <si>
    <t>Piani Urbani Integrati – Superamento degli insediamenti abusivi per combattere lo sfruttamento dei lavoratori in agricoltura</t>
  </si>
  <si>
    <t xml:space="preserve">Progetti di rigenerazione urbana volti a ridurre situazioni di emarginazione e degrado sociale </t>
  </si>
  <si>
    <t>Programma Innovativo della qualità dell'abitare</t>
  </si>
  <si>
    <t>Sostegno alle persone vulnerabili e prevenzione dell'istituzionalizzazione</t>
  </si>
  <si>
    <t xml:space="preserve">Sport e inclusione sociale </t>
  </si>
  <si>
    <t xml:space="preserve">Ecosistemi per l'innovazione al Sud in contesti urbani marginalizzati </t>
  </si>
  <si>
    <t xml:space="preserve">Interventi infrastrutturali per le Zone Economiche Speciali (o ZES) </t>
  </si>
  <si>
    <t xml:space="preserve">Interventi per le aree del terremoto 2009 e 2016 </t>
  </si>
  <si>
    <t xml:space="preserve">Interventi socio-educativi strutturati per combattere la povertà educativa nel Mezzogiorno a sostegno del Terzo Settore </t>
  </si>
  <si>
    <t>Strategia Nazionale Aree Interne - Miglioramento dell'accessibilità e della sicurezza delle strade</t>
  </si>
  <si>
    <t>Valorizzazione dei beni confiscati alle mafie</t>
  </si>
  <si>
    <t>Casa come primo luogo di cura, assistenza domiciliare e telemedicina</t>
  </si>
  <si>
    <t xml:space="preserve">Case della comunità e presa in carico della persona </t>
  </si>
  <si>
    <t>Iniziative di ricerca per tecnologie e percorsi innovativi in ​​ambito sanitario e assistenziale</t>
  </si>
  <si>
    <t>Sviluppo delle competenze tecnico-professionali, digitali e manageriali del personale del sistema sanitario</t>
  </si>
  <si>
    <t>Valorizzazione e potenziamento della ricerca biomedica del SSN</t>
  </si>
  <si>
    <t>M1 - Digitalizzazione, innovazione, competitività e cultura</t>
  </si>
  <si>
    <t>C1 - Digitalizzazione, innovazione e sicurezza nella Pubblica Amministrazione</t>
  </si>
  <si>
    <t>C2 - Digitalizzazione, innovazione e competitività del sistema produttivo</t>
  </si>
  <si>
    <t>C3 – Cultura e Turismo</t>
  </si>
  <si>
    <t>M2 - Rivoluzione verde e transizione ecologica</t>
  </si>
  <si>
    <t>C1 - Impresa Verde ed Economia Circolare</t>
  </si>
  <si>
    <t>C2 - Transizione Energetica e mobilità locale sostenibile</t>
  </si>
  <si>
    <t>C3 – Efficienza energetica e riqualificazione degli edifici</t>
  </si>
  <si>
    <t>C4 - Tutela e valorizzazione del territorio e della risorsa idrica</t>
  </si>
  <si>
    <t>M3 - Infrastrutture per una mobilità sostenibile</t>
  </si>
  <si>
    <t>C1 - Alta velocità di rete e manutenzione stradale 4.0</t>
  </si>
  <si>
    <t>C2 - Intermodalità e logistica integrata</t>
  </si>
  <si>
    <t>M4 - Istruzione e ricerca</t>
  </si>
  <si>
    <t>C1 - Potenziamento della didattica e diritto allo studio</t>
  </si>
  <si>
    <t>C2 - Dalla ricerca all’impresa</t>
  </si>
  <si>
    <t>M5 - Inclusione e coesione</t>
  </si>
  <si>
    <t>C1 - Politiche per il Lavoro</t>
  </si>
  <si>
    <t>C2 – Infrastrutture sociali, famiglie, comunità e terzo settore</t>
  </si>
  <si>
    <t>C3 -Interventi speciali di coesione territoriale</t>
  </si>
  <si>
    <t>M6 - Salute</t>
  </si>
  <si>
    <t>C1 - Assistenza di prossimità e telemedicina</t>
  </si>
  <si>
    <t>C2 - Innovazione, ricerca e digitalizzazione dell'assistenza sanitaria</t>
  </si>
  <si>
    <t>Italia_Domani</t>
  </si>
  <si>
    <t>PNRR_aggiornato</t>
  </si>
  <si>
    <t>Salute, ambiente e clima</t>
  </si>
  <si>
    <t>Investimento 1.6.6 - Digitalizzazione della Guardia di Finanza</t>
  </si>
  <si>
    <t>Investimento 1.1 - Realizzazione nuovi impianti di gestione rifiuti e ammodernamento di impianti
esistenti</t>
  </si>
  <si>
    <t xml:space="preserve">Riforma 1.1 - Strategia nazionale per l'economia circolare </t>
  </si>
  <si>
    <t xml:space="preserve">Riforma 1.2 - Programma nazionale per la gestione dei rifiuti </t>
  </si>
  <si>
    <t>Investimento 4.2 - Sviluppo trasporto rapido di massa (metropolitana, tram, autobus)</t>
  </si>
  <si>
    <t>Investimento 1.2 - Costruzione di edifici, riqualificazione e rafforzamento dei beni immobili dell'amministrazione della giustizia</t>
  </si>
  <si>
    <t>Investimento 3.2 - Digitalizzazione dei parchi nazionali</t>
  </si>
  <si>
    <t>Investimento 1.4 - Intervento straordinario finalizzato alla riduzione dei divari territoriali nei cicli I e II della scuola secondaria di secondo grado e alla riduzione dell'abbandono scolastico</t>
  </si>
  <si>
    <t>Riforma 1.1 -  Riforma degli istituti tecnici e professionali; Riforma 1.2 -  Riforma del sistema ITS; Riforma 1.3 -  Riforma dell'organizzazione del sistema scolastico; Riforma 1.4 -  Riforma del sistema di orientamento; Riforma 1.5 -  Riforma delle classi di laurea; Riforma 1.6 - Riforma delle lauree abilitanti per determinate professioni; Riforma 2.1 -  Riforma del sistema di reclutamento dei docenti</t>
  </si>
  <si>
    <t>Riforma 1.1 -  Riforma degli istituti tecnici e professionali; Riforma 1.3 -  Riforma dell'organiz zazione del sistema scolastico; Riforma 1.2 -  Riforma del sistema ITS; Riforma 1.4 -  Riforma del sistema di orientamento; Riforma 1.5 -  Riforma delle classi di laurea; Riforma 1.6 - Riforma delle lauree abilitanti per determinate professioni; Riforma 2.1 -  Riforma del sistema di reclutamento dei docenti</t>
  </si>
  <si>
    <t xml:space="preserve">Investimento 2.3 - Potenziamento ed estensione tematica e territoriale dei centri di trasferimento tecnologico per segmenti di industria </t>
  </si>
  <si>
    <t>Investimento 1 - Sostegno alle persone vulnerabili e prevenzione dell'istituzionalizzazione</t>
  </si>
  <si>
    <t>Investimento 5.1 - Piani urbani integrati - Fondo di fondi della BEI</t>
  </si>
  <si>
    <t>Investimento 5.2 - Piani urbani integrati - progetti generali</t>
  </si>
  <si>
    <t>Investimento 5.3 - Piani urbani integrati - Superamento degli insediamenti abusivi per combattere lo sfruttamento dei lavoratori in agricoltura</t>
  </si>
  <si>
    <t>Investimento 5.2 - Piani urbani integrati - Fondo di fondi della BEI</t>
  </si>
  <si>
    <t>Investimento 5.1 - Piani urbani integrati - progetti generali</t>
  </si>
  <si>
    <t>Investimento 1.4 - Investimenti infrastrutturali per le Zone Economiche Speciali</t>
  </si>
  <si>
    <t>Rate</t>
  </si>
  <si>
    <t>Data</t>
  </si>
  <si>
    <t>Sussidi</t>
  </si>
  <si>
    <t>Prestiti</t>
  </si>
  <si>
    <t>Totale anno</t>
  </si>
  <si>
    <t>Totale rata</t>
  </si>
  <si>
    <t>Totale MC</t>
  </si>
  <si>
    <t>Investimento 1.2 - Linee ad alta velocità nel Nord che collegano all'Europa</t>
  </si>
  <si>
    <t>Ridurre del 25 % il numero di cause pendenti nel 2019 (109 029) dinanzi ai tribunali amministrativi regionali (tribunali amministrativi di primo grado)</t>
  </si>
  <si>
    <t>Ridurre del 35 % il numero di cause pendenti nel 2019 (24 010) presso il Consiglio di Stato (secondo grado).</t>
  </si>
  <si>
    <t>Avviare le procedure di assunzione di almeno 8.764 dipendenti per l'Ufficio per il processo per i tribunali civili e penali ed entrata in servizio di tali dipendenti. Il valore di riferimento deve essere il numero di membri del personale alla fine del 2021.</t>
  </si>
  <si>
    <t>Completare le procedure di assunzione di almeno 19.719 dipendenti per l'Ufficio per il processo per i tribunali civili e penali ed entrata in servizio di tali dipendenti. Il valore di riferimento deve essere il numero di membri del personale alla fine del 2021.</t>
  </si>
  <si>
    <t xml:space="preserve">3.3: Sperimentazione dell'idrogeno per il trasporto stradale </t>
  </si>
  <si>
    <t xml:space="preserve">3.4: Sperimentazione dell'idrogeno per il trasporto ferroviario </t>
  </si>
  <si>
    <t xml:space="preserve">4.2: Riduzione delle perdite nelle reti di distribuzione dell'acqua, compresa la digitalizzazione e il monitoraggio delle reti </t>
  </si>
  <si>
    <t>1.1 Collegamenti ferroviari ad Alta Velocità con il Mezzogiorno per passeggeri e merci (Napoli - Bari)</t>
  </si>
  <si>
    <t>1.1 Collegamenti ferroviari ad Alta Velocità con il Mezzogiorno per passeggeri e merci (Palermo-Catania)</t>
  </si>
  <si>
    <t>1.1 Collegamenti ferroviari ad Alta Velocità con il Mezzogiorno per passeggeri e merci (Salerno-Reggio Calabria)</t>
  </si>
  <si>
    <t>1.2.1 Linee di collegamento ad Alta Velocità con l’Europa nel Nord (Brescia-Verona-Vicenza-Padova)</t>
  </si>
  <si>
    <t>1.2.2 Linee di collegamento ad Alta Velocitàccon l’Europa nel Nord (Liguria-Alpi)</t>
  </si>
  <si>
    <t>1.2.3 Linee di collegamento ad Alta Velocità con l’Europa nel Nord (Verona-Brennero - opere di adduzione)</t>
  </si>
  <si>
    <t>Social housing - Piano innovativo per la qualità abitativa (PinQuA) - Riqualificazione e incremento dell'edilizia sociale, ristrutturazione e rigenerazione della società urbana, miglioramento dell'accessibilità e sicurezza urbana, mitigazione della carenza abitativa e aumento della qualità ambientale, utilizzo di modelli e strumenti innovativi per la gestione, l'inclusione e il benessere urbano</t>
  </si>
  <si>
    <t>Social housing - Piano innovativo per la qualità abitativa (PinQuA) -  Interventi ad alto impatto strategico sul territorio nazionale</t>
  </si>
  <si>
    <r>
      <rPr>
        <sz val="10"/>
        <color rgb="FF231F20"/>
        <rFont val="Times New Roman"/>
        <family val="1"/>
      </rPr>
      <t>M2</t>
    </r>
  </si>
  <si>
    <r>
      <rPr>
        <sz val="10"/>
        <color rgb="FF231F20"/>
        <rFont val="Times New Roman"/>
        <family val="1"/>
      </rPr>
      <t>C2</t>
    </r>
  </si>
  <si>
    <r>
      <rPr>
        <sz val="10"/>
        <color rgb="FF231F20"/>
        <rFont val="Times New Roman"/>
        <family val="1"/>
      </rPr>
      <t>Investimento</t>
    </r>
  </si>
  <si>
    <r>
      <rPr>
        <sz val="10"/>
        <color rgb="FF231F20"/>
        <rFont val="Times New Roman"/>
        <family val="1"/>
      </rPr>
      <t>MIMS in collaborazione con MITE</t>
    </r>
  </si>
  <si>
    <r>
      <rPr>
        <sz val="10"/>
        <color rgb="FF231F20"/>
        <rFont val="Times New Roman"/>
        <family val="1"/>
      </rPr>
      <t>4.1: Rafforzamento mobilità ciclistica</t>
    </r>
  </si>
  <si>
    <r>
      <rPr>
        <sz val="10"/>
        <color rgb="FF231F20"/>
        <rFont val="Times New Roman"/>
        <family val="1"/>
      </rPr>
      <t>Sub- Investimento</t>
    </r>
  </si>
  <si>
    <r>
      <rPr>
        <sz val="10"/>
        <color rgb="FF231F20"/>
        <rFont val="Times New Roman"/>
        <family val="1"/>
      </rPr>
      <t>Ciclovie turistiche</t>
    </r>
  </si>
  <si>
    <r>
      <rPr>
        <sz val="10"/>
        <color rgb="FF231F20"/>
        <rFont val="Times New Roman"/>
        <family val="1"/>
      </rPr>
      <t>Ciclovie urbane</t>
    </r>
  </si>
  <si>
    <r>
      <rPr>
        <sz val="10"/>
        <color rgb="FF231F20"/>
        <rFont val="Times New Roman"/>
        <family val="1"/>
      </rPr>
      <t>4.2: Sviluppo trasporto rapido di massa</t>
    </r>
  </si>
  <si>
    <r>
      <rPr>
        <sz val="10"/>
        <color rgb="FF231F20"/>
        <rFont val="Times New Roman"/>
        <family val="1"/>
      </rPr>
      <t>4.4.1: Bus</t>
    </r>
  </si>
  <si>
    <r>
      <rPr>
        <sz val="10"/>
        <color rgb="FF231F20"/>
        <rFont val="Times New Roman"/>
        <family val="1"/>
      </rPr>
      <t>4.4.2: Treni</t>
    </r>
  </si>
  <si>
    <r>
      <rPr>
        <sz val="10"/>
        <color rgb="FF231F20"/>
        <rFont val="Times New Roman"/>
        <family val="1"/>
      </rPr>
      <t>5.3: Bus elettrici (filiera industriale)</t>
    </r>
  </si>
  <si>
    <r>
      <rPr>
        <sz val="10"/>
        <color rgb="FF231F20"/>
        <rFont val="Times New Roman"/>
        <family val="1"/>
      </rPr>
      <t>C4</t>
    </r>
  </si>
  <si>
    <r>
      <rPr>
        <sz val="10"/>
        <color rgb="FF231F20"/>
        <rFont val="Times New Roman"/>
        <family val="1"/>
      </rPr>
      <t>MIMS in collaborazione con ARERA</t>
    </r>
  </si>
  <si>
    <r>
      <rPr>
        <sz val="10"/>
        <color rgb="FF231F20"/>
        <rFont val="Times New Roman"/>
        <family val="1"/>
      </rPr>
      <t>M3</t>
    </r>
  </si>
  <si>
    <r>
      <rPr>
        <sz val="10"/>
        <color rgb="FF231F20"/>
        <rFont val="Times New Roman"/>
        <family val="1"/>
      </rPr>
      <t>C1</t>
    </r>
  </si>
  <si>
    <r>
      <rPr>
        <sz val="10"/>
        <color rgb="FF231F20"/>
        <rFont val="Times New Roman"/>
        <family val="1"/>
      </rPr>
      <t>1.3 Collegamenti diagonali (Roma-Pescara)</t>
    </r>
  </si>
  <si>
    <r>
      <rPr>
        <sz val="10"/>
        <color rgb="FF231F20"/>
        <rFont val="Times New Roman"/>
        <family val="1"/>
      </rPr>
      <t>1.3 Collegamenti diagonali (Orte-Falconara)</t>
    </r>
  </si>
  <si>
    <r>
      <rPr>
        <sz val="10"/>
        <color rgb="FF231F20"/>
        <rFont val="Times New Roman"/>
        <family val="1"/>
      </rPr>
      <t>1.3 Collegamenti diagonali (Taranto- Metaponto-Potenza-Battipaglia)</t>
    </r>
  </si>
  <si>
    <r>
      <rPr>
        <sz val="10"/>
        <color rgb="FF231F20"/>
        <rFont val="Times New Roman"/>
        <family val="1"/>
      </rPr>
      <t>1.4 Sviluppo del sistema europeo di gestione del trasporto ferroviario (ERTMS)</t>
    </r>
  </si>
  <si>
    <r>
      <rPr>
        <sz val="10"/>
        <color rgb="FF231F20"/>
        <rFont val="Times New Roman"/>
        <family val="1"/>
      </rPr>
      <t>1.6 Potenziamento delle linee regionali</t>
    </r>
  </si>
  <si>
    <r>
      <rPr>
        <sz val="10"/>
        <color rgb="FF231F20"/>
        <rFont val="Times New Roman"/>
        <family val="1"/>
      </rPr>
      <t>1.7 Potenziamento, elettrificazione e aumento della resilienza delle ferrovie nel Sud</t>
    </r>
  </si>
  <si>
    <r>
      <rPr>
        <sz val="10"/>
        <color rgb="FF231F20"/>
        <rFont val="Times New Roman"/>
        <family val="1"/>
      </rPr>
      <t>1.8 Miglioramento delle stazioni ferroviarie nel Sud</t>
    </r>
  </si>
  <si>
    <r>
      <rPr>
        <sz val="10"/>
        <color rgb="FF231F20"/>
        <rFont val="Times New Roman"/>
        <family val="1"/>
      </rPr>
      <t>2.1.1: LogIN Center</t>
    </r>
  </si>
  <si>
    <r>
      <rPr>
        <sz val="10"/>
        <color rgb="FF231F20"/>
        <rFont val="Times New Roman"/>
        <family val="1"/>
      </rPr>
      <t>2.1.2: Rete di porti e interporti</t>
    </r>
  </si>
  <si>
    <r>
      <rPr>
        <sz val="10"/>
        <color rgb="FF231F20"/>
        <rFont val="Times New Roman"/>
        <family val="1"/>
      </rPr>
      <t>2.1.3: LogIN Business</t>
    </r>
  </si>
  <si>
    <r>
      <rPr>
        <sz val="10"/>
        <color rgb="FF231F20"/>
        <rFont val="Times New Roman"/>
        <family val="1"/>
      </rPr>
      <t>2.2.1: Digitalizzazione della manutenzione e gestione dei dati aeronautici</t>
    </r>
  </si>
  <si>
    <r>
      <rPr>
        <sz val="10"/>
        <color rgb="FF231F20"/>
        <rFont val="Times New Roman"/>
        <family val="1"/>
      </rPr>
      <t>2.2.2: Ottimizzazione delle procedure di avvicinamento APT</t>
    </r>
  </si>
  <si>
    <r>
      <rPr>
        <sz val="10"/>
        <color rgb="FF231F20"/>
        <rFont val="Times New Roman"/>
        <family val="1"/>
      </rPr>
      <t>M5</t>
    </r>
  </si>
  <si>
    <r>
      <rPr>
        <sz val="10"/>
        <color rgb="FF231F20"/>
        <rFont val="Times New Roman"/>
        <family val="1"/>
      </rPr>
      <t>C3</t>
    </r>
  </si>
  <si>
    <r>
      <rPr>
        <sz val="10"/>
        <color rgb="FF231F20"/>
        <rFont val="Times New Roman"/>
        <family val="1"/>
      </rPr>
      <t>4.  Interventi per le Zone Economiche Speciali (ZES)</t>
    </r>
  </si>
  <si>
    <r>
      <rPr>
        <sz val="10"/>
        <color rgb="FF231F20"/>
        <rFont val="Times New Roman"/>
        <family val="1"/>
      </rPr>
      <t>MIMS in collaborazione con PCM-  Ministro  per  il Sud  e la Coesione Territoriale</t>
    </r>
  </si>
  <si>
    <r>
      <rPr>
        <sz val="10"/>
        <color rgb="FF231F20"/>
        <rFont val="Times New Roman"/>
        <family val="1"/>
      </rPr>
      <t>Investimenti infrastrutturali per Zone Economiche Speciali - Soggetto attuatore RFI</t>
    </r>
  </si>
  <si>
    <r>
      <rPr>
        <sz val="10"/>
        <color rgb="FF231F20"/>
        <rFont val="Times New Roman"/>
        <family val="1"/>
      </rPr>
      <t>Investimenti infrastrutturali per Zone Economiche Speciali - Soggetto attuatore AdSP</t>
    </r>
  </si>
  <si>
    <r>
      <rPr>
        <sz val="10"/>
        <color rgb="FF231F20"/>
        <rFont val="Times New Roman"/>
        <family val="1"/>
      </rPr>
      <t>1.1 Realizzazione nuovi impianti di gestione rifiuti e ammodernamento di impianti esistenti</t>
    </r>
  </si>
  <si>
    <r>
      <rPr>
        <sz val="10"/>
        <color rgb="FF231F20"/>
        <rFont val="Times New Roman"/>
        <family val="1"/>
      </rPr>
      <t>1.2 Progetti “faro” di economia circolare</t>
    </r>
  </si>
  <si>
    <r>
      <rPr>
        <sz val="10"/>
        <color rgb="FF231F20"/>
        <rFont val="Times New Roman"/>
        <family val="1"/>
      </rPr>
      <t>3.1 Isole verdi</t>
    </r>
  </si>
  <si>
    <r>
      <rPr>
        <sz val="10"/>
        <color rgb="FF231F20"/>
        <rFont val="Times New Roman"/>
        <family val="1"/>
      </rPr>
      <t>3.3 Cultura e consapevolezza su temi e sfide ambientali</t>
    </r>
  </si>
  <si>
    <r>
      <rPr>
        <sz val="10"/>
        <color rgb="FF231F20"/>
        <rFont val="Times New Roman"/>
        <family val="1"/>
      </rPr>
      <t>1.1 Sviluppo agro-voltaico</t>
    </r>
  </si>
  <si>
    <r>
      <rPr>
        <sz val="10"/>
        <color rgb="FF231F20"/>
        <rFont val="Times New Roman"/>
        <family val="1"/>
      </rPr>
      <t>1.2 Promozione rinnovabili per le comunità energetiche e l'auto-consumo</t>
    </r>
  </si>
  <si>
    <r>
      <rPr>
        <sz val="10"/>
        <color rgb="FF231F20"/>
        <rFont val="Times New Roman"/>
        <family val="1"/>
      </rPr>
      <t>1.3 Promozione impianti innovativi (incluso off- shore)</t>
    </r>
  </si>
  <si>
    <r>
      <rPr>
        <sz val="10"/>
        <color rgb="FF231F20"/>
        <rFont val="Times New Roman"/>
        <family val="1"/>
      </rPr>
      <t>1.4 Sviluppo bio-metano</t>
    </r>
  </si>
  <si>
    <r>
      <rPr>
        <sz val="10"/>
        <color rgb="FF231F20"/>
        <rFont val="Times New Roman"/>
        <family val="1"/>
      </rPr>
      <t>2.1 Rafforzamento smart grid</t>
    </r>
  </si>
  <si>
    <r>
      <rPr>
        <sz val="10"/>
        <color rgb="FF231F20"/>
        <rFont val="Times New Roman"/>
        <family val="1"/>
      </rPr>
      <t>2.2 Interventi su resilienza climatica reti</t>
    </r>
  </si>
  <si>
    <r>
      <rPr>
        <sz val="10"/>
        <color rgb="FF231F20"/>
        <rFont val="Times New Roman"/>
        <family val="1"/>
      </rPr>
      <t>3.1 Produzione in aree industriali dismesse</t>
    </r>
  </si>
  <si>
    <r>
      <rPr>
        <sz val="10"/>
        <color rgb="FF231F20"/>
        <rFont val="Times New Roman"/>
        <family val="1"/>
      </rPr>
      <t>3.2 Utilizzo in settori hard-to-abate</t>
    </r>
  </si>
  <si>
    <r>
      <rPr>
        <sz val="10"/>
        <color rgb="FF231F20"/>
        <rFont val="Times New Roman"/>
        <family val="1"/>
      </rPr>
      <t>3.5 Ricerca e sviluppo sull'idrogeno</t>
    </r>
  </si>
  <si>
    <r>
      <rPr>
        <sz val="10"/>
        <color rgb="FF231F20"/>
        <rFont val="Times New Roman"/>
        <family val="1"/>
      </rPr>
      <t>4.3 Sviluppo infrastrutture di ricarica elettrica</t>
    </r>
  </si>
  <si>
    <r>
      <rPr>
        <sz val="10"/>
        <color rgb="FF231F20"/>
        <rFont val="Times New Roman"/>
        <family val="1"/>
      </rPr>
      <t>5.2 Idrogeno</t>
    </r>
  </si>
  <si>
    <r>
      <rPr>
        <sz val="10"/>
        <color rgb="FF231F20"/>
        <rFont val="Times New Roman"/>
        <family val="1"/>
      </rPr>
      <t>3.1 Sviluppo di sistemi di teleriscaldamento</t>
    </r>
  </si>
  <si>
    <r>
      <rPr>
        <sz val="10"/>
        <color rgb="FF231F20"/>
        <rFont val="Times New Roman"/>
        <family val="1"/>
      </rPr>
      <t>1.1 Realizzazione di un sistema avanzato ed integrato di monitoraggio e previsione</t>
    </r>
  </si>
  <si>
    <r>
      <rPr>
        <sz val="10"/>
        <color rgb="FF231F20"/>
        <rFont val="Times New Roman"/>
        <family val="1"/>
      </rPr>
      <t>2.1a Misure per la gestione del rischio di alluvione e per la riduzione del rischio idrogeologico</t>
    </r>
  </si>
  <si>
    <r>
      <rPr>
        <sz val="10"/>
        <color rgb="FF231F20"/>
        <rFont val="Times New Roman"/>
        <family val="1"/>
      </rPr>
      <t>3.1 Tutela e valorizzazione del verde urbano ed extraurbano</t>
    </r>
  </si>
  <si>
    <r>
      <rPr>
        <sz val="10"/>
        <color rgb="FF231F20"/>
        <rFont val="Times New Roman"/>
        <family val="1"/>
      </rPr>
      <t>3.2 Digitalizzazione dei parchi nazionali</t>
    </r>
  </si>
  <si>
    <r>
      <rPr>
        <sz val="10"/>
        <color rgb="FF231F20"/>
        <rFont val="Times New Roman"/>
        <family val="1"/>
      </rPr>
      <t>3.3 Rinaturazione dell’area del Po</t>
    </r>
  </si>
  <si>
    <r>
      <rPr>
        <sz val="10"/>
        <color rgb="FF231F20"/>
        <rFont val="Times New Roman"/>
        <family val="1"/>
      </rPr>
      <t>3.4 Bonifica dei siti orfani</t>
    </r>
  </si>
  <si>
    <r>
      <rPr>
        <sz val="10"/>
        <color rgb="FF231F20"/>
        <rFont val="Times New Roman"/>
        <family val="1"/>
      </rPr>
      <t>3.5 Ripristino e tutela dei fondali e degli habitat marini</t>
    </r>
  </si>
  <si>
    <r>
      <rPr>
        <sz val="10"/>
        <color rgb="FF231F20"/>
        <rFont val="Times New Roman"/>
        <family val="1"/>
      </rPr>
      <t>4.4 Investimenti in fognatura e depurazione</t>
    </r>
  </si>
  <si>
    <r>
      <rPr>
        <sz val="10"/>
        <color rgb="FF231F20"/>
        <rFont val="Times New Roman"/>
        <family val="1"/>
      </rPr>
      <t>1.1 Interventi per la sostenibilità ambientale dei porti (Green Ports)</t>
    </r>
  </si>
  <si>
    <r>
      <rPr>
        <sz val="10"/>
        <color rgb="FF231F20"/>
        <rFont val="Times New Roman"/>
        <family val="1"/>
      </rPr>
      <t>M6</t>
    </r>
  </si>
  <si>
    <r>
      <rPr>
        <sz val="10"/>
        <color rgb="FF231F20"/>
        <rFont val="Times New Roman"/>
        <family val="1"/>
      </rPr>
      <t>1.1 Case della Comunità e presa in carico della persona</t>
    </r>
  </si>
  <si>
    <r>
      <rPr>
        <sz val="10"/>
        <color rgb="FF231F20"/>
        <rFont val="Times New Roman"/>
        <family val="1"/>
      </rPr>
      <t>Ministero      della      Salute tramite  l'Agenzia  nazionale per      i      servizi      sanitari
regionali</t>
    </r>
  </si>
  <si>
    <r>
      <rPr>
        <sz val="10"/>
        <color rgb="FF231F20"/>
        <rFont val="Times New Roman"/>
        <family val="1"/>
      </rPr>
      <t>1.2. Casa come primo luogo di cura e telemedicina</t>
    </r>
  </si>
  <si>
    <r>
      <rPr>
        <sz val="10"/>
        <color rgb="FF231F20"/>
        <rFont val="Times New Roman"/>
        <family val="1"/>
      </rPr>
      <t>Ministero      della      Salute tramite  l'Agenzia  nazionale per      i      servizi      sanitari regionali</t>
    </r>
  </si>
  <si>
    <r>
      <rPr>
        <sz val="10"/>
        <color rgb="FF231F20"/>
        <rFont val="Times New Roman"/>
        <family val="1"/>
      </rPr>
      <t>1.2.1  Casa come primo luogo di cura  (Adi)</t>
    </r>
  </si>
  <si>
    <r>
      <rPr>
        <sz val="10"/>
        <color rgb="FF231F20"/>
        <rFont val="Times New Roman"/>
        <family val="1"/>
      </rPr>
      <t>Ministero      della      Salute tramite  l'Agenzia  nazionale
per      i      servizi      sanitari regionali</t>
    </r>
  </si>
  <si>
    <r>
      <rPr>
        <sz val="10"/>
        <color rgb="FF231F20"/>
        <rFont val="Times New Roman"/>
        <family val="1"/>
      </rPr>
      <t>1.2.2  Implementazione delle Centrali operative territoriali (COT)</t>
    </r>
  </si>
  <si>
    <r>
      <rPr>
        <sz val="10"/>
        <color rgb="FF231F20"/>
        <rFont val="Times New Roman"/>
        <family val="1"/>
      </rPr>
      <t>1.2.3  Telemedicina per un migliore supporto ai pazienti cronici</t>
    </r>
  </si>
  <si>
    <r>
      <rPr>
        <sz val="10"/>
        <color rgb="FF231F20"/>
        <rFont val="Times New Roman"/>
        <family val="1"/>
      </rPr>
      <t>1.3. Rafforzamento dell'assistenza sanitaria intermedia e delle sue strutture (Ospedali di Comunità).</t>
    </r>
  </si>
  <si>
    <r>
      <rPr>
        <sz val="10"/>
        <color rgb="FF231F20"/>
        <rFont val="Times New Roman"/>
        <family val="1"/>
      </rPr>
      <t>1.1 Ammodernamento del parco tecnologico e digitale ospedaliero</t>
    </r>
  </si>
  <si>
    <r>
      <rPr>
        <sz val="10"/>
        <color rgb="FF231F20"/>
        <rFont val="Times New Roman"/>
        <family val="1"/>
      </rPr>
      <t>1.1.1 Ammodernamento del parco tecnologico e digitale ospedaliero (Digitalizzazione)</t>
    </r>
  </si>
  <si>
    <r>
      <rPr>
        <sz val="10"/>
        <color rgb="FF231F20"/>
        <rFont val="Times New Roman"/>
        <family val="1"/>
      </rPr>
      <t>1.1.2 Ammodernamento del parco tecnologico e digitale ospedaliero (grandi apprecchiature)</t>
    </r>
  </si>
  <si>
    <r>
      <rPr>
        <sz val="10"/>
        <color rgb="FF231F20"/>
        <rFont val="Times New Roman"/>
        <family val="1"/>
      </rPr>
      <t>1.2. Verso un ospedale sicuro e sostenibile</t>
    </r>
  </si>
  <si>
    <r>
      <rPr>
        <sz val="10"/>
        <color rgb="FF231F20"/>
        <rFont val="Times New Roman"/>
        <family val="1"/>
      </rPr>
      <t>1.3. Rafforzamento dell'infrastruttura tecnologica e degli strumenti per la raccolta, l’elaborazione, l’analisi dei dati e la simulazione</t>
    </r>
  </si>
  <si>
    <r>
      <rPr>
        <sz val="10"/>
        <color rgb="FF231F20"/>
        <rFont val="Times New Roman"/>
        <family val="1"/>
      </rPr>
      <t>2.1. Valorizzazione e potenziamento della ricerca biomedica del SSN</t>
    </r>
  </si>
  <si>
    <r>
      <rPr>
        <sz val="10"/>
        <color rgb="FF231F20"/>
        <rFont val="Times New Roman"/>
        <family val="1"/>
      </rPr>
      <t>2.2 (b) Sviluppo delle competenze tecniche- professionali, digitali e manageriali del personale del sistema sanitario: Sub-misura: corso di formazione in infezioni ospedaliere</t>
    </r>
  </si>
  <si>
    <r>
      <rPr>
        <sz val="10"/>
        <color rgb="FF231F20"/>
        <rFont val="Times New Roman"/>
        <family val="1"/>
      </rPr>
      <t>2.2 (c) Sviluppo delle competenze tecniche- professionali, digitali e manageriali del personale del sistema sanitario: Sub-misura: corso di formazione manageriale</t>
    </r>
  </si>
  <si>
    <r>
      <rPr>
        <sz val="10"/>
        <color rgb="FF231F20"/>
        <rFont val="Times New Roman"/>
        <family val="1"/>
      </rPr>
      <t>2.2 (d) Sviluppo delle competenze tecniche- professionali, digitali e manageriali del personale del sistema sanitario. Sub-misure: contratti di formazione medico-specialistica.</t>
    </r>
  </si>
  <si>
    <r>
      <rPr>
        <sz val="10"/>
        <color rgb="FF231F20"/>
        <rFont val="Times New Roman"/>
        <family val="1"/>
      </rPr>
      <t>1.1 Piano di sostituzione di edifici scolastici e di riqualificazione energetica</t>
    </r>
  </si>
  <si>
    <r>
      <rPr>
        <sz val="10"/>
        <color rgb="FF231F20"/>
        <rFont val="Times New Roman"/>
        <family val="1"/>
      </rPr>
      <t>M4</t>
    </r>
  </si>
  <si>
    <r>
      <rPr>
        <sz val="10"/>
        <color rgb="FF231F20"/>
        <rFont val="Times New Roman"/>
        <family val="1"/>
      </rPr>
      <t>1.1 Piano asili nido e scuole dell'infanzia e servizi di educazione e cura per la prima infanzia</t>
    </r>
  </si>
  <si>
    <r>
      <rPr>
        <sz val="10"/>
        <color rgb="FF231F20"/>
        <rFont val="Times New Roman"/>
        <family val="1"/>
      </rPr>
      <t>1.2 Piano per l'estensione del tempo pieno e mense</t>
    </r>
  </si>
  <si>
    <r>
      <rPr>
        <sz val="10"/>
        <color rgb="FF231F20"/>
        <rFont val="Times New Roman"/>
        <family val="1"/>
      </rPr>
      <t>1.3 Potenziamento infrastrutture per lo sport a scuola</t>
    </r>
  </si>
  <si>
    <r>
      <rPr>
        <sz val="10"/>
        <color rgb="FF231F20"/>
        <rFont val="Times New Roman"/>
        <family val="1"/>
      </rPr>
      <t>1.4 Intervento straordinario finalizzato alla riduzione dei divari territoriali nei cicli I e II della scuola secondaria di secondo grado</t>
    </r>
  </si>
  <si>
    <r>
      <rPr>
        <sz val="10"/>
        <color rgb="FF231F20"/>
        <rFont val="Times New Roman"/>
        <family val="1"/>
      </rPr>
      <t>1.5 Sviluppo del sistema di formazione professionale terziaria (ITS)</t>
    </r>
  </si>
  <si>
    <r>
      <rPr>
        <sz val="10"/>
        <color rgb="FF231F20"/>
        <rFont val="Times New Roman"/>
        <family val="1"/>
      </rPr>
      <t>Riforma</t>
    </r>
  </si>
  <si>
    <r>
      <rPr>
        <sz val="10"/>
        <color rgb="FF231F20"/>
        <rFont val="Times New Roman"/>
        <family val="1"/>
      </rPr>
      <t>2.2 Scuola di Alta Formazione e formazione obbligatoria per dirigenti scolastici, docenti e personale tecnico-amministrativo</t>
    </r>
  </si>
  <si>
    <r>
      <rPr>
        <sz val="10"/>
        <color rgb="FF231F20"/>
        <rFont val="Times New Roman"/>
        <family val="1"/>
      </rPr>
      <t>2.1: Didattica digitale integrata e formazione
sulla transizione digitale del personale scolastico</t>
    </r>
  </si>
  <si>
    <r>
      <rPr>
        <sz val="10"/>
        <color rgb="FF231F20"/>
        <rFont val="Times New Roman"/>
        <family val="1"/>
      </rPr>
      <t>3.1 Nuove competenze e nuovi linguaggi</t>
    </r>
  </si>
  <si>
    <r>
      <rPr>
        <sz val="10"/>
        <color rgb="FF231F20"/>
        <rFont val="Times New Roman"/>
        <family val="1"/>
      </rPr>
      <t>3.2 Scuola 4.0: scuole innovative,  nuove aule didattiche e laboratori</t>
    </r>
  </si>
  <si>
    <r>
      <rPr>
        <sz val="10"/>
        <color rgb="FF231F20"/>
        <rFont val="Times New Roman"/>
        <family val="1"/>
      </rPr>
      <t>3.3 Piano di messa in sicurezza e riqualificazione dell'edilizia scolastica</t>
    </r>
  </si>
  <si>
    <r>
      <rPr>
        <sz val="10"/>
        <color rgb="FF231F20"/>
        <rFont val="Times New Roman"/>
        <family val="1"/>
      </rPr>
      <t>M1</t>
    </r>
  </si>
  <si>
    <r>
      <rPr>
        <sz val="10"/>
        <color rgb="FF231F20"/>
        <rFont val="Times New Roman"/>
        <family val="1"/>
      </rPr>
      <t>1.1.1 Credito d'imposta per i beni strumentali 4.0</t>
    </r>
  </si>
  <si>
    <r>
      <rPr>
        <sz val="10"/>
        <color rgb="FF231F20"/>
        <rFont val="Times New Roman"/>
        <family val="1"/>
      </rPr>
      <t>1.1.2 Credito d'imposta (immateriali non 4.0)</t>
    </r>
  </si>
  <si>
    <r>
      <rPr>
        <sz val="10"/>
        <color rgb="FF231F20"/>
        <rFont val="Times New Roman"/>
        <family val="1"/>
      </rPr>
      <t>1.1.3 Crediti d'imposta per beni immateriali tradizionali</t>
    </r>
  </si>
  <si>
    <r>
      <rPr>
        <sz val="10"/>
        <color rgb="FF231F20"/>
        <rFont val="Times New Roman"/>
        <family val="1"/>
      </rPr>
      <t>1.1.4 Credito d'imposta per R&amp;D&amp;I</t>
    </r>
  </si>
  <si>
    <r>
      <rPr>
        <sz val="10"/>
        <color rgb="FF231F20"/>
        <rFont val="Times New Roman"/>
        <family val="1"/>
      </rPr>
      <t>1.1.5 Credito d’imposta formazione</t>
    </r>
  </si>
  <si>
    <r>
      <rPr>
        <sz val="10"/>
        <color rgb="FF231F20"/>
        <rFont val="Times New Roman"/>
        <family val="1"/>
      </rPr>
      <t>5.2 Competitività e resilienza delle filiere produttive (CdS)</t>
    </r>
  </si>
  <si>
    <r>
      <rPr>
        <sz val="10"/>
        <color rgb="FF231F20"/>
        <rFont val="Times New Roman"/>
        <family val="1"/>
      </rPr>
      <t>6.1 Investimento Sistema della Proprietà Industriale</t>
    </r>
  </si>
  <si>
    <r>
      <rPr>
        <sz val="10"/>
        <color rgb="FF231F20"/>
        <rFont val="Times New Roman"/>
        <family val="1"/>
      </rPr>
      <t>5.1.2 Industria eolica</t>
    </r>
  </si>
  <si>
    <r>
      <rPr>
        <sz val="10"/>
        <color rgb="FF231F20"/>
        <rFont val="Times New Roman"/>
        <family val="1"/>
      </rPr>
      <t>5.1.3 Settore Batterie</t>
    </r>
  </si>
  <si>
    <r>
      <rPr>
        <sz val="10"/>
        <color rgb="FF231F20"/>
        <rFont val="Times New Roman"/>
        <family val="1"/>
      </rPr>
      <t>5.4: Supporto a start-up e venture capital attivi nella transizione ecologica</t>
    </r>
  </si>
  <si>
    <r>
      <rPr>
        <sz val="10"/>
        <color rgb="FF231F20"/>
        <rFont val="Times New Roman"/>
        <family val="1"/>
      </rPr>
      <t>2.1 IPCEI</t>
    </r>
  </si>
  <si>
    <r>
      <rPr>
        <sz val="10"/>
        <color rgb="FF231F20"/>
        <rFont val="Times New Roman"/>
        <family val="1"/>
      </rPr>
      <t>2.2 Partenariati - Horizon Europe</t>
    </r>
  </si>
  <si>
    <r>
      <rPr>
        <sz val="10"/>
        <color rgb="FF231F20"/>
        <rFont val="Times New Roman"/>
        <family val="1"/>
      </rPr>
      <t>3.2 Finanziamento di start-up</t>
    </r>
  </si>
  <si>
    <r>
      <rPr>
        <sz val="10"/>
        <color rgb="FF231F20"/>
        <rFont val="Times New Roman"/>
        <family val="1"/>
      </rPr>
      <t>1.2 Creazione di impresa femminili</t>
    </r>
  </si>
  <si>
    <r>
      <rPr>
        <sz val="10"/>
        <color rgb="FF231F20"/>
        <rFont val="Times New Roman"/>
        <family val="1"/>
      </rPr>
      <t>1.6 Orientamento attivo nella transizione scuola - università</t>
    </r>
  </si>
  <si>
    <r>
      <rPr>
        <sz val="10"/>
        <color rgb="FF231F20"/>
        <rFont val="Times New Roman"/>
        <family val="1"/>
      </rPr>
      <t>1.7 Alloggi per gli studenti e riforma della legislazione sugli alloggi per gli studenti</t>
    </r>
  </si>
  <si>
    <r>
      <rPr>
        <sz val="10"/>
        <color rgb="FF231F20"/>
        <rFont val="Times New Roman"/>
        <family val="1"/>
      </rPr>
      <t>1.7 Borse di studio per l'accesso all'università</t>
    </r>
  </si>
  <si>
    <r>
      <rPr>
        <sz val="10"/>
        <color rgb="FF231F20"/>
        <rFont val="Times New Roman"/>
        <family val="1"/>
      </rPr>
      <t>3.4 Didattica e competenze universitarie avanzate</t>
    </r>
  </si>
  <si>
    <r>
      <rPr>
        <sz val="10"/>
        <color rgb="FF231F20"/>
        <rFont val="Times New Roman"/>
        <family val="1"/>
      </rPr>
      <t>4.1 Estensione del numero di dottorati di ricerca e dottorati innovativi per la Pubblica Amministrazione e il patrimonio culturale</t>
    </r>
  </si>
  <si>
    <r>
      <rPr>
        <sz val="10"/>
        <color rgb="FF231F20"/>
        <rFont val="Times New Roman"/>
        <family val="1"/>
      </rPr>
      <t>1.2 Finanziamento di progetti presentati da giovani ricercatori</t>
    </r>
  </si>
  <si>
    <r>
      <rPr>
        <sz val="10"/>
        <color rgb="FF231F20"/>
        <rFont val="Times New Roman"/>
        <family val="1"/>
      </rPr>
      <t>1.3 Partenariati estesi a Università, centri di ricerca, imprese e finanziamento progetti di ricerca</t>
    </r>
  </si>
  <si>
    <r>
      <rPr>
        <sz val="10"/>
        <color rgb="FF231F20"/>
        <rFont val="Times New Roman"/>
        <family val="1"/>
      </rPr>
      <t>1.4 Potenziamento strutture di ricerca e creazione di "campioni nazionali" di R&amp;S su alcune Key enabling technologies</t>
    </r>
  </si>
  <si>
    <r>
      <rPr>
        <sz val="10"/>
        <color rgb="FF231F20"/>
        <rFont val="Times New Roman"/>
        <family val="1"/>
      </rPr>
      <t>MUR in collaborazione con il  Ministero  della  Sviluppo Economico (MISE)</t>
    </r>
  </si>
  <si>
    <r>
      <rPr>
        <sz val="10"/>
        <color rgb="FF231F20"/>
        <rFont val="Times New Roman"/>
        <family val="1"/>
      </rPr>
      <t>1.5 Creazione e rafforzamento di "ecosistemi dell'innovazione per la sostenibilità", costruendo "leader territoriali di R&amp;S"</t>
    </r>
  </si>
  <si>
    <r>
      <rPr>
        <sz val="10"/>
        <color rgb="FF231F20"/>
        <rFont val="Times New Roman"/>
        <family val="1"/>
      </rPr>
      <t>3.3 Introduzione di dottorati innovativi che rispondono ai fabbisogni di innovazione delle imprese e promuovono l'assunzione dei ricercatori da parte delle imprese</t>
    </r>
  </si>
  <si>
    <r>
      <rPr>
        <sz val="10"/>
        <color rgb="FF231F20"/>
        <rFont val="Times New Roman"/>
        <family val="1"/>
      </rPr>
      <t>4.4.3: Vigili del Fuoco</t>
    </r>
  </si>
  <si>
    <r>
      <rPr>
        <sz val="10"/>
        <color rgb="FF231F20"/>
        <rFont val="Times New Roman"/>
        <family val="1"/>
      </rPr>
      <t>2.2: Piani Urbani Integrati (general project)</t>
    </r>
  </si>
  <si>
    <r>
      <rPr>
        <sz val="10"/>
        <color rgb="FF231F20"/>
        <rFont val="Times New Roman"/>
        <family val="1"/>
      </rPr>
      <t>2.2 b) Piani urbani integrati - Fondo dei Fondi della BEI</t>
    </r>
  </si>
  <si>
    <r>
      <rPr>
        <sz val="10"/>
        <color rgb="FF231F20"/>
        <rFont val="Times New Roman"/>
        <family val="1"/>
      </rPr>
      <t>1.1 Politiche attive del lavoro e formazione</t>
    </r>
  </si>
  <si>
    <r>
      <rPr>
        <sz val="10"/>
        <color rgb="FF231F20"/>
        <rFont val="Times New Roman"/>
        <family val="1"/>
      </rPr>
      <t>MLPS in collaborazione con ANPAL</t>
    </r>
  </si>
  <si>
    <r>
      <rPr>
        <sz val="10"/>
        <color rgb="FF231F20"/>
        <rFont val="Times New Roman"/>
        <family val="1"/>
      </rPr>
      <t>1.1 Potenziamento dei Centri per l’Impiego</t>
    </r>
  </si>
  <si>
    <r>
      <rPr>
        <sz val="10"/>
        <color rgb="FF231F20"/>
        <rFont val="Times New Roman"/>
        <family val="1"/>
      </rPr>
      <t>1.4 Sistema duale</t>
    </r>
  </si>
  <si>
    <r>
      <rPr>
        <sz val="10"/>
        <color rgb="FF231F20"/>
        <rFont val="Times New Roman"/>
        <family val="1"/>
      </rPr>
      <t>1.1.2: Sostegno alle persone vulnerabili e prevenzione dell'istituzionalizzazione  - Intervento 2) Azioni per una vita autonoma e deistituzionalizzazione per gli anziani</t>
    </r>
  </si>
  <si>
    <r>
      <rPr>
        <sz val="10"/>
        <color rgb="FF231F20"/>
        <rFont val="Times New Roman"/>
        <family val="1"/>
      </rPr>
      <t>1.1.4: Sostegno alle persone vulnerabili e prevenzione dell'istituzionalizzazione  - Intervento 4) Rafforzare i servizi sociali e prevenire il burn out tra gli assistenti sociali</t>
    </r>
  </si>
  <si>
    <r>
      <rPr>
        <sz val="10"/>
        <color rgb="FF231F20"/>
        <rFont val="Times New Roman"/>
        <family val="1"/>
      </rPr>
      <t>1.2: Percorsi di autonomia per persone con disabilità</t>
    </r>
  </si>
  <si>
    <r>
      <rPr>
        <sz val="10"/>
        <color rgb="FF231F20"/>
        <rFont val="Times New Roman"/>
        <family val="1"/>
      </rPr>
      <t>1.3:  Housing Temporaneo e Stazioni di posta</t>
    </r>
  </si>
  <si>
    <r>
      <rPr>
        <sz val="10"/>
        <color rgb="FF231F20"/>
        <rFont val="Times New Roman"/>
        <family val="1"/>
      </rPr>
      <t>1.1:Strategia digitale e piattaforme per il patrimonio culturale</t>
    </r>
  </si>
  <si>
    <r>
      <rPr>
        <sz val="10"/>
        <color rgb="FF231F20"/>
        <rFont val="Times New Roman"/>
        <family val="1"/>
      </rPr>
      <t>1.1.1: Piano nazionale di digitalizzazione per i beni culturali</t>
    </r>
  </si>
  <si>
    <r>
      <rPr>
        <sz val="10"/>
        <color rgb="FF231F20"/>
        <rFont val="Times New Roman"/>
        <family val="1"/>
      </rPr>
      <t>1.1.2: Sistema di certificazione dell'identità digitale per i beni culturali</t>
    </r>
  </si>
  <si>
    <r>
      <rPr>
        <sz val="10"/>
        <color rgb="FF231F20"/>
        <rFont val="Times New Roman"/>
        <family val="1"/>
      </rPr>
      <t>1.1.3: Servizi di infrastruttura cloud</t>
    </r>
  </si>
  <si>
    <r>
      <rPr>
        <sz val="10"/>
        <color rgb="FF231F20"/>
        <rFont val="Times New Roman"/>
        <family val="1"/>
      </rPr>
      <t>1.1.4: Infrastruttura digitale per il patrimonio culturale</t>
    </r>
  </si>
  <si>
    <r>
      <rPr>
        <sz val="10"/>
        <color rgb="FF231F20"/>
        <rFont val="Times New Roman"/>
        <family val="1"/>
      </rPr>
      <t>1.1.5: Digitalizzazione</t>
    </r>
  </si>
  <si>
    <r>
      <rPr>
        <sz val="10"/>
        <color rgb="FF231F20"/>
        <rFont val="Times New Roman"/>
        <family val="1"/>
      </rPr>
      <t>1.1.6: Formazione e miglioramento delle competenze digitali</t>
    </r>
  </si>
  <si>
    <r>
      <rPr>
        <sz val="10"/>
        <color rgb="FF231F20"/>
        <rFont val="Times New Roman"/>
        <family val="1"/>
      </rPr>
      <t>1.1.7: Supporto operativo</t>
    </r>
  </si>
  <si>
    <r>
      <rPr>
        <sz val="10"/>
        <color rgb="FF231F20"/>
        <rFont val="Times New Roman"/>
        <family val="1"/>
      </rPr>
      <t>1.1.8: Polo di conservazione digitale</t>
    </r>
  </si>
  <si>
    <r>
      <rPr>
        <sz val="10"/>
        <color rgb="FF231F20"/>
        <rFont val="Times New Roman"/>
        <family val="1"/>
      </rPr>
      <t>1.1.9: Portale dei procedimenti e dei servizi ai cittadini</t>
    </r>
  </si>
  <si>
    <r>
      <rPr>
        <sz val="10"/>
        <color rgb="FF231F20"/>
        <rFont val="Times New Roman"/>
        <family val="1"/>
      </rPr>
      <t>1.1.10: Piattaforma di accesso integrata della Digital Library</t>
    </r>
  </si>
  <si>
    <r>
      <rPr>
        <sz val="10"/>
        <color rgb="FF231F20"/>
        <rFont val="Times New Roman"/>
        <family val="1"/>
      </rPr>
      <t>1.1.11: Piattaforma di co-creazione e crowdsourcing</t>
    </r>
  </si>
  <si>
    <r>
      <rPr>
        <sz val="10"/>
        <color rgb="FF231F20"/>
        <rFont val="Times New Roman"/>
        <family val="1"/>
      </rPr>
      <t>1.1.12: Piattaforma di servizi digitali per sviluppatori e imprese culturali</t>
    </r>
  </si>
  <si>
    <r>
      <rPr>
        <sz val="10"/>
        <color rgb="FF231F20"/>
        <rFont val="Times New Roman"/>
        <family val="1"/>
      </rPr>
      <t>1.2: Rimozione delle barriere fisiche e cognitive in musei, biblioteche e archivi per consentire un più ampio accesso e partecipazione alla cultura</t>
    </r>
  </si>
  <si>
    <r>
      <rPr>
        <sz val="10"/>
        <color rgb="FF231F20"/>
        <rFont val="Times New Roman"/>
        <family val="1"/>
      </rPr>
      <t>1.3: Migliorare l'efficienza energetica di cinema,  teatri e  musei</t>
    </r>
  </si>
  <si>
    <r>
      <rPr>
        <sz val="10"/>
        <color rgb="FF231F20"/>
        <rFont val="Times New Roman"/>
        <family val="1"/>
      </rPr>
      <t>2.1: Attrattività dei borghi</t>
    </r>
  </si>
  <si>
    <r>
      <rPr>
        <sz val="10"/>
        <color rgb="FF231F20"/>
        <rFont val="Times New Roman"/>
        <family val="1"/>
      </rPr>
      <t>2.2: Tutela e valorizzazione dell'architettura e del paesaggio rurale</t>
    </r>
  </si>
  <si>
    <r>
      <rPr>
        <sz val="10"/>
        <color rgb="FF231F20"/>
        <rFont val="Times New Roman"/>
        <family val="1"/>
      </rPr>
      <t>2.3: Programmi per valorizzare l'identità di luoghi: parchi e giardini storici</t>
    </r>
  </si>
  <si>
    <r>
      <rPr>
        <sz val="10"/>
        <color rgb="FF231F20"/>
        <rFont val="Times New Roman"/>
        <family val="1"/>
      </rPr>
      <t>3.2: Sviluppo industria cinematografica (Progetto Cinecittà)</t>
    </r>
  </si>
  <si>
    <r>
      <rPr>
        <sz val="10"/>
        <color rgb="FF231F20"/>
        <rFont val="Times New Roman"/>
        <family val="1"/>
      </rPr>
      <t>3.3.2 Sostegno ai settori culturali e creativi per l'innovazione e la transizione digitale</t>
    </r>
  </si>
  <si>
    <r>
      <rPr>
        <sz val="10"/>
        <color rgb="FF231F20"/>
        <rFont val="Times New Roman"/>
        <family val="1"/>
      </rPr>
      <t>3.3.3 Promuovere la riduzione dell'impronta ecologica degli eventi culturali</t>
    </r>
  </si>
  <si>
    <r>
      <rPr>
        <sz val="10"/>
        <color rgb="FF231F20"/>
        <rFont val="Times New Roman"/>
        <family val="1"/>
      </rPr>
      <t>3.3.4 Promuovere l'innovazione e l'eco- progettazione inclusiva</t>
    </r>
  </si>
  <si>
    <r>
      <rPr>
        <sz val="10"/>
        <color rgb="FF231F20"/>
        <rFont val="Times New Roman"/>
        <family val="1"/>
      </rPr>
      <t>2.2 Parco Agrisolare</t>
    </r>
  </si>
  <si>
    <r>
      <rPr>
        <sz val="10"/>
        <color rgb="FF231F20"/>
        <rFont val="Times New Roman"/>
        <family val="1"/>
      </rPr>
      <t>2.3 Innovazione e meccanizzazione nel settore agricolo ed alimentare</t>
    </r>
  </si>
  <si>
    <r>
      <rPr>
        <sz val="10"/>
        <color rgb="FF231F20"/>
        <rFont val="Times New Roman"/>
        <family val="1"/>
      </rPr>
      <t>3.1: Investimento in capitale umano per rafforzare l’Ufficio del Processo e superare le disparità tra tribunali</t>
    </r>
  </si>
  <si>
    <r>
      <rPr>
        <sz val="10"/>
        <color rgb="FF231F20"/>
        <rFont val="Times New Roman"/>
        <family val="1"/>
      </rPr>
      <t>3.2: Rafforzamento dell'Ufficio del processo per la Giustizia amministrativa</t>
    </r>
  </si>
  <si>
    <r>
      <rPr>
        <sz val="10"/>
        <color rgb="FF231F20"/>
        <rFont val="Times New Roman"/>
        <family val="1"/>
      </rPr>
      <t>1.2 Efficientamento degli edifici giudiziari</t>
    </r>
  </si>
  <si>
    <r>
      <rPr>
        <sz val="10"/>
        <color rgb="FF231F20"/>
        <rFont val="Times New Roman"/>
        <family val="1"/>
      </rPr>
      <t>4.1 Hub del Turismo Digitale</t>
    </r>
  </si>
  <si>
    <r>
      <rPr>
        <sz val="10"/>
        <color rgb="FF231F20"/>
        <rFont val="Times New Roman"/>
        <family val="1"/>
      </rPr>
      <t>4.2 Fondi integrati per la competitività delle imprese turistiche</t>
    </r>
  </si>
  <si>
    <r>
      <rPr>
        <sz val="10"/>
        <color rgb="FF231F20"/>
        <rFont val="Times New Roman"/>
        <family val="1"/>
      </rPr>
      <t>4.2.1 Miglioramento delle infrastrutture di ricettività attraverso lo strumento del Tax credit</t>
    </r>
  </si>
  <si>
    <r>
      <rPr>
        <sz val="10"/>
        <color rgb="FF231F20"/>
        <rFont val="Times New Roman"/>
        <family val="1"/>
      </rPr>
      <t>4.2.2 Digitalizzazione Agenzie e Tour Operator</t>
    </r>
  </si>
  <si>
    <r>
      <rPr>
        <sz val="10"/>
        <color rgb="FF231F20"/>
        <rFont val="Times New Roman"/>
        <family val="1"/>
      </rPr>
      <t>4.2.3 Sviluppo e resilienza delle imprese del settore turistico (Fondo dei Fondi BEI)</t>
    </r>
  </si>
  <si>
    <r>
      <rPr>
        <sz val="10"/>
        <color rgb="FF231F20"/>
        <rFont val="Times New Roman"/>
        <family val="1"/>
      </rPr>
      <t>4.2.4 Sostegno alla nascita e al consolidamento delle pmi turismo (Sezione speciale “turismo” del Fondo di Garanzia per le PMI)</t>
    </r>
  </si>
  <si>
    <r>
      <rPr>
        <sz val="10"/>
        <color rgb="FF231F20"/>
        <rFont val="Times New Roman"/>
        <family val="1"/>
      </rPr>
      <t>4.2.5 Fondo rotativo imprese (FRI )  per il sostegno alle imprese e gli investimenti di sviluppo</t>
    </r>
  </si>
  <si>
    <r>
      <rPr>
        <sz val="10"/>
        <color rgb="FF231F20"/>
        <rFont val="Times New Roman"/>
        <family val="1"/>
      </rPr>
      <t>4.3 Caput Mundi. Next Generation EU per grandi eventi turistici</t>
    </r>
  </si>
  <si>
    <r>
      <rPr>
        <sz val="10"/>
        <color rgb="FF231F20"/>
        <rFont val="Times New Roman"/>
        <family val="1"/>
      </rPr>
      <t>4.3.1 Roman Cultural Heritage for EU-Next Generation</t>
    </r>
  </si>
  <si>
    <r>
      <rPr>
        <sz val="10"/>
        <color rgb="FF231F20"/>
        <rFont val="Times New Roman"/>
        <family val="1"/>
      </rPr>
      <t>4.3.2 I percorsi Giubilari 2025</t>
    </r>
  </si>
  <si>
    <r>
      <rPr>
        <sz val="10"/>
        <color rgb="FF231F20"/>
        <rFont val="Times New Roman"/>
        <family val="1"/>
      </rPr>
      <t>4.3.3 La città condivisa</t>
    </r>
  </si>
  <si>
    <r>
      <rPr>
        <sz val="10"/>
        <color rgb="FF231F20"/>
        <rFont val="Times New Roman"/>
        <family val="1"/>
      </rPr>
      <t>4.3.4 Mitingodiverde</t>
    </r>
  </si>
  <si>
    <r>
      <rPr>
        <sz val="10"/>
        <color rgb="FF231F20"/>
        <rFont val="Times New Roman"/>
        <family val="1"/>
      </rPr>
      <t>4.3.5 Roma 4.0</t>
    </r>
  </si>
  <si>
    <r>
      <rPr>
        <sz val="10"/>
        <color rgb="FF231F20"/>
        <rFont val="Times New Roman"/>
        <family val="1"/>
      </rPr>
      <t>4.3.6 Amanotesa</t>
    </r>
  </si>
  <si>
    <r>
      <rPr>
        <sz val="10"/>
        <color rgb="FF231F20"/>
        <rFont val="Times New Roman"/>
        <family val="1"/>
      </rPr>
      <t>5.1 Rifinanziamento e ridefinizione del Fondo 394/81 gestito da SIMEST</t>
    </r>
  </si>
  <si>
    <r>
      <rPr>
        <sz val="10"/>
        <color rgb="FF231F20"/>
        <rFont val="Times New Roman"/>
        <family val="1"/>
      </rPr>
      <t>2. Innovazione e tecnologia della Microelettronica</t>
    </r>
  </si>
  <si>
    <r>
      <rPr>
        <sz val="10"/>
        <color rgb="FF231F20"/>
        <rFont val="Times New Roman"/>
        <family val="1"/>
      </rPr>
      <t>1.2: Supporto alla trasformazione delle PA locali</t>
    </r>
  </si>
  <si>
    <r>
      <rPr>
        <sz val="10"/>
        <color rgb="FF231F20"/>
        <rFont val="Times New Roman"/>
        <family val="1"/>
      </rPr>
      <t>Sub-Riforma</t>
    </r>
  </si>
  <si>
    <r>
      <rPr>
        <sz val="10"/>
        <color rgb="FF231F20"/>
        <rFont val="Times New Roman"/>
        <family val="1"/>
      </rPr>
      <t>1.1: Infrastrutture digitali</t>
    </r>
  </si>
  <si>
    <r>
      <rPr>
        <sz val="10"/>
        <color rgb="FF231F20"/>
        <rFont val="Times New Roman"/>
        <family val="1"/>
      </rPr>
      <t>1.2: Abilitazione e facilitazione migrazione al Cloud</t>
    </r>
  </si>
  <si>
    <r>
      <rPr>
        <sz val="10"/>
        <color rgb="FF231F20"/>
        <rFont val="Times New Roman"/>
        <family val="1"/>
      </rPr>
      <t>1.3.1: Piattaforma nazionale digitale dei dati</t>
    </r>
  </si>
  <si>
    <r>
      <rPr>
        <sz val="10"/>
        <color rgb="FF231F20"/>
        <rFont val="Times New Roman"/>
        <family val="1"/>
      </rPr>
      <t>1.3.2: Single Digital Gateway</t>
    </r>
  </si>
  <si>
    <r>
      <rPr>
        <sz val="10"/>
        <color rgb="FF231F20"/>
        <rFont val="Times New Roman"/>
        <family val="1"/>
      </rPr>
      <t>1.4.2: Citizen inclusion - Miglioramento dell'accessibilità dei servizi pubblici digitali</t>
    </r>
  </si>
  <si>
    <r>
      <rPr>
        <sz val="10"/>
        <color rgb="FF231F20"/>
        <rFont val="Times New Roman"/>
        <family val="1"/>
      </rPr>
      <t>1.4.3: Servizi digitali e cittadinanza digitale - piattaforme e applicativi</t>
    </r>
  </si>
  <si>
    <r>
      <rPr>
        <sz val="10"/>
        <color rgb="FF231F20"/>
        <rFont val="Times New Roman"/>
        <family val="1"/>
      </rPr>
      <t>1.4.4: Estensione dell'utilizzo delle piattaforme nazionali di Identità Digitale (SPID, CIE) e dell'anagrafe nazionale digitale (ANPR)</t>
    </r>
  </si>
  <si>
    <r>
      <rPr>
        <sz val="10"/>
        <color rgb="FF231F20"/>
        <rFont val="Times New Roman"/>
        <family val="1"/>
      </rPr>
      <t>1.4.5: Piattaforma Notifiche Digitali</t>
    </r>
  </si>
  <si>
    <r>
      <rPr>
        <sz val="10"/>
        <color rgb="FF231F20"/>
        <rFont val="Times New Roman"/>
        <family val="1"/>
      </rPr>
      <t>1.4.6: Mobility as a service for Italy</t>
    </r>
  </si>
  <si>
    <r>
      <rPr>
        <sz val="10"/>
        <color rgb="FF231F20"/>
        <rFont val="Times New Roman"/>
        <family val="1"/>
      </rPr>
      <t>1.5: Cybersecurity</t>
    </r>
  </si>
  <si>
    <r>
      <rPr>
        <sz val="10"/>
        <color rgb="FF231F20"/>
        <rFont val="Times New Roman"/>
        <family val="1"/>
      </rPr>
      <t>1.6.1: Digitalizzazione del Ministero dell'Interno</t>
    </r>
  </si>
  <si>
    <r>
      <rPr>
        <sz val="10"/>
        <color rgb="FF231F20"/>
        <rFont val="Times New Roman"/>
        <family val="1"/>
      </rPr>
      <t>1.6.2: Digitalizzazione del Ministero della Giustizia</t>
    </r>
  </si>
  <si>
    <r>
      <rPr>
        <sz val="10"/>
        <color rgb="FF231F20"/>
        <rFont val="Times New Roman"/>
        <family val="1"/>
      </rPr>
      <t>1.6.4: Digitalizzazione del Ministero della Difesa</t>
    </r>
  </si>
  <si>
    <r>
      <rPr>
        <sz val="10"/>
        <color rgb="FF231F20"/>
        <rFont val="Times New Roman"/>
        <family val="1"/>
      </rPr>
      <t>1.6.5: Digitalizzazione Consiglio di Stato</t>
    </r>
  </si>
  <si>
    <r>
      <rPr>
        <sz val="10"/>
        <color rgb="FF231F20"/>
        <rFont val="Times New Roman"/>
        <family val="1"/>
      </rPr>
      <t>1.6.6: Digitalizzazione Guardia di Finanza</t>
    </r>
  </si>
  <si>
    <r>
      <rPr>
        <sz val="10"/>
        <color rgb="FF231F20"/>
        <rFont val="Times New Roman"/>
        <family val="1"/>
      </rPr>
      <t>1.7.1: Servizio Civile Digitale</t>
    </r>
  </si>
  <si>
    <r>
      <rPr>
        <sz val="10"/>
        <color rgb="FF231F20"/>
        <rFont val="Times New Roman"/>
        <family val="1"/>
      </rPr>
      <t>1.7.2: Rete di servizi di facilitazione digitale</t>
    </r>
  </si>
  <si>
    <r>
      <rPr>
        <sz val="10"/>
        <color rgb="FF231F20"/>
        <rFont val="Times New Roman"/>
        <family val="1"/>
      </rPr>
      <t>3.1 Piano Italia a 1 Gbps</t>
    </r>
  </si>
  <si>
    <r>
      <rPr>
        <sz val="10"/>
        <color rgb="FF231F20"/>
        <rFont val="Times New Roman"/>
        <family val="1"/>
      </rPr>
      <t>3.2 Italia 5G - Corridoi 5G, Strade extraurbane (+ 5G Aree bianche)</t>
    </r>
  </si>
  <si>
    <r>
      <rPr>
        <sz val="10"/>
        <color rgb="FF231F20"/>
        <rFont val="Times New Roman"/>
        <family val="1"/>
      </rPr>
      <t>3.3 Scuola Connessa</t>
    </r>
  </si>
  <si>
    <r>
      <rPr>
        <sz val="10"/>
        <color rgb="FF231F20"/>
        <rFont val="Times New Roman"/>
        <family val="1"/>
      </rPr>
      <t>3.4 Sanità Connessa</t>
    </r>
  </si>
  <si>
    <r>
      <rPr>
        <sz val="10"/>
        <color rgb="FF231F20"/>
        <rFont val="Times New Roman"/>
        <family val="1"/>
      </rPr>
      <t>3.5 Collegamento isole minori</t>
    </r>
  </si>
  <si>
    <r>
      <rPr>
        <sz val="10"/>
        <color rgb="FF231F20"/>
        <rFont val="Times New Roman"/>
        <family val="1"/>
      </rPr>
      <t>1.1 NSIA: Potenziamento dei servizi e delle infrastrutture sociali della comunità</t>
    </r>
  </si>
  <si>
    <r>
      <rPr>
        <sz val="10"/>
        <color rgb="FF231F20"/>
        <rFont val="Times New Roman"/>
        <family val="1"/>
      </rPr>
      <t>1.2 NSIA: Strutture sanitarie di prossimità territoriale</t>
    </r>
  </si>
  <si>
    <r>
      <rPr>
        <sz val="10"/>
        <color rgb="FF231F20"/>
        <rFont val="Times New Roman"/>
        <family val="1"/>
      </rPr>
      <t>2. Valorizzazione dei beni confiscati alle mafie</t>
    </r>
  </si>
  <si>
    <r>
      <rPr>
        <sz val="10"/>
        <color rgb="FF231F20"/>
        <rFont val="Times New Roman"/>
        <family val="1"/>
      </rPr>
      <t>3. Interventi socio-educativi strutturati per combattere la povertà educativa nel Mezzogiorno a sostegno del Terzo Settore</t>
    </r>
  </si>
  <si>
    <r>
      <rPr>
        <sz val="10"/>
        <color rgb="FF231F20"/>
        <rFont val="Times New Roman"/>
        <family val="1"/>
      </rPr>
      <t>2.1.1: Creazione di una piattaforma unica di reclutamento</t>
    </r>
  </si>
  <si>
    <r>
      <rPr>
        <sz val="10"/>
        <color rgb="FF231F20"/>
        <rFont val="Times New Roman"/>
        <family val="1"/>
      </rPr>
      <t>2.1.2: Procedure per l'assunzione di profili tecnici</t>
    </r>
  </si>
  <si>
    <r>
      <rPr>
        <sz val="10"/>
        <color rgb="FF231F20"/>
        <rFont val="Times New Roman"/>
        <family val="1"/>
      </rPr>
      <t>2.2.1: Assistenza tecnica a livello centrale e locale</t>
    </r>
  </si>
  <si>
    <r>
      <rPr>
        <sz val="10"/>
        <color rgb="FF231F20"/>
        <rFont val="Times New Roman"/>
        <family val="1"/>
      </rPr>
      <t>2.2.2: Semplificazione e standardizzazione delle procedure</t>
    </r>
  </si>
  <si>
    <r>
      <rPr>
        <sz val="10"/>
        <color rgb="FF231F20"/>
        <rFont val="Times New Roman"/>
        <family val="1"/>
      </rPr>
      <t>2.2.3:  Digitalizzazione delle procedure (SUAP &amp; SUE)</t>
    </r>
  </si>
  <si>
    <r>
      <rPr>
        <sz val="10"/>
        <color rgb="FF231F20"/>
        <rFont val="Times New Roman"/>
        <family val="1"/>
      </rPr>
      <t>2.2.4: Monitoraggio e comunicazione delle azioni di semplificazione</t>
    </r>
  </si>
  <si>
    <r>
      <rPr>
        <sz val="10"/>
        <color rgb="FF231F20"/>
        <rFont val="Times New Roman"/>
        <family val="1"/>
      </rPr>
      <t>2.2.5: Amministrazione pubblica orientata ai risultati</t>
    </r>
  </si>
  <si>
    <r>
      <rPr>
        <sz val="10"/>
        <color rgb="FF231F20"/>
        <rFont val="Times New Roman"/>
        <family val="1"/>
      </rPr>
      <t>2.3.1: Riforma del mercato del lavoro della PA</t>
    </r>
  </si>
  <si>
    <r>
      <rPr>
        <sz val="10"/>
        <color rgb="FF231F20"/>
        <rFont val="Times New Roman"/>
        <family val="1"/>
      </rPr>
      <t>2.3.1: Investimenti in istruzione e formazione</t>
    </r>
  </si>
  <si>
    <r>
      <rPr>
        <sz val="10"/>
        <color rgb="FF231F20"/>
        <rFont val="Times New Roman"/>
        <family val="1"/>
      </rPr>
      <t>2.3.2: Sviluppo delle capacità nella pianificazione, organizzazione e formazione strategica della forza lavoro</t>
    </r>
  </si>
  <si>
    <r>
      <rPr>
        <sz val="10"/>
        <color rgb="FF231F20"/>
        <rFont val="Times New Roman"/>
        <family val="1"/>
      </rPr>
      <t>3.2 Green communities</t>
    </r>
  </si>
  <si>
    <r>
      <rPr>
        <sz val="10"/>
        <color rgb="FF231F20"/>
        <rFont val="Times New Roman"/>
        <family val="1"/>
      </rPr>
      <t>2.1 Servizio civile universale</t>
    </r>
  </si>
  <si>
    <r>
      <rPr>
        <sz val="10"/>
        <color rgb="FF231F20"/>
        <rFont val="Times New Roman"/>
        <family val="1"/>
      </rPr>
      <t>2.1.b Misure per la gestione del rischio di alluvione e per la riduzione del rischio idrogeologico</t>
    </r>
  </si>
  <si>
    <r>
      <rPr>
        <sz val="10"/>
        <color rgb="FF231F20"/>
        <rFont val="Times New Roman"/>
        <family val="1"/>
      </rPr>
      <t>4.1 SatCom</t>
    </r>
  </si>
  <si>
    <r>
      <rPr>
        <sz val="10"/>
        <color rgb="FF231F20"/>
        <rFont val="Times New Roman"/>
        <family val="1"/>
      </rPr>
      <t>4.2 Osservazione della Terra</t>
    </r>
  </si>
  <si>
    <r>
      <rPr>
        <sz val="10"/>
        <color rgb="FF231F20"/>
        <rFont val="Times New Roman"/>
        <family val="1"/>
      </rPr>
      <t>4.3 Space Factory</t>
    </r>
  </si>
  <si>
    <r>
      <rPr>
        <sz val="10"/>
        <color rgb="FF231F20"/>
        <rFont val="Times New Roman"/>
        <family val="1"/>
      </rPr>
      <t>4.4 In-Orbit Economy</t>
    </r>
  </si>
  <si>
    <t xml:space="preserve">MIMS in collaborazione con MITE </t>
  </si>
  <si>
    <t>MIMS in collaborazione con MISE e in sinergia con MITE</t>
  </si>
  <si>
    <t>Ministero della Salute tramite  l'Agenzia nazionale per i servizi sanitari regionali</t>
  </si>
  <si>
    <t>Ministero   della   Salute   in collaborazione  con il Ministero dell'Innovazione e della Transizione Digitale</t>
  </si>
  <si>
    <t>1.3.1 Rafforzamento dell'infrastruttura tecnologica e degli strumenti per la raccolta, l’elaborazione, l’analisi dei dati e la simulazione (FSE)</t>
  </si>
  <si>
    <t>Ministero della Salute in collaborazione con il Ministero dell'Università e della  Ricerca e il Ministero dell'Economia e delle Finanze</t>
  </si>
  <si>
    <t>Ministero  dell'Istruzione  in collaborazione con Dipartimento della Famiglia della Presidenza del Consiglio dei Ministri</t>
  </si>
  <si>
    <t>Ministero dell'Istruzione in collaborazione con Diparimento per le Pari Opportunità della Presidenza del Consiglio dei Ministri</t>
  </si>
  <si>
    <t>MISE in collaborazione con il  Diparitmento  per  le  Pari Opportunità della Presidenza del Consiglio dei Ministri</t>
  </si>
  <si>
    <t>Ministero</t>
  </si>
  <si>
    <t>MIMS</t>
  </si>
  <si>
    <t>MITE</t>
  </si>
  <si>
    <t>Msal</t>
  </si>
  <si>
    <t>MI</t>
  </si>
  <si>
    <t>MISE</t>
  </si>
  <si>
    <t>MUR</t>
  </si>
  <si>
    <t>Mint</t>
  </si>
  <si>
    <t>MLPS</t>
  </si>
  <si>
    <t>MIC</t>
  </si>
  <si>
    <t>MIPAAF</t>
  </si>
  <si>
    <t>MGiu</t>
  </si>
  <si>
    <t>Mtur</t>
  </si>
  <si>
    <t>MAE</t>
  </si>
  <si>
    <t>MEF</t>
  </si>
  <si>
    <t>PCM_Inn</t>
  </si>
  <si>
    <t>PCM_Sud</t>
  </si>
  <si>
    <t>PCM_PA</t>
  </si>
  <si>
    <t>PCM_Reg</t>
  </si>
  <si>
    <t>PCM_Gio</t>
  </si>
  <si>
    <t>PCM_Po</t>
  </si>
  <si>
    <t>PCM_Spo</t>
  </si>
  <si>
    <t>PCM_Civ</t>
  </si>
  <si>
    <r>
      <rPr>
        <b/>
        <sz val="9"/>
        <color rgb="FFFFFFFF"/>
        <rFont val="Arial"/>
        <family val="2"/>
      </rPr>
      <t>MISSIONE</t>
    </r>
  </si>
  <si>
    <r>
      <rPr>
        <b/>
        <sz val="9"/>
        <color rgb="FFFFFFFF"/>
        <rFont val="Arial"/>
        <family val="2"/>
      </rPr>
      <t>COMPONENTE</t>
    </r>
  </si>
  <si>
    <r>
      <rPr>
        <b/>
        <sz val="9"/>
        <color rgb="FFFFFFFF"/>
        <rFont val="Arial"/>
        <family val="2"/>
      </rPr>
      <t>TIPOLOGIA</t>
    </r>
  </si>
  <si>
    <r>
      <rPr>
        <b/>
        <sz val="9"/>
        <color rgb="FFFFFFFF"/>
        <rFont val="Arial"/>
        <family val="2"/>
      </rPr>
      <t>INTERVENTO</t>
    </r>
  </si>
  <si>
    <r>
      <rPr>
        <b/>
        <sz val="9"/>
        <color rgb="FFFFFFFF"/>
        <rFont val="Arial"/>
        <family val="2"/>
      </rPr>
      <t>NOTE</t>
    </r>
  </si>
  <si>
    <t>1.1 - Processo di acquisto ICT</t>
  </si>
  <si>
    <t>1.3 - Cloud first e interoperabilità</t>
  </si>
  <si>
    <t>1.8 - Digitalizzazione della giustizia</t>
  </si>
  <si>
    <t>1.11 - Riduzione dei tempi di pagamento delle pubbliche amministrazioni e delle autorità sanitarie</t>
  </si>
  <si>
    <t>1.4 - Riforma del processo civile</t>
  </si>
  <si>
    <t>1.5 - Riforma del processo penale</t>
  </si>
  <si>
    <t>1.6 - Riforma del quadro in materia di insolvenza</t>
  </si>
  <si>
    <t>1.7 - Riforma delle commissioni tributarie</t>
  </si>
  <si>
    <t>1.9 - Riforma della pubblica amministrazione</t>
  </si>
  <si>
    <t>1.10 - Riforma del quadro legislativo in materia di appalti pubblici e concessioni</t>
  </si>
  <si>
    <t>1.12 - Riforma della amministrazione fiscale</t>
  </si>
  <si>
    <t>1.13 - Riforma del quadro di revisione della spesa pubblica ("spending review")</t>
  </si>
  <si>
    <t>1.14 - Riforma del quadro fiscale subnazionale</t>
  </si>
  <si>
    <t>1.15 - Riforma delle norme di contabilità pubblica</t>
  </si>
  <si>
    <t>1 - Riforma del sistema della proprietà industriale</t>
  </si>
  <si>
    <t>2 - Leggi annuali sulla concorrenza</t>
  </si>
  <si>
    <t>4.1 - Ordinamento delle professioni delle guide turistiche</t>
  </si>
  <si>
    <t>Riforma</t>
  </si>
  <si>
    <t>C1</t>
  </si>
  <si>
    <t xml:space="preserve">1.1 - Strategia nazionale per l'economia circolare </t>
  </si>
  <si>
    <t xml:space="preserve">1.2 - Programma nazionale per la gestione dei rifiuti </t>
  </si>
  <si>
    <t>1.3 - Supporto tecnico alle autorità locali</t>
  </si>
  <si>
    <t>Riforma 3.1 - Adozione di criteri ambientali minimi per eventi culturali</t>
  </si>
  <si>
    <t>3.1 - Adozione di criteri ambientali minimi per eventi culturali</t>
  </si>
  <si>
    <t>1.1 - Accelerazione dell'iter di approvazione del contratto tra MIMS e RFI</t>
  </si>
  <si>
    <t>1.2 – Accelerazione dell'iter di approvazione dei progetti ferroviari</t>
  </si>
  <si>
    <t>2.2 – Trasferimento della titolarità di ponti e viadotti delle strade di secondo livello ai titolari delle strade di primo livello</t>
  </si>
  <si>
    <t>1.1 – Semplificazione delle procedure per il processo di pianificazione strategica</t>
  </si>
  <si>
    <t xml:space="preserve">1.2 –  Aggiudicazione competitiva delle concessioni nelle aree portuali </t>
  </si>
  <si>
    <t>1.3 - Semplificazion e delle procedure di autorizzazione per gli impianti di cold ironing</t>
  </si>
  <si>
    <t>2.1 - Attuazione di uno "Sportello Unico Doganale"</t>
  </si>
  <si>
    <t>2.2 - Istituzione di una piattaforma strategica nazionale per la rete dei porti e interporti, al fine di sviluppare la digitalizzazion e dei servizi passeggeri e merci</t>
  </si>
  <si>
    <t>1.1 -  Riforma degli istituti tecnici e professionali</t>
  </si>
  <si>
    <t>1.2 -  Riforma del sistema ITS</t>
  </si>
  <si>
    <t xml:space="preserve">1.3 - Riforma dell'organizzazione del sistema scolastico </t>
  </si>
  <si>
    <t>1.4 -  Riforma del sistema di orientamento</t>
  </si>
  <si>
    <t>1.5 - Riforma delle classi di laurea</t>
  </si>
  <si>
    <t>1.6 - Riforma delle lauree abilitanti per determinate professioni</t>
  </si>
  <si>
    <t>2.1 - Reclutamento dei docenti</t>
  </si>
  <si>
    <t>4.1 Riforma dei programmi di dottorato</t>
  </si>
  <si>
    <t>C2</t>
  </si>
  <si>
    <t>1.1 - Attuazione di misure di sostegno alla R&amp;S per promuovere la semplificazione e la mobilità</t>
  </si>
  <si>
    <t>3.1 Fondo per la realizzazione di un sistema integrato di infrastrutture di ricerca e innovazione</t>
  </si>
  <si>
    <t>2 – Lavoro sommerso</t>
  </si>
  <si>
    <t>1 - Semplificazione delle procedure e rafforzamento dei poteri del Commissario nelle Zone Economiche Speciali</t>
  </si>
  <si>
    <t>1 - Definizione di un nuovo modello organizzativo della rete di assistenza sanitaria territoriale</t>
  </si>
  <si>
    <t>C3</t>
  </si>
  <si>
    <t>1.1 - Semplificazione e accelerazione delle procedure per gli interventi di efficientamento energetico</t>
  </si>
  <si>
    <t>2.1 - Semplificazione e accelerazione delle procedure per l'attuazione degli interventi contro il dissesto idrogeologico</t>
  </si>
  <si>
    <t>3.1 - Adozione programmi nazionali di controllo dell'inquinamento atmosferico</t>
  </si>
  <si>
    <t>4.1 - Semplificazione normativa e rafforzamento della governance per la realizzazione di investimenti nelle infrastrutture di approvvigionamento idrico</t>
  </si>
  <si>
    <t>4.2 "Misure per garantire la piena capacità gestionale per i servizi idrici integrati"</t>
  </si>
  <si>
    <t xml:space="preserve">Riforma 3.1 - Adozione programmi nazionali di controllo dell'inquinamento atmosferico </t>
  </si>
  <si>
    <t>1 - Legge quadro sulle disabilità</t>
  </si>
  <si>
    <t>2 - Riforma relativa alle persone anziane non autosufficienti</t>
  </si>
  <si>
    <t>Forma finanz.</t>
  </si>
  <si>
    <t>Contri-buto digitale</t>
  </si>
  <si>
    <t>Italia Domani</t>
  </si>
  <si>
    <t>Obiettivi</t>
  </si>
  <si>
    <t>Traguardi</t>
  </si>
  <si>
    <t>Obiettivi e traguardi</t>
  </si>
  <si>
    <t>La riforma del quadro in materia di insolvenza deve comprendere almeno i seguenti provvedimenti: i) il riesame delle modalità di risoluzione extragiudiziale per individuare i settori in cui possono essere necessari ulteriori miglioramenti al fine di incentivare le parti interessate ad avvalersi maggiormente di tali procedimenti; ii) l'attuazione di meccanismi di allerta precoce e di accesso alle informazioni prima della fase di insolvenza; iii) il passaggio alla specializzazione degli organi giudiziari (sezioni specializzate in diritto commerciale/procedure di insolvenza), come pure istituzioni per la fase pregiurisdizionale, al fine di gestire i procedimenti di insolvenza; iv) la certezza che i creditori garantiti siano pagati in primo luogo (ossia prima dei crediti fiscali e dei crediti da lavoro); v) la possibilità per le imprese di accordare diritti di garanzia non possessori. Come complemento della riforma in materia di insolvenza occorre garantire la formazione e la specializzazione del personale delle autorità giudiziarie e amministrative che si occupa della ristrutturazione come pure la digitalizzazione generalizzata delle procedure di ristrutturazione e di insolvenza e la creazione di una piattaforma online per la risoluzione extragiudiziale delle controversie, in particolare nella fase di pre-insolvenza, il cui uso deve essere incentivato per ridurre il carico del sistema giudiziario (richieste di ristrutturazione pre-insolvenza, promozione delle ristrutturazioni multilaterali, possibilità di procedure e di risoluzioni automatizzate pre-approvate per i casi relativi a importi di bassa entità). Una tale piattaforma online deve garantire inoltre l'interoperabilità con i sistemi informatici delle banche, così come con altre autorità pubbliche e banche dati, in modo da garantire uno scambio rapido, per via elettronica, di documentazione e di dati fra debitori e creditori. A tal fine il richiedente (il debitore) dovrebbe dare il proprio consenso allo scambio dei dati personali in osservanza del GDPR e tale disposizione dovrebbe essere inclusa nella legge. La riforma deve istituire un registro delle garanzie reali.</t>
  </si>
  <si>
    <t>Entrata in vigore della legislazione attuativa per la riforma del quadro in materia di insolvenza</t>
  </si>
  <si>
    <t>Per i centri per l'impiego (PES), attuazione delle attività previste nel piano di potenziamento nel triennio 2021-2023.</t>
  </si>
  <si>
    <t>Per i centri per l'impiego (PES), il completamento delle attività previste nel piano di potenziamento nel triennio 2021-2023.</t>
  </si>
  <si>
    <t>Notifica dell'aggiudicazione di tutti gli appalti pubblici per la costruzione di edifici, la riqualificazione e il rafforzamento dei beni immobiliari dell'amministrazione della giustizia</t>
  </si>
  <si>
    <t>Notifica dell'aggiudicazione di tutti i contratti pubblici a seguito di una procedura di appalto pubblico</t>
  </si>
  <si>
    <t>Ridurre del 65 % il numero di cause pendenti nel 2019 (337 740) presso i tribunali ordinari civili (primo grado). Il valore di riferimento deve essere il numero di cause pendenti da più di tre anni dinanzi ai tribunali ordinari civili nel 2019.</t>
  </si>
  <si>
    <t>Ridurre del 55 % il numero di cause pendenti nel 2019 (98 371) presso le corti d'appello civili (secondo grado). Il valore di riferimento deve essere il numero di cause pendenti da più di due anni dinanzi alle corti d'appello civili (nel 2019).</t>
  </si>
  <si>
    <t>Ridurre del 90 % il numero di cause pendenti nel 2019 (337 740) presso i tribunali ordinari civili (primo grado). Il valore di riferimento deve essere il numero di cause pendenti da più di tre anni dinanzi ai tribunali ordinari civili nel 2019.</t>
  </si>
  <si>
    <t>La normativa nazionale del programma "Garanzia di occupabilità dei lavoratori" (GOL) deve comprendere la definizione a livello regionale delle attività operative necessarie per l'attuazione del programma. Al fine di garantire la coerenza tra la normativa nazionale e l'attuazione a livello regionale devono essere adottati piani regionali per i centri per l'impiego (PES).
Oltre ad adottare i piani, le Regioni devono svolgere le attività previste dai piani, raggiungendo almeno il 10 % dei beneficiari del programma previsti (obiettivo finale: 3 000 000 di beneficiari).
L'entrata in vigore dei piani per i centri per l'impiego (PES) deve consentire di attuare pienamente il programma "Garanzia di occupabilità dei lavoratori" (GOL).</t>
  </si>
  <si>
    <t>La formazione professionale deve essere inclusa nel programma per un quarto dei beneficiari delle ALMPs (800 000 persone in cinque anni). Pertanto almeno 800 000 dei 3 000 000 di beneficiari del programma "Garanzia di occupabilità dei lavoratori" (GOL) dovrebbero aver partecipato alla formazione professionale. Il conseguimento soddisfacente dell'obiettivo dipende anche dal conseguimento soddisfacente di un obiettivo secondario: almeno 300 000 di questi beneficiari dovranno aver partecipato a formazioni sulle competenze digitali.</t>
  </si>
  <si>
    <t>Per almeno 500 centri per l'impiego (PES), il completamento del 100 % delle attività previste nel piano di potenziamento nel triennio 2021-2023.
Queste attività sono in linea con il piano centrale di potenziamento e sono definite ulteriormente a livello regionale in base a un'analisi del fabbisogno e alle risorse assegnate. Tali attività includono: I) il rinnovo e la ristrutturazione delle attuali sedi dei centri per l'impiego (PES) e l'acquisto di nuove sedi; II) un'ulteriore attuazione del sistema informativo nella prospettiva di un'interoperabilità nazionale; III) la formazione professionale del personale; IV) l'istituzione di osservatori regionali dei mercati del lavoro locali; V) la comunicazione istituzionale e la sensibilizzazione.
Questo obiettivo comprende tutti i tipi di attività, anche quelle strutturali.
Nel raggiungimento degli obiettivi è garantito l'equilibrio in termini di distribuzione territoriale (Nord, Centro e Sud).</t>
  </si>
  <si>
    <t>Partecipazione al sistema duale e ottenimento della relativa certificazione nel quinquennio 2021-2025 per almeno 135 000 persone in più rispetto allo scenario di riferimento. La distribuzione alle Regioni delle risorse per il potenziamento del sistema duale deve avvenire in base al numero degli studenti iscritti nei percorsi di IFP.</t>
  </si>
  <si>
    <r>
      <t xml:space="preserve">Realizzazione di sei nuovi sistemi di conoscenza dei </t>
    </r>
    <r>
      <rPr>
        <i/>
        <sz val="11"/>
        <color rgb="FF196131"/>
        <rFont val="Times New Roman"/>
        <family val="1"/>
      </rPr>
      <t>data</t>
    </r>
    <r>
      <rPr>
        <sz val="11"/>
        <color rgb="FF196131"/>
        <rFont val="Times New Roman"/>
        <family val="1"/>
      </rPr>
      <t xml:space="preserve"> </t>
    </r>
    <r>
      <rPr>
        <i/>
        <sz val="11"/>
        <color rgb="FF196131"/>
        <rFont val="Times New Roman"/>
        <family val="1"/>
      </rPr>
      <t xml:space="preserve">lake: </t>
    </r>
    <r>
      <rPr>
        <sz val="11"/>
        <color rgb="FF196131"/>
        <rFont val="Times New Roman"/>
        <family val="1"/>
      </rPr>
      <t>1) Sistema di anonimizzazione delle sentenze civili e penali 2) Sistema di gestione integrato 3) Sistema di gestione e analisi dei processi civili 4) Sistema di gestione e analisi dei processi penali 5) Sistema di statistiche avanzate sui processi civili e penali 6) Sistema automatizzato per l'identificazione del rapporto vittima- autore del reato. I sei elementi sono sistemi separati che utilizzano tecnologie simili. Il quadro dei sistemi è lo stesso: collegamento di dati e documenti provenienti da fonti interne ed esterne; i modelli dei sistemi sono diversi a seconda degli utenti (ad esempio, giudici civili e penali) e degli obiettivi (ad esempio, statistiche e sentenze).</t>
    </r>
  </si>
  <si>
    <t>2021_T2</t>
  </si>
  <si>
    <t>2021_T3</t>
  </si>
  <si>
    <t>2021_T4</t>
  </si>
  <si>
    <t>2022_T1</t>
  </si>
  <si>
    <t>2022_T2</t>
  </si>
  <si>
    <t>2022_T3</t>
  </si>
  <si>
    <t>2022_T4</t>
  </si>
  <si>
    <t>2023_T1</t>
  </si>
  <si>
    <t>2023_T2</t>
  </si>
  <si>
    <t>2023_T3</t>
  </si>
  <si>
    <t>2023_T4</t>
  </si>
  <si>
    <t>2024_T1</t>
  </si>
  <si>
    <t>2024_T2</t>
  </si>
  <si>
    <t>2024_T3</t>
  </si>
  <si>
    <t>2024_T4</t>
  </si>
  <si>
    <t>2025_T1</t>
  </si>
  <si>
    <t>2025_T2</t>
  </si>
  <si>
    <t>2025_T3</t>
  </si>
  <si>
    <t>2025_T4</t>
  </si>
  <si>
    <t>2026_T1</t>
  </si>
  <si>
    <t>2026_T2</t>
  </si>
  <si>
    <t>2026_T3</t>
  </si>
  <si>
    <t>2026_T4</t>
  </si>
  <si>
    <t>Completamento del Polo Strategico Nazionale (PSN)</t>
  </si>
  <si>
    <t>Migrazione verso il Polo Strategico Nazionale T2</t>
  </si>
  <si>
    <t>Aggiudicazione di (tutti i) bandi pubblici per l'abilitazione al cloud per le gare d'appalto della pubblica amministrazione locale</t>
  </si>
  <si>
    <t>Abilitazione al cloud per la pubblica amministrazione locale T1</t>
  </si>
  <si>
    <t>Abilitazione al cloud per la pubblica amministrazione locale T2</t>
  </si>
  <si>
    <t>Piattaforma Digitale Nazionale Dati operativa</t>
  </si>
  <si>
    <t>Le API nella Piattaforma Digitale Nazionale Dati T1</t>
  </si>
  <si>
    <t>Le API nella Piattaforma Digitale Nazionale Dati T2</t>
  </si>
  <si>
    <t>Sportello digitale unico</t>
  </si>
  <si>
    <t>Miglioramento della qualità e dell'utilizzabilità dei servizi pubblici digitali T1</t>
  </si>
  <si>
    <t>Miglioramento della qualità e dell'utilizzabilità dei servizi pubblici digitali T2</t>
  </si>
  <si>
    <t>Miglioramento dell'accessibilità dei servizi pubblici digitali</t>
  </si>
  <si>
    <t>Rafforzamento dell'adozione dei servizi della piattaforma PagoPA T1</t>
  </si>
  <si>
    <t>Rafforzamento dell'adozione dell'applicazione "IO" T1</t>
  </si>
  <si>
    <t>Rafforzamento dell'adozione di avvisi pubblici digitali T1</t>
  </si>
  <si>
    <t>Rafforzamento dell'adozione dei servizi della piattaforma PagoPA T2</t>
  </si>
  <si>
    <t>Rafforzamento dell'adozione dell'applicazione "IO" T2</t>
  </si>
  <si>
    <t>Rafforzamento dell'adozione di avvisi pubblici digitali T2</t>
  </si>
  <si>
    <t>Piattaforme nazionali di identità digitale (SPID, CIE) e Anagrafe nazionale (ANPR)</t>
  </si>
  <si>
    <t>Piattaforme nazionali di identità digitale (SPID, CIE) e Anagrafe nazionale (ANPR) - numero PA</t>
  </si>
  <si>
    <t>Piattaforme nazionali di identità digitale (SPID, CIE) e Anagrafe nazionale (ANPR) - numero individui</t>
  </si>
  <si>
    <t>Soluzioni di mobilità come servizio M1</t>
  </si>
  <si>
    <t>Soluzioni di mobilità come servizio M2</t>
  </si>
  <si>
    <t>Istituzione della nuova Agenzia per la cybersicurezza nazionale</t>
  </si>
  <si>
    <t>Dispiego iniziale dei servizi nazionali di cybersecurity</t>
  </si>
  <si>
    <t>Avvio della rete dei laboratori di screening e certificazione della cybersecurity</t>
  </si>
  <si>
    <t xml:space="preserve">Attivazione di un'unità centrale di audit per le misure di sicurezza PSNC e NIS </t>
  </si>
  <si>
    <t>Sostegno al potenziamento delle strutture di sicurezza T1</t>
  </si>
  <si>
    <t>Dispiego integrale dei servizi nazionali di cybersecurity</t>
  </si>
  <si>
    <t>Completamento della rete dei laboratori e dei centri di valutazione per la valutazione e certificazione della cybersecurity</t>
  </si>
  <si>
    <t>Piena operatività dell'unità di audit per le misure di sicurezza PSNC e NIS con il completamento di almeno 30 ispezioni</t>
  </si>
  <si>
    <t>Sostegno al potenziamento delle strutture di sicurezza T2</t>
  </si>
  <si>
    <t>Ministero dell'Interno - Processi completamente reingegnerizzati e digitalizzati T1</t>
  </si>
  <si>
    <t>Ministero dell'Interno - Reingegnerizzazione e digitalizzazione complete dei processi T2</t>
  </si>
  <si>
    <t>Digitalizzazione dei fascicoli giudiziari T1</t>
  </si>
  <si>
    <t>Sistemi di conoscenza del data lake della giustizia T1</t>
  </si>
  <si>
    <t>Digitalizzazione dei fascicoli giudiziari T2</t>
  </si>
  <si>
    <t>Sistemi di conoscenza del data lake della giustizia T2</t>
  </si>
  <si>
    <t>INPS - Servizi/contenuti del portale "One click by design" T1</t>
  </si>
  <si>
    <t>INPS - Miglioramento delle competenze dei dipendenti in materia di tecnologie dell'informazione e della comunicazione (ICT) T1</t>
  </si>
  <si>
    <t>INPS - Servizi/contenuti del portale "One click by design" T2</t>
  </si>
  <si>
    <t>INPS - Miglioramento delle competenze dei dipendenti in materia di tecnologie dell'informazione e della comunicazione (ICT) T2</t>
  </si>
  <si>
    <t>INAIL - Reingegnerizzazione e digitalizzazione complete dei processi/servizi T1</t>
  </si>
  <si>
    <t>Ministero della Difesa - Digitalizzazione delle procedure T1</t>
  </si>
  <si>
    <t>Ministero della Difesa - Digitalizzazione dei certificati T1</t>
  </si>
  <si>
    <t>Ministero della Difesa - Commissionamento di portali web istituzionali e di portali intranet</t>
  </si>
  <si>
    <t>Ministero della Difesa - Digitalizzazione delle procedure T2</t>
  </si>
  <si>
    <t>Ministero della Difesa - Digitalizzazione dei certificati T2</t>
  </si>
  <si>
    <t>Ministero della Difesa - Migrazione di applicazioni non a missione critica verso una soluzione per una protezione completa delle informazioni mediante apertura ell'infrastruttura (S.C.I.P.I.O.). T1</t>
  </si>
  <si>
    <t>Ministero della Difesa - Migrazione di applicazioni non a missione critica verso una soluzione per una protezione completa delle informazioni mediante apertura ell'infrastruttura (S.C.I.P.I.O.). T2</t>
  </si>
  <si>
    <t>Consiglio di Stato – Documentazione giudiziaria disponibile per analisi nel data warehouse T1</t>
  </si>
  <si>
    <t>Consiglio di Stato – Documentazione giudiziaria disponibile per analisi nel data warehouse T2</t>
  </si>
  <si>
    <t>Guardia di Finanza – Acquisto di servizi professionali di scienza dei dati T1</t>
  </si>
  <si>
    <t>Guardia di Finanza – Acquisto di servizi professionali di scienza dei dati T2</t>
  </si>
  <si>
    <t>Sviluppare i sistemi informativi operativi utilizzati per combattere la criminalità economica</t>
  </si>
  <si>
    <t xml:space="preserve">Cittadini partecipanti a iniziative di formazione promosse da enti certificati senza fini di lucro e volontari </t>
  </si>
  <si>
    <t>Numero di cittadini partecipanti alle nuove iniziative di formazione erogate dai centri per la facilitazione digitale</t>
  </si>
  <si>
    <t>Entrata in vigore della legislazione speciale che disciplina le assunzioni nell'ambito del Piano Nazionale di Ripresa e Resilienza</t>
  </si>
  <si>
    <t>Avvio delle procedure di assunzione per i tribunali amministrativi</t>
  </si>
  <si>
    <t>Avvio delle procedure di assunzione per i tribunali civili e penali</t>
  </si>
  <si>
    <t>Conclusione delle procedure di assunzione per i tribunali civili e penali</t>
  </si>
  <si>
    <t>Conclusione delle procedure di assunzione per i tribunali amministrativi</t>
  </si>
  <si>
    <t>Riduzione dell'arretrato giudiziario dei tribunali amministrativi regionali</t>
  </si>
  <si>
    <t>Riduzione dell'arretrato giudiziario del Consiglio di Stato</t>
  </si>
  <si>
    <t>Riduzione dell'arretrato giudiziario dei tribunali amministrativi regionali (primo grado).</t>
  </si>
  <si>
    <t>Entrata in vigore della legislazione primaria necessaria per fornire assistenza tecnica e rafforzare la creazione di capacità per l'attuazione del PNRR</t>
  </si>
  <si>
    <t>Completamento dell'assunzione degli esperti per l'attuazione del PNRR</t>
  </si>
  <si>
    <t xml:space="preserve">Entrata in vigore dei decreti-legge per la riforma 1.1 "Processo di acquisto ICT" </t>
  </si>
  <si>
    <t>Entrata in vigore del decreto sulla semplificazione del sistema degli appalti pubblici</t>
  </si>
  <si>
    <t>Entrata in vigore di tutte le leggi, i regolamenti e i provvedimenti attuativi (anche di diritto derivato) per il sistema degli appalti pubblici</t>
  </si>
  <si>
    <t>Entrata in vigore del codice riveduto dei contratti pubblici (D.Lgs. n. 50/2016).</t>
  </si>
  <si>
    <t>Entrata in vigore della riforma del codice dei contratti pubblici.</t>
  </si>
  <si>
    <t>Entrata in vigore di tutte le necessarie misure di esecuzione e delle norme di diritto derivato per la riforma relativa alla semplificazione del codice dei contratti pubblici</t>
  </si>
  <si>
    <t>Tempo medio tra la pubblicazione del bando e l'aggiudicazione dell'appalto</t>
  </si>
  <si>
    <t>Personale della pubblica amministrazione formato grazie alla Strategia professionalizzante degli acquirenti pubblici</t>
  </si>
  <si>
    <t>Stazioni appaltanti che usano sistemi dinamici di acquisizione</t>
  </si>
  <si>
    <t>Pieno funzionamento del Sistema Nazionale di eProcurement</t>
  </si>
  <si>
    <t>Tempo medio tra l'aggiudicazione dell'appalto e la realizzazione dell'infrastruttura</t>
  </si>
  <si>
    <t>Sono approvate le misure per ridurre i tempi dei pagamenti delle pubbliche amministrazioni agli operatori economici</t>
  </si>
  <si>
    <t xml:space="preserve">Riduzione del numero medio di giorni necessari alle pubbliche amministrazioni centrali per erogare i pagamenti agli operatori economici </t>
  </si>
  <si>
    <t>Riduzione del numero medio di giorni necessari alle pubbliche amministrazioni regionali per erogare i pagamenti agli operatori economici</t>
  </si>
  <si>
    <t>Riduzione del numero medio di giorni necessari alle pubbliche amministrazioni locali per erogare i pagamenti agli operatori economici</t>
  </si>
  <si>
    <t>Riduzione del numero medio di giorni necessari alle autorità sanitarie pubbliche per erogare i pagamenti agli operatori economici</t>
  </si>
  <si>
    <t>Riduzione del numero medio di giorni di ritardo necessari alle pubbliche amministrazioni centrali per erogare i pagamenti agli operatori economici</t>
  </si>
  <si>
    <t xml:space="preserve">Riduzione del numero medio di giorni di ritardo necessari alle pubbliche amministrazioni regionali per erogare i pagamenti agli operatori economici </t>
  </si>
  <si>
    <t>Riduzione del numero medio di giorni di ritardo necessari alle pubbliche amministrazioni locali per erogare i pagamenti agli operatori economici</t>
  </si>
  <si>
    <t>Riduzione del numero medio di giorni di ritardo necessari alle autorità sanitarie pubbliche per erogare i pagamenti agli operatori economici</t>
  </si>
  <si>
    <t>Riduzione del numero medio di giorni necessari alle pubbliche amministrazioni centrali per erogare i pagamenti agli operatori economici</t>
  </si>
  <si>
    <t>Numero più elevato di "lettere di conformità"</t>
  </si>
  <si>
    <t>Ridurre il numero di "lettere di conformità" che rappresentano falsi positivi</t>
  </si>
  <si>
    <t>Aumentare il gettito fiscale generato dalle "lettere di conformità"</t>
  </si>
  <si>
    <t>Inviare le prime dichiarazioni IVA precompilate</t>
  </si>
  <si>
    <t>Migliorare la capacità operativa dell'amministrazi one fiscale, come indicato nel "Piano della performance 2021-2023" dell'Agenzia delle Entrate.</t>
  </si>
  <si>
    <t>Adozione di una revisione dei possibili interventi per ridurre l'evasione fiscale</t>
  </si>
  <si>
    <t>Riduzione dell'evasione fiscale come definita dall'indicatore "propensione all'evasione"</t>
  </si>
  <si>
    <t>Entrata in vigore delle disposizioni legislative per migliorare l'efficacia della revisione della spesa - Rafforzamento del Ministero delle Finanze</t>
  </si>
  <si>
    <r>
      <t xml:space="preserve">Adozione di obiettivi di risparmio per le </t>
    </r>
    <r>
      <rPr>
        <i/>
        <sz val="10"/>
        <rFont val="Times New Roman"/>
        <family val="1"/>
      </rPr>
      <t>spending</t>
    </r>
    <r>
      <rPr>
        <sz val="10"/>
        <rFont val="Times New Roman"/>
        <family val="1"/>
      </rPr>
      <t xml:space="preserve"> </t>
    </r>
    <r>
      <rPr>
        <i/>
        <sz val="10"/>
        <rFont val="Times New Roman"/>
        <family val="1"/>
      </rPr>
      <t>review</t>
    </r>
    <r>
      <rPr>
        <sz val="10"/>
        <rFont val="Times New Roman"/>
        <family val="1"/>
      </rPr>
      <t xml:space="preserve"> relative agli anni 2023-2025.</t>
    </r>
  </si>
  <si>
    <t>Adozione di una relazione sull'efficacia delle pratiche utilizzate da amministrazioni selezionate per valutare l'elaborazione e l'attuazione di piani di risparmio.</t>
  </si>
  <si>
    <t xml:space="preserve">Riclassificazione del bilancio generale dello Stato con riferimento alla spesa ambientale e alla spesa che promuove la parità di genere </t>
  </si>
  <si>
    <t>Completamento della spending review annuale per il 2023, con riferimento all'obiettivo di risparmio fissato nel 2022 per il 2023.</t>
  </si>
  <si>
    <t>Completamento della spending review annuale per il 2024, con riferimento all'obiettivo di risparmio fissato nel 2022 e nel 2023 per il 2024.</t>
  </si>
  <si>
    <t>Completamento della spending review annuale per il 2025, con riferimento all'obiettivo di risparmio fissato nel 2022,</t>
  </si>
  <si>
    <t>Entrata in vigore di atti di diritto primario e derivato per l'attuazione del federalismo fiscale regionale</t>
  </si>
  <si>
    <t>Entrata in vigore di atti di diritto primario e derivato per l'attuazione del federalismo fiscale regionale -regioni</t>
  </si>
  <si>
    <t>Entrata in vigore di atti di diritto primario e derivato per l'attuazione del federalismo fiscale regionale - province e città metropolitane</t>
  </si>
  <si>
    <t>Approvazione del quadro concettuale, della serie di principi di contabilità per competenza e del piano contabile multidimensionale</t>
  </si>
  <si>
    <t>Enti pubblici formati per la transizione al nuovo sistema di contabilità per competenza</t>
  </si>
  <si>
    <t>Entrata in vigore della riforma della contabilità per competenza per almeno il 90 % dell'intero settore pubblico.</t>
  </si>
  <si>
    <t>Entrata in vigore del processo di creazione del Team per la Trasformazione e della NewCo</t>
  </si>
  <si>
    <t>Entrata in vigore dei decreti-legge per la riforma 1.3 "Cloud first e interoperabilità"</t>
  </si>
  <si>
    <t>Entrata in vigore della legislazione attuativa per la riforma del processo civile</t>
  </si>
  <si>
    <t>Riduzione dell'arretrato giudiziario dei tribunali ordinari civili (primo grado)</t>
  </si>
  <si>
    <t>Riduzione dell'arretrato giudiziario della Corte d'appello civile (secondo grado)</t>
  </si>
  <si>
    <t>Riduzione della durata dei procedimenti civili</t>
  </si>
  <si>
    <t>Entrata in vigore della legislazione attuativa per la riforma del processo penale</t>
  </si>
  <si>
    <t>Riduzione della durata dei procedimenti penali</t>
  </si>
  <si>
    <t>Riforma completa delle commissioni tributarie di primo e secondo grado</t>
  </si>
  <si>
    <t>Digitalizzazione del sistema giudiziario</t>
  </si>
  <si>
    <t>Entrata in vigore della legislazione primaria sulla governance del PNRR</t>
  </si>
  <si>
    <t>Entrata in vigore della legislazione primaria sulla semplificazione delle procedure amministrative per l'attuazione del PNRR.</t>
  </si>
  <si>
    <t>Sistema di archiviazione per audit e controlli: informazioni per il monitoraggio dell'attuazione dell'RRF</t>
  </si>
  <si>
    <t>Entrata in vigore della legislazione attuativa per la riforma del pubblico impiego</t>
  </si>
  <si>
    <t>Entrata in vigore delle procedure amministrative per la riforma della semplificazione finalizzata all'attuazione dell'RRF</t>
  </si>
  <si>
    <t>Entrata in vigore degli atti giuridici per la riforma del pubblico impiego</t>
  </si>
  <si>
    <t>Entrata in vigore della gestione strategica delle risorse umane nella pubblica amministrazione</t>
  </si>
  <si>
    <t>Completare l'attuazione (compresi tutti gli atti delegati) della semplificazione e digitalizzazione di un'ulteriore serie di 50 procedure critiche che interessano direttamente cittadini</t>
  </si>
  <si>
    <t>Migliorare l'assorbimento degli investimenti</t>
  </si>
  <si>
    <t>Completare la semplificazione e creare un repertorio di tutte le procedure e dei relativi regimi amministrativi con piena validità giuridica su tutto il territorio nazionale</t>
  </si>
  <si>
    <t>Istruzione e formazione</t>
  </si>
  <si>
    <t>Entrata in vigore della riforma del processo civile e penale</t>
  </si>
  <si>
    <r>
      <rPr>
        <sz val="10"/>
        <color rgb="FF196131"/>
        <rFont val="Times New Roman"/>
        <family val="1"/>
      </rPr>
      <t>La legge di bilancio 2024 deve fornire al Parlamento un bilancio per lo sviluppo sostenibile che consiste nella classificazione del bilancio generale dello Stato con riferimento alla spesa ambientale e alla spesa che promuove la parità di genere.
La classificazione deve essere coerente con i criteri alla base della definizione degli obiettivi di sviluppo sostenibile e con gli obiettivi dell'Agenda 2030.</t>
    </r>
  </si>
  <si>
    <r>
      <t xml:space="preserve">La relazione del Ministero delle Finanze da trasmettere al Consiglio dei Ministri, come previsto dai decreti- legge 90 e 93 del 2016 e dalla legge 163/2016 deve:
- certificare il completamento del processo di </t>
    </r>
    <r>
      <rPr>
        <i/>
        <sz val="10"/>
        <color rgb="FF196131"/>
        <rFont val="Times New Roman"/>
        <family val="1"/>
      </rPr>
      <t>spending</t>
    </r>
    <r>
      <rPr>
        <sz val="10"/>
        <color rgb="FF196131"/>
        <rFont val="Times New Roman"/>
        <family val="1"/>
      </rPr>
      <t xml:space="preserve"> </t>
    </r>
    <r>
      <rPr>
        <i/>
        <sz val="10"/>
        <color rgb="FF196131"/>
        <rFont val="Times New Roman"/>
        <family val="1"/>
      </rPr>
      <t>review</t>
    </r>
    <r>
      <rPr>
        <sz val="10"/>
        <color rgb="FF196131"/>
        <rFont val="Times New Roman"/>
        <family val="1"/>
      </rPr>
      <t xml:space="preserve"> per il 2023 in relazione alla disposizione del quadro pertinente; - certificare il conseguimento dell'obiettivo fissato nel 2022.</t>
    </r>
  </si>
  <si>
    <t>Riduzione del numero medio di giorni di ritardo necessari alle pubbliche amministrazioni regionali per erogare i pagamenti agli operatori economici</t>
  </si>
  <si>
    <t>Ministero della Difesa - Migrazione di applicazioni non a missione critica verso una soluzione per una protezione completa delle informazioni mediante apertura dell'infrastruttura (S.C.I.P.I.O.). T2</t>
  </si>
  <si>
    <r>
      <rPr>
        <sz val="10"/>
        <color rgb="FF196131"/>
        <rFont val="Times New Roman"/>
        <family val="1"/>
      </rPr>
      <t xml:space="preserve">La relazione del Ministero delle Finanze da trasmettere al Consiglio dei Ministri, come previsto dai decreti- legge 90 e 93 del 2016 e dalla legge 163/2016 deve:
- certificare il completamento del processo di </t>
    </r>
    <r>
      <rPr>
        <i/>
        <sz val="10"/>
        <color rgb="FF196131"/>
        <rFont val="Times New Roman"/>
        <family val="1"/>
      </rPr>
      <t>spending</t>
    </r>
    <r>
      <rPr>
        <sz val="10"/>
        <color rgb="FF196131"/>
        <rFont val="Times New Roman"/>
        <family val="1"/>
      </rPr>
      <t xml:space="preserve"> </t>
    </r>
    <r>
      <rPr>
        <i/>
        <sz val="10"/>
        <color rgb="FF196131"/>
        <rFont val="Times New Roman"/>
        <family val="1"/>
      </rPr>
      <t>review</t>
    </r>
    <r>
      <rPr>
        <sz val="10"/>
        <color rgb="FF196131"/>
        <rFont val="Times New Roman"/>
        <family val="1"/>
      </rPr>
      <t xml:space="preserve"> per il 2024 in relazione alla disposizione del quadro pertinente;
- certificare il conseguimento dell'obiettivo fissato nel 2022 e nel 2023.</t>
    </r>
  </si>
  <si>
    <r>
      <rPr>
        <sz val="10"/>
        <color rgb="FF196131"/>
        <rFont val="Times New Roman"/>
        <family val="1"/>
      </rPr>
      <t xml:space="preserve">La relazione del Ministero delle Finanze da trasmettere al Consiglio dei Ministri, come previsto dai decreti- legge 90 e 93 del 2016 e dalla legge 163/2016 deve:
- certificare il completamento del processo di </t>
    </r>
    <r>
      <rPr>
        <i/>
        <sz val="10"/>
        <color rgb="FF196131"/>
        <rFont val="Times New Roman"/>
        <family val="1"/>
      </rPr>
      <t>spending</t>
    </r>
    <r>
      <rPr>
        <sz val="10"/>
        <color rgb="FF196131"/>
        <rFont val="Times New Roman"/>
        <family val="1"/>
      </rPr>
      <t xml:space="preserve"> </t>
    </r>
    <r>
      <rPr>
        <i/>
        <sz val="10"/>
        <color rgb="FF196131"/>
        <rFont val="Times New Roman"/>
        <family val="1"/>
      </rPr>
      <t>review</t>
    </r>
    <r>
      <rPr>
        <sz val="10"/>
        <color rgb="FF196131"/>
        <rFont val="Times New Roman"/>
        <family val="1"/>
      </rPr>
      <t xml:space="preserve"> per il 2025 in relazione alla disposizione del quadro pertinente;
- certificare il conseguimento dell'obiettivo fissato nel 2022, nel 2023 e
nel 2024.</t>
    </r>
  </si>
  <si>
    <r>
      <t>Completamento di un quadro concettuale di riferimento per il sistema di contabilità per competenza (</t>
    </r>
    <r>
      <rPr>
        <i/>
        <sz val="11"/>
        <color rgb="FF196131"/>
        <rFont val="Times New Roman"/>
        <family val="1"/>
      </rPr>
      <t>accrual</t>
    </r>
    <r>
      <rPr>
        <sz val="11"/>
        <color rgb="FF196131"/>
        <rFont val="Times New Roman"/>
        <family val="1"/>
      </rPr>
      <t xml:space="preserve">) secondo le caratteristiche qualitative definite da Eurostat (gruppo di lavoro EPSAS);
</t>
    </r>
    <r>
      <rPr>
        <sz val="11"/>
        <color rgb="FF196131"/>
        <rFont val="Times New Roman"/>
        <family val="1"/>
      </rPr>
      <t>definizione dei principi di contabilità per competenza sulla base di IPSAS/EPSAS; elaborazione di un piano contabile multidimensionale e multilivello.</t>
    </r>
  </si>
  <si>
    <t xml:space="preserve">Devono essere pubblicati i bilanci della pubblica amministrazione riguardanti almeno il 90 % di tutti gli enti del settore pubblico.
Deve essere adottata a partire dal 2027 una riforma legislativa per l'introduzione contabilità per competenza per almeno il 90 % delle amministrazioni pubbliche.
Devono essere adottati atti di diritto derivato relativi a: orientamenti e manuali operativi per l'applicazione dei principi contabili corredati di esempi e rappresentazioni pratiche a sostegno degli operatori;
programma di formazione: creazione di programmi di formazione per la transizione al nuovo sistema di contabilità per competenza.
del nuovo sistema di </t>
  </si>
  <si>
    <t>Crediti d'imposta Transizione 4.0 concessi alle imprese sulla base delle dichiarazioni dei redditi presentate nel periodo 2021-2022</t>
  </si>
  <si>
    <t>Capacità produttiva di substrati di carburo di silicio</t>
  </si>
  <si>
    <t>Aggiudicazione di tutti gli appalti pubblici per progetti di connessione più veloce</t>
  </si>
  <si>
    <t>Portare la connettività a banda ultra- larga alle isole</t>
  </si>
  <si>
    <t>Portare la connettività a 1 Gbps a unità residenziali</t>
  </si>
  <si>
    <t xml:space="preserve">Portare la connettività a 1 Gbps a edifici scolastici e strutture sanitarie </t>
  </si>
  <si>
    <t>Corridoi e strade extra-urbane con copertura 5G a
1 Gbps</t>
  </si>
  <si>
    <t>Portare la copertura 5G a 1 Gbps nelle aree a fallimento di mercato</t>
  </si>
  <si>
    <t>M1C2-16</t>
  </si>
  <si>
    <t>Notifica della aggiudicazione di tutti gli appalti pubblici per progetti di connessione più veloce</t>
  </si>
  <si>
    <t>T2</t>
  </si>
  <si>
    <t>M1C2-19</t>
  </si>
  <si>
    <t>Numero</t>
  </si>
  <si>
    <t>T4</t>
  </si>
  <si>
    <r>
      <t xml:space="preserve">Portare la connettività a banda ultra-larga  mediante un nuovo </t>
    </r>
    <r>
      <rPr>
        <i/>
        <sz val="11"/>
        <color theme="1"/>
        <rFont val="Times New Roman"/>
        <family val="1"/>
      </rPr>
      <t>backhaul</t>
    </r>
    <r>
      <rPr>
        <sz val="11"/>
        <color theme="1"/>
        <rFont val="Times New Roman"/>
        <family val="1"/>
      </rPr>
      <t xml:space="preserve"> ottico a un minimo di altre 18 isole prive di collegamenti in fibra ottica con il continente</t>
    </r>
  </si>
  <si>
    <t>M1C2-17</t>
  </si>
  <si>
    <t>M1C2-18</t>
  </si>
  <si>
    <t>M1C2-20</t>
  </si>
  <si>
    <t>M1C2-21</t>
  </si>
  <si>
    <t>M1C2-22</t>
  </si>
  <si>
    <t>Aggiudicazione di tutti gli appalti pubblici per progetti spaziali e di tecnologie satellitari</t>
  </si>
  <si>
    <t>Notifica della aggiudicazione di tutti gli appalti pubblici per progetti spaziali e di tecnologie satellitari</t>
  </si>
  <si>
    <t>T1</t>
  </si>
  <si>
    <r>
      <t xml:space="preserve">Notifica dell'aggiudicazione di tutti gli appalti pubblici per progetti di tecnologia spaziale e satellitare ricomprendenti i) </t>
    </r>
    <r>
      <rPr>
        <i/>
        <sz val="11"/>
        <color theme="1"/>
        <rFont val="Times New Roman"/>
        <family val="1"/>
      </rPr>
      <t>SatCom</t>
    </r>
    <r>
      <rPr>
        <sz val="11"/>
        <color theme="1"/>
        <rFont val="Times New Roman"/>
        <family val="1"/>
      </rPr>
      <t xml:space="preserve">, ii) Osservazione della Terra, iii) </t>
    </r>
    <r>
      <rPr>
        <i/>
        <sz val="11"/>
        <color theme="1"/>
        <rFont val="Times New Roman"/>
        <family val="1"/>
      </rPr>
      <t>Space</t>
    </r>
    <r>
      <rPr>
        <sz val="11"/>
        <color theme="1"/>
        <rFont val="Times New Roman"/>
        <family val="1"/>
      </rPr>
      <t xml:space="preserve"> </t>
    </r>
    <r>
      <rPr>
        <i/>
        <sz val="11"/>
        <color theme="1"/>
        <rFont val="Times New Roman"/>
        <family val="1"/>
      </rPr>
      <t>Factory</t>
    </r>
    <r>
      <rPr>
        <sz val="11"/>
        <color theme="1"/>
        <rFont val="Times New Roman"/>
        <family val="1"/>
      </rPr>
      <t xml:space="preserve"> e iv) </t>
    </r>
    <r>
      <rPr>
        <i/>
        <sz val="11"/>
        <color theme="1"/>
        <rFont val="Times New Roman"/>
        <family val="1"/>
      </rPr>
      <t>In-Orbit</t>
    </r>
    <r>
      <rPr>
        <sz val="11"/>
        <color theme="1"/>
        <rFont val="Times New Roman"/>
        <family val="1"/>
      </rPr>
      <t xml:space="preserve"> </t>
    </r>
    <r>
      <rPr>
        <i/>
        <sz val="11"/>
        <color theme="1"/>
        <rFont val="Times New Roman"/>
        <family val="1"/>
      </rPr>
      <t>Economy</t>
    </r>
  </si>
  <si>
    <t>M1C2-23</t>
  </si>
  <si>
    <r>
      <t xml:space="preserve">Messa in servizio di almeno altri tre telescopi ad alte prestazioni in grado di identificare oggetti spaziali, di un centro operativo di sorveglianza dello spazio e tracciamento (SST) (rete di osservazione e tracciamento dei detriti spaziali), di una </t>
    </r>
    <r>
      <rPr>
        <i/>
        <sz val="11"/>
        <color theme="1"/>
        <rFont val="Times New Roman"/>
        <family val="1"/>
      </rPr>
      <t>Space</t>
    </r>
    <r>
      <rPr>
        <sz val="11"/>
        <color theme="1"/>
        <rFont val="Times New Roman"/>
        <family val="1"/>
      </rPr>
      <t xml:space="preserve"> </t>
    </r>
    <r>
      <rPr>
        <i/>
        <sz val="11"/>
        <color theme="1"/>
        <rFont val="Times New Roman"/>
        <family val="1"/>
      </rPr>
      <t>Factory</t>
    </r>
    <r>
      <rPr>
        <sz val="11"/>
        <color theme="1"/>
        <rFont val="Times New Roman"/>
        <family val="1"/>
      </rPr>
      <t xml:space="preserve"> (linee integrate per la fabbricazione, l'assemblaggio, l'integrazione e il collaudo di piccoli satelliti), di un dimostratore di propulsione a propellente liquido per la nuova generazione di lanciatori</t>
    </r>
  </si>
  <si>
    <t>M1C2-24</t>
  </si>
  <si>
    <t>Costellazioni o prove di fattibilità (PoC) delle costellazioni</t>
  </si>
  <si>
    <r>
      <t xml:space="preserve">Realizzazione di almeno altre due costellazioni o prove di fattibilità (PoC) delle costellazioni nell'ambito delle iniziative </t>
    </r>
    <r>
      <rPr>
        <i/>
        <sz val="11"/>
        <color theme="1"/>
        <rFont val="Times New Roman"/>
        <family val="1"/>
      </rPr>
      <t>SatCom</t>
    </r>
    <r>
      <rPr>
        <sz val="11"/>
        <color theme="1"/>
        <rFont val="Times New Roman"/>
        <family val="1"/>
      </rPr>
      <t xml:space="preserve"> e di Osservazione della Terra</t>
    </r>
  </si>
  <si>
    <t>M1C2-25</t>
  </si>
  <si>
    <t>Servizi alle amministrazioni pubbliche</t>
  </si>
  <si>
    <t>Messa in servizio di telescopi terrestri, centro operativo SST, Space Factory e dimostratore di propulsione a propellente liquido</t>
  </si>
  <si>
    <t>M1C2-26</t>
  </si>
  <si>
    <t>T3</t>
  </si>
  <si>
    <t>M1C2-27</t>
  </si>
  <si>
    <t>PMI che hanno fruito del sostegno dal Fondo 394/81</t>
  </si>
  <si>
    <t>4.000 PMI che hanno fruito del sostegno dal Fondo 394/81</t>
  </si>
  <si>
    <t>M1C2-28</t>
  </si>
  <si>
    <t>Entrata in vigore di un decreto comprendente la politica di investimento dei Contratti di Sviluppo</t>
  </si>
  <si>
    <t>Disposizione nella normativa che indica la data di entrata in vigore del decreto</t>
  </si>
  <si>
    <t>M1C2-29</t>
  </si>
  <si>
    <t>Contratti di Sviluppo firmati</t>
  </si>
  <si>
    <t>M1C2-4</t>
  </si>
  <si>
    <t>Entrata in vigore di un decreto legislativo di riforma del codice della proprietà industriale e pertinenti strumenti attuativi</t>
  </si>
  <si>
    <t>Disposizione nella normativa che indica l'entrata in vigore del nuovo codice della proprietà industriale e disposizioni nei relativi provvedimenti attuativi che ne indica l'entrata in vigore</t>
  </si>
  <si>
    <t>M1C2-5</t>
  </si>
  <si>
    <t>Progetti sostenuti da opportunità di finanziamento connesse alla proprietà industriale</t>
  </si>
  <si>
    <r>
      <t>Almeno 254 progetti aggiuntivi sostenuti da opportunità di finanziamento connesse alla proprietà industriale e destinate a imprese e organismi di ricerca, come misure relative ai brevetti (Brevetti+), progetti PoC (</t>
    </r>
    <r>
      <rPr>
        <i/>
        <sz val="11"/>
        <color theme="1"/>
        <rFont val="Times New Roman"/>
        <family val="1"/>
      </rPr>
      <t>Proof</t>
    </r>
    <r>
      <rPr>
        <sz val="11"/>
        <color theme="1"/>
        <rFont val="Times New Roman"/>
        <family val="1"/>
      </rPr>
      <t xml:space="preserve"> </t>
    </r>
    <r>
      <rPr>
        <i/>
        <sz val="11"/>
        <color theme="1"/>
        <rFont val="Times New Roman"/>
        <family val="1"/>
      </rPr>
      <t>of</t>
    </r>
    <r>
      <rPr>
        <sz val="11"/>
        <color theme="1"/>
        <rFont val="Times New Roman"/>
        <family val="1"/>
      </rPr>
      <t xml:space="preserve"> </t>
    </r>
    <r>
      <rPr>
        <i/>
        <sz val="11"/>
        <color theme="1"/>
        <rFont val="Times New Roman"/>
        <family val="1"/>
      </rPr>
      <t>Concept</t>
    </r>
    <r>
      <rPr>
        <sz val="11"/>
        <color theme="1"/>
        <rFont val="Times New Roman"/>
        <family val="1"/>
      </rPr>
      <t>) e uffici per il trasferimento tecnologico (TTO), nel rispetto degli orientamenti tecnici sul principio "non arrecare un danno significativo" (2021/C58/01) mediante l'uso di un elenco di esclusione e il requisito di conformità alla pertinente normativa ambientale dell'UE e nazionale.</t>
    </r>
  </si>
  <si>
    <t>Almeno 254 progetti aggiuntivi sostenuti da opportunità di finanziamento connesse alla proprietà industriale</t>
  </si>
  <si>
    <t>M1C2-6</t>
  </si>
  <si>
    <t>M1C2-7</t>
  </si>
  <si>
    <t>Entrata in vigore di tutti gli strumenti attuativi e di diritto derivato (se necessario) in materia di energia.</t>
  </si>
  <si>
    <t>M1C2-8</t>
  </si>
  <si>
    <t>M1C2-9</t>
  </si>
  <si>
    <t>Entrata in vigore della legge annuale sulla concorrenza 2022</t>
  </si>
  <si>
    <t>Disposizione che indica l'entrata in vigore della legge annuale sulla concorrenza 2022.</t>
  </si>
  <si>
    <t>M1C2-10</t>
  </si>
  <si>
    <t>Entrata in vigore di tutti gli strumenti attuativi (anche di diritto derivato, se necessario) per l'effettiva attuazione e applicazione delle misure derivanti dalla legge annuale sulla concorrenza 2022.</t>
  </si>
  <si>
    <t>Entrata in vigore di tutto il diritto derivato, compresi tutti i regolamenti necessari per le misure derivanti dalla legge annuale sulla concorrenza 2022.</t>
  </si>
  <si>
    <t>M1C2-11</t>
  </si>
  <si>
    <t>Entrata in vigore della legge annuale sulla concorrenza 2023</t>
  </si>
  <si>
    <t>M1C2-12</t>
  </si>
  <si>
    <t>Entrata in vigore di tutti gli strumenti attuativi (anche di diritto derivato, se necessario) per l'effettiva attuazione e applicazione delle misure derivanti dalla legge annuale sulla concorrenza 2023.</t>
  </si>
  <si>
    <t>Entrata in vigore di tutto il diritto derivato, compresi tutti i regolamenti necessari per le misure derivanti dalla legge annuale sulla concorrenza 2023.</t>
  </si>
  <si>
    <t>M1C2-13</t>
  </si>
  <si>
    <t>Entrata in vigore della legge annuale sulla concorrenza 2024</t>
  </si>
  <si>
    <t>M1C2-14</t>
  </si>
  <si>
    <t>Installazione di milioni di contatori intelligenti di seconda generazione.</t>
  </si>
  <si>
    <t xml:space="preserve">Entrata in vigore di tutti gli strumenti attuativi (anche di diritto derivato, se necessario) per l'effettiva attuazione e applicazione delle misure derivanti dalla legge annuale </t>
  </si>
  <si>
    <t>Installazione di almeno 33 milioni di contatori intelligenti di seconda generazione.</t>
  </si>
  <si>
    <t>M1C3-8</t>
  </si>
  <si>
    <t>Aggiudicazione degli appalti per lo sviluppo del portale del turismo digitale</t>
  </si>
  <si>
    <t>Notifica della aggiudicazione di tutti gli appalti pubblici per lo sviluppo del portale del turismo digitale</t>
  </si>
  <si>
    <r>
      <t xml:space="preserve">Notifica dell'aggiudicazione degli (di tutti gli) appalti pubblici per lo sviluppo del portale del turismo digitale
Il portale del turismo digitale deve costituire una messa a scala del portale Italia.it grazie alla realizzazione di un'architettura </t>
    </r>
    <r>
      <rPr>
        <i/>
        <sz val="11"/>
        <color theme="1"/>
        <rFont val="Times New Roman"/>
        <family val="1"/>
      </rPr>
      <t>cloud</t>
    </r>
    <r>
      <rPr>
        <sz val="11"/>
        <color theme="1"/>
        <rFont val="Times New Roman"/>
        <family val="1"/>
      </rPr>
      <t xml:space="preserve"> e aperta, con conseguente miglioramento notevole dell'interconnessione con
l'ecosistema. La messa a scala del portale deve implicare: la creazione di un'interfaccia frontale e di un albero di navigazione nuovi; il rifacimento del layout, della struttura e delle funzionalità delle sezioni, delle pagine e degli articoli; l'introduzione di mappe; la gestione multilingue (al momento del passaggio, il portale sarà presentato in italiano e in inglese). L'integrazione delle altre lingue, attualmente presenti, è prevista nei mesi immediatamente successivi alla messa in servizio.
Aggiudicazione degli appalti ai progetti selezionati con gli inviti a presentare proposte concorrenziali conformemente agli orientamenti tecnici sull'applicazione del principio "non arrecare un danno significativo" (2021/C58/01) mediante l'uso di un elenco di esclusione e il requisito di conformità alla normativa ambientale dell'UE e nazionale</t>
    </r>
  </si>
  <si>
    <t>M1C3-22</t>
  </si>
  <si>
    <t>Adozione della politica di investimento</t>
  </si>
  <si>
    <t>M1C3-23</t>
  </si>
  <si>
    <t>Politica di investimento per il Fondo nazionale del turismo</t>
  </si>
  <si>
    <r>
      <rPr>
        <sz val="11"/>
        <color theme="1"/>
        <rFont val="Times New Roman"/>
        <family val="1"/>
      </rPr>
      <t>Il fondo è destinato all'acquisto, alla ristrutturazione e alla valorizzazione di immobili in Italia, per sostenere lo sviluppo turistico nelle zone più colpite dalla crisi o situate ai margini (zone costiere, isole minori, regioni ultraperiferiche e zone rurali e montane).
La politica di investimento deve prevedere criteri di selezione che assicurino la conformità delle operazioni sostenute nell'ambito di questo intervento agli orientamenti tecnici sull'applicazione del principio "non arrecare un danno significativo" (2021/C58/01) mediante l'uso di un elenco di esclusione e il requisito di conformità alla normativa ambientale dell'UE e
nazionale.</t>
    </r>
  </si>
  <si>
    <t>M1C3-24</t>
  </si>
  <si>
    <t>M1C3-25</t>
  </si>
  <si>
    <r>
      <rPr>
        <sz val="11"/>
        <color theme="1"/>
        <rFont val="Times New Roman"/>
        <family val="1"/>
      </rPr>
      <t>La politica di investimento deve prevedere che il 50 % del fondo sia destinato a misure di efficienza energetica.
La politica di investimento deve prevedere criteri di selezione che assicurino la conformità delle operazioni sostenute nell'ambito di questo intervento agli orientamenti tecnici sull'applicazione del principio "non arrecare un danno significativo" (2021/C58/01) mediante l'uso di un elenco di esclusione e il requisito di conformità alla normativa ambientale dell'UE e nazionale.</t>
    </r>
  </si>
  <si>
    <t>M1C3-26</t>
  </si>
  <si>
    <t>Entrata in vigore del decreto attuativo per il credito d'imposta per la riqualificazione delle strutture ricettive</t>
  </si>
  <si>
    <t>Disposizione nella normativa che indica l'entrata in vigore della legge di bilancio che autorizza i crediti d'imposta e disposizione nei relativi atti di esecuzione che ne indica l'entrata in vigore</t>
  </si>
  <si>
    <t>M1C3-11</t>
  </si>
  <si>
    <t>Disposizione nella normativa che indica l'entrata in vigore del decreto del Ministero della Cultura (MIC) per l'assegnazione delle risorse per migliorare l'efficienza energetica nei luoghi della cultura</t>
  </si>
  <si>
    <t>M1C3-12</t>
  </si>
  <si>
    <t>Entrata in vigore del decreto del Ministero della Cultura per l'assegnazione ai comuni delle risorse destinate all'attrattività dei borghi</t>
  </si>
  <si>
    <t>Disposizione nella normativa che indica l'entrata in vigore del decreto del Ministero della Cultura (MIC) per l'assegnazione ai comuni delle risorse destinate all'attrattività dei borghi</t>
  </si>
  <si>
    <r>
      <t xml:space="preserve">Il decreto del Ministero della Cultura deve assegnare ai comuni le risorse destinate all'attrattività dei borghi </t>
    </r>
    <r>
      <rPr>
        <sz val="11"/>
        <color theme="1"/>
        <rFont val="Times New Roman"/>
        <family val="1"/>
      </rPr>
      <t>Partecipano al miglioramento dell'attrattività dei borghi i 250 comuni/borghi che hanno trasmesso al Ministero della Cultura programmi di intervento.
Per selezionare i 250 borghi si devono applicare i criteri  (Inv. 2.1) stabiliti congiuntamente da MIC, Regioni, ANCI e aree interne,
che: in via preliminare devono individuare le aree territoriali ammissibili (Inv. 2.1) in considerazione delle complementarità tra i diversi programmi. La selezione dei borghi deve poi essere effettuata sulla base di: a) criteri territoriali, economici e sociali (indicatori statistici); b) capacità del progetto di
incidere sull'attrattiva turistica e di aumentare la partecipazione culturale. Gli indicatori statistici considerati sono: entità demografica (comuni con pop. &lt;5 000 ab.) e relativa tendenza; flussi turistici, visitatori di musei; consistenza dell'offerta turistica (alberghi e altre strutture ricettive, B&amp;B, camere, alloggi in affitto); tendenza demografica del comune;  grado di partecipazione culturale della popolazione; consistenza delle imprese culturali, creative e turistiche (con e senza scopo di lucro) e del relativo personale.
L'aggiudicazione degli appalti ai progetti selezionati nell'ambito degli inviti a presentare proposte concorrenziali deve indicare quanto segue:
a)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 b) l'impegno a garantire che il contributo climatico dell'investimento secondo la metodologia di cui all'allegato VI del regolamento (UE) 2021/241 rappresenti almeno il 25 % del costo totale dell'investimento sostenuto dall'RRF;
c) impegno a riferire in merito all'attuazione della misura a metà della durata del regime e alla fine dello stesso.</t>
    </r>
  </si>
  <si>
    <t>M1C3-13</t>
  </si>
  <si>
    <t>Disposizione nella normativa che indica l'entrata in vigore del decreto del Ministero della Cultura (MIC) per l'assegnazione delle risorse per la tutela e valorizzazione dell'architettura e del paesaggio rurale</t>
  </si>
  <si>
    <t>M1C3-14</t>
  </si>
  <si>
    <t>Disposizione nella normativa che indica l'entrata in vigore del decreto del Ministero della Cultura (MIC) per l'assegnazione delle risorse per progetti per valorizzare l'identità dei luoghi: parchi e giardini storici</t>
  </si>
  <si>
    <t>M1C3-15</t>
  </si>
  <si>
    <t>Disposizione nella normativa che indica l'entrata in vigore del decreto del Ministero della Cultura (MIC) per l'assegnazione delle risorse per la sicurezza sismica nei luoghi di culto e il restauro del patrimonio culturale del Fondo Edifici di Culto (FEC)</t>
  </si>
  <si>
    <t>M1C3-35</t>
  </si>
  <si>
    <t>Firma dell'accordo per ciascuno dei sei progetti tra Ministero del Turismo e beneficiari/enti attuatori</t>
  </si>
  <si>
    <t>Pubblicazione dell'accordo di programma tra Ministero del Turismo, Comune di Roma Capitale e gli altri soggetti coinvolti</t>
  </si>
  <si>
    <t>M1C3-6</t>
  </si>
  <si>
    <t>M1C3-30</t>
  </si>
  <si>
    <t>L'erogazione deve essere in linea con la politica di investimento definita nel traguardo.</t>
  </si>
  <si>
    <t>M1C3-31</t>
  </si>
  <si>
    <t>M1C3-20</t>
  </si>
  <si>
    <t>M1C3-4</t>
  </si>
  <si>
    <t>M1C3-7</t>
  </si>
  <si>
    <t>Aggiudicazione di tutti gli appalti pubblici all'ente attuatore/ai beneficiari per tutti gli interventi volti a gestire la transizione digitale e verde degli operatori culturali</t>
  </si>
  <si>
    <t>Notifica della aggiudicazione di tutti gli appalti pubblici alle organizzazioni e reti incaricate della realizzazione delle attività di sviluppo delle capacità</t>
  </si>
  <si>
    <r>
      <rPr>
        <sz val="11"/>
        <color theme="1"/>
        <rFont val="Times New Roman"/>
        <family val="1"/>
      </rPr>
      <t>Gli enti attuatori selezionati devono essere organizzazioni o reti specializzate in possesso di competenze ed esperienza sia nel campo della formazione che in quello della produzione culturale, dell'ambiente, della gestione culturale e della formazione.
La notifica dell'aggiudicazione di tutti gli appalti pubblici ai progetti selezionati con gli inviti a presentare proposte concorrenziali deve essere conforme agli orientamenti tecnici sull'applicazione del principio "non arrecare un danno significativo" (2021/C58/01) mediante l'uso di un elenco di esclusione e il requisito di conformità alla normativa
ambientale dell'UE e nazionale</t>
    </r>
  </si>
  <si>
    <t>M1C3-10</t>
  </si>
  <si>
    <t>Definizione di uno standard nazionale per le guide turistiche</t>
  </si>
  <si>
    <t>La definizione dello standard nazionale minimo non deve implicare la creazione di una nuova professione regolamentata</t>
  </si>
  <si>
    <r>
      <rPr>
        <sz val="11"/>
        <color theme="1"/>
        <rFont val="Times New Roman"/>
        <family val="1"/>
      </rPr>
      <t>La definizione dello standard nazionale minimo non deve implicare la creazione di una nuova professione regolamentata. La riforma deve prevedere formazione e aggiornamento professionale al fine di supportare meglio l'offerta. La riforma deve permettere l'acquisizione di una qualifica professionale univoca conforme a standard omogenei a livello nazionale, adottata con decreto ministeriale nell'ambito
dell'intesa Stato Regioni.</t>
    </r>
  </si>
  <si>
    <t>M1C3-9</t>
  </si>
  <si>
    <t>M1C3-18</t>
  </si>
  <si>
    <t>Numero di parchi e giardini storici riqualificati</t>
  </si>
  <si>
    <t>M1C3-27</t>
  </si>
  <si>
    <t>M1C3-16</t>
  </si>
  <si>
    <t>Interventi di valorizzazione di siti culturali o turistici ultimati</t>
  </si>
  <si>
    <t>M1C3-1</t>
  </si>
  <si>
    <t>Utenti formati attraverso la piattaforma di e- learning sui beni culturali</t>
  </si>
  <si>
    <r>
      <rPr>
        <sz val="11"/>
        <color theme="1"/>
        <rFont val="Times New Roman"/>
        <family val="1"/>
      </rPr>
      <t>L'obiettivo del numero di utenti formati deve misurare l'efficacia dell'offerta formativa, da erogare in formato digitale per il programma di apprendimento permanente.
Gli interventi sono dei tipi seguenti:
produzione di corsi di formazione, attuazione mediante insegnamento frontale e programmi di e-learning definiti in base a una valutazione delle competenze dei diversi gruppi destinatari di discenti (corrispondenti a tre livelli di corso: competenze di base, competenze specialistiche, competenze gestionali).
L'intervento si rivolge a: personale del Ministero, personale delle istituzioni culturali degli enti locali, liberi professionisti della cultura.</t>
    </r>
  </si>
  <si>
    <t>M1C3-2</t>
  </si>
  <si>
    <t>M1C3-5</t>
  </si>
  <si>
    <t>M1C3-17</t>
  </si>
  <si>
    <t>Interventi di tutela e valorizzazione dell'architettura e del paesaggio rurale ultimati</t>
  </si>
  <si>
    <t>M1C3-19</t>
  </si>
  <si>
    <t>M1C3-28</t>
  </si>
  <si>
    <t>M1C3-29</t>
  </si>
  <si>
    <t>Numero di progetti turistici da sostenere con i fondi tematici della Banca europea per gli investimenti</t>
  </si>
  <si>
    <r>
      <rPr>
        <sz val="11"/>
        <color theme="1"/>
        <rFont val="Times New Roman"/>
        <family val="1"/>
      </rPr>
      <t xml:space="preserve">Sostegno di almeno 150 progetti turistici
Il sostegno fornito dai fondi tematici della Banca europea per gli investimenti deve mirare a:
</t>
    </r>
    <r>
      <rPr>
        <sz val="11"/>
        <color theme="1"/>
        <rFont val="Calibri"/>
        <family val="1"/>
      </rPr>
      <t>-</t>
    </r>
    <r>
      <rPr>
        <sz val="11"/>
        <color theme="1"/>
        <rFont val="Times New Roman"/>
        <family val="1"/>
      </rPr>
      <t xml:space="preserve">  sostenere gli investimenti innovativi a favore della transizione digitale;
</t>
    </r>
    <r>
      <rPr>
        <sz val="11"/>
        <color theme="1"/>
        <rFont val="Calibri"/>
        <family val="1"/>
      </rPr>
      <t>-</t>
    </r>
    <r>
      <rPr>
        <sz val="11"/>
        <color theme="1"/>
        <rFont val="Times New Roman"/>
        <family val="1"/>
      </rPr>
      <t xml:space="preserve">  aumentare l'offerta di servizi al turismo;
incoraggiare i processi di aggregazione delle imprese.</t>
    </r>
  </si>
  <si>
    <t>M1C3-32</t>
  </si>
  <si>
    <t>Numero di imprese turistiche da sostenere tramite il Fondo di garanzia per le PMI</t>
  </si>
  <si>
    <t>M1C3-33</t>
  </si>
  <si>
    <t>Numero di imprese da sostenere tramite il Fondo rotativo (prima parte)</t>
  </si>
  <si>
    <r>
      <t xml:space="preserve">Almeno 300 imprese sostenute dal Fondo rotativo.
Gli interventi finanziati dal Fondo rotativo possono includere:
</t>
    </r>
    <r>
      <rPr>
        <sz val="11"/>
        <color theme="1"/>
        <rFont val="Calibri"/>
        <family val="1"/>
      </rPr>
      <t>-</t>
    </r>
    <r>
      <rPr>
        <sz val="11"/>
        <color theme="1"/>
        <rFont val="Times New Roman"/>
        <family val="1"/>
      </rPr>
      <t xml:space="preserve"> interventi di riqualificazione energetica;
</t>
    </r>
    <r>
      <rPr>
        <sz val="11"/>
        <color theme="1"/>
        <rFont val="Calibri"/>
        <family val="1"/>
      </rPr>
      <t>-</t>
    </r>
    <r>
      <rPr>
        <sz val="11"/>
        <color theme="1"/>
        <rFont val="Times New Roman"/>
        <family val="1"/>
      </rPr>
      <t xml:space="preserve"> interventi sull'involucro edilizio e di ristrutturazione, conformemente all'articolo 3, primo comma, lettera b), del decreto del Presidente della Repubblica n. 380/2001 (testo unico delle disposizioni legislative e regolamentari in materia edilizia);
</t>
    </r>
    <r>
      <rPr>
        <sz val="11"/>
        <color theme="1"/>
        <rFont val="Calibri"/>
        <family val="1"/>
      </rPr>
      <t>-</t>
    </r>
    <r>
      <rPr>
        <sz val="11"/>
        <color theme="1"/>
        <rFont val="Times New Roman"/>
        <family val="1"/>
      </rPr>
      <t xml:space="preserve"> rimozione delle barriere architettoniche;
</t>
    </r>
    <r>
      <rPr>
        <sz val="11"/>
        <color theme="1"/>
        <rFont val="Calibri"/>
        <family val="1"/>
      </rPr>
      <t>-</t>
    </r>
    <r>
      <rPr>
        <sz val="11"/>
        <color theme="1"/>
        <rFont val="Times New Roman"/>
        <family val="1"/>
      </rPr>
      <t xml:space="preserve"> sostituzione integrale o parziale dei sistemi di condizionamento dell'aria;
</t>
    </r>
    <r>
      <rPr>
        <sz val="11"/>
        <color theme="1"/>
        <rFont val="Calibri"/>
        <family val="1"/>
      </rPr>
      <t>-</t>
    </r>
    <r>
      <rPr>
        <sz val="11"/>
        <color theme="1"/>
        <rFont val="Times New Roman"/>
        <family val="1"/>
      </rPr>
      <t xml:space="preserve"> acquisto di arredi o componenti d'arredo destinati esclusivamente alle strutture ricettive contemplate dal
decreto; - interventi per l'adozione di misure antisismiche;
- rinnovo di componenti d'arredo;
- realizzazione di piscine termali e acquisto di attrezzature e apparati necessari allo svolgimento di attività termali, nonché al rinnovo delle strutture espositive per le fiere.</t>
    </r>
  </si>
  <si>
    <t>M1C3-34</t>
  </si>
  <si>
    <t>Numero di proprietà immobiliari riqualificate per il turismo dal Fondo nazionale del turismo</t>
  </si>
  <si>
    <r>
      <rPr>
        <sz val="11"/>
        <color theme="1"/>
        <rFont val="Times New Roman"/>
        <family val="1"/>
      </rPr>
      <t xml:space="preserve">Almeno 12 proprietà immobiliari riqualificate per il turismo dal Fondo nazionale del turismo; il numero potrebbe raggiungere i 17 immobili, considerando l'effetto leva.
Il sostegno proveniente dal Fondo nazionale del turismo deve essere volto a:
</t>
    </r>
    <r>
      <rPr>
        <sz val="11"/>
        <color theme="1"/>
        <rFont val="Calibri"/>
        <family val="1"/>
      </rPr>
      <t>-</t>
    </r>
    <r>
      <rPr>
        <sz val="11"/>
        <color theme="1"/>
        <rFont val="Times New Roman"/>
        <family val="1"/>
      </rPr>
      <t xml:space="preserve"> investire nell'innovazione a livello di prodotti, processi e gestione onde dare impulso alla trasformazione digitale dell'offerta di servizi turistici;
</t>
    </r>
    <r>
      <rPr>
        <sz val="11"/>
        <color theme="1"/>
        <rFont val="Calibri"/>
        <family val="1"/>
      </rPr>
      <t>-</t>
    </r>
    <r>
      <rPr>
        <sz val="11"/>
        <color theme="1"/>
        <rFont val="Times New Roman"/>
        <family val="1"/>
      </rPr>
      <t xml:space="preserve"> investire per garantire la qualità degli standard dell'ospitalità turistica;
</t>
    </r>
    <r>
      <rPr>
        <sz val="11"/>
        <color theme="1"/>
        <rFont val="Calibri"/>
        <family val="1"/>
      </rPr>
      <t>-</t>
    </r>
    <r>
      <rPr>
        <sz val="11"/>
        <color theme="1"/>
        <rFont val="Times New Roman"/>
        <family val="1"/>
      </rPr>
      <t xml:space="preserve"> promuovere le aggregazioni e la creazione di reti di imprese.</t>
    </r>
  </si>
  <si>
    <t>M1C3-3</t>
  </si>
  <si>
    <t>Interventi di miglioramento dell'accessibilità fisica e cognitiva nei luoghi di cultura</t>
  </si>
  <si>
    <r>
      <rPr>
        <sz val="11"/>
        <color theme="1"/>
        <rFont val="Times New Roman"/>
        <family val="1"/>
      </rPr>
      <t>352 tra musei, monumenti, aree archeologiche e parchi, 129 archivi, 46 biblioteche e 90 siti culturali non statali.
Si tratta di interventi fisici volti a rimuovere le barriere architettoniche e dell'installazione di ausili tecnologici che consentano la fruizione alle persone con ridotte capacità sensoriali (esperienze tattili, sonore, olfattive).
Il 37 % degli interventi deve essere al Sud.</t>
    </r>
  </si>
  <si>
    <t>M1C3-21</t>
  </si>
  <si>
    <t>Numero di teatri i cui lavori di riqualificazione, ammodernamento, costruzione sono stati ultimati</t>
  </si>
  <si>
    <r>
      <rPr>
        <sz val="11"/>
        <color theme="1"/>
        <rFont val="Times New Roman"/>
        <family val="1"/>
      </rPr>
      <t>Gli interventi riguardano:
- la costruzione di tredici studi nuovi;
- il rinnovo di quattro teatri esistenti.
Il completamento degli interventi è attestato dal
certificato di regolare esecuzione.</t>
    </r>
  </si>
  <si>
    <t>M1C3-36</t>
  </si>
  <si>
    <t>Numero di riqualificazioni di siti culturali e turistici ultimate</t>
  </si>
  <si>
    <r>
      <t xml:space="preserve">L'investimento deve interessare interventi di:
</t>
    </r>
    <r>
      <rPr>
        <sz val="11"/>
        <color theme="1"/>
        <rFont val="Symbol"/>
        <family val="5"/>
      </rPr>
      <t></t>
    </r>
    <r>
      <rPr>
        <sz val="11"/>
        <color theme="1"/>
        <rFont val="Times New Roman"/>
        <family val="1"/>
      </rPr>
      <t xml:space="preserve">    riqualificazione e restauro del patrimonio culturale e urbano e dei complessi di alto valore storico- architettonico della città di Roma, per la linea di investimento "Patrimonio culturale di Roma per Next Generation EU";
</t>
    </r>
    <r>
      <rPr>
        <sz val="11"/>
        <color theme="1"/>
        <rFont val="Symbol"/>
        <family val="5"/>
      </rPr>
      <t></t>
    </r>
    <r>
      <rPr>
        <sz val="11"/>
        <color theme="1"/>
        <rFont val="Times New Roman"/>
        <family val="1"/>
      </rPr>
      <t xml:space="preserve">    valorizzazione, messa in sicurezza, consolidamento antisismico e restauro di luoghi ed edifici di interesse storico e di percorsi archeologici, per la linea di investimento "Cammini giubilari";
</t>
    </r>
    <r>
      <rPr>
        <sz val="11"/>
        <color theme="1"/>
        <rFont val="Symbol"/>
        <family val="5"/>
      </rPr>
      <t></t>
    </r>
    <r>
      <rPr>
        <sz val="11"/>
        <color theme="1"/>
        <rFont val="Times New Roman"/>
        <family val="1"/>
      </rPr>
      <t xml:space="preserve">    riqualificazione dei siti ubicati nelle aree periferiche, per la linea di investimento #LaCittàCondivisa;
    interventi su parchi, giardini storici, ville e fontane, per la linea di investimento #Mitingodiverde;
    digitalizzazione dei servizi culturali e sviluppo di app per i turisti, per la linea di investimento #Roma 4.0;
    incremento dell'offerta culturale nelle periferie per promuovere l'inclusione sociale, per la linea di investimento #Amanotesa.

L'investimento deve interessare interventi di riqualificazione in almeno 5 siti archeologici/culturali per la linea di investimento "Patrimonio culturale di Roma per Next Generation EU"; almeno 125 siti archeologici/culturali per "Cammini giubilari"; almeno 50 siti archeologici/culturali
per #Lacittàcondivisa; almeno 15 siti archeologici/culturali per #Mitingodiverde; almeno 5 siti archeologici/culturali per #Roma 4.0.
Per centrare l'obiettivo saranno necessari anche il completamento di tutti i progetti della linea di investimento #Amanotesa e disponibilità al pubblico dell'applicazione "CaputMundi
- Roma4U".</t>
    </r>
  </si>
  <si>
    <t>Entrata in vigore del decreto del Ministero della Cultura per l'assegnazione delle risorse per migliorare l'efficienza energetica nei luoghi della cultura</t>
  </si>
  <si>
    <t>Interventi in musei e siti culturali statali, sale teatrali e cinema ultimati (prima parte)</t>
  </si>
  <si>
    <t>Entrata in vigore del decreto del Ministero della Cultura per l'assegnazione delle risorse per la tutela e valorizzazione dell'architettura e del paesaggio rurale</t>
  </si>
  <si>
    <t>Entrata in vigore del decreto del Ministero della Cultura per l'assegnazione delle risorse per progetti per valorizzare l'identità dei luoghi: parchi e giardini storici</t>
  </si>
  <si>
    <t>Entrata in vigore del decreto del Ministero della Cultura per l'assegnazione delle risorse per la sicurezza sismica nei luoghi di culto e il restauro del patrimonio culturale del fondo Edifici di Culto (FEC)</t>
  </si>
  <si>
    <t>Interventi per la sicurezza sismica nei luoghi di culto, restauro del patrimonio culturale del Fondo Edifici di Culto (FEC) e siti di ricovero per le opere d'arte (Recovery Art) ultimati</t>
  </si>
  <si>
    <t>Coinvolgimento degli operatori turistici nell'hub del turismo digitale</t>
  </si>
  <si>
    <t>Politica di investimento per il Fondo tematico della Banca europea per gli investimenti</t>
  </si>
  <si>
    <t>Politica di investimento per il Fondo di garanzia per le PMI</t>
  </si>
  <si>
    <t>Politica di investimento per il Fondo rotativo</t>
  </si>
  <si>
    <t>Fondi tematici della Banca europea per gli investimenti: erogazione al Fondo di un totale di 350 000 000 EUR</t>
  </si>
  <si>
    <t>Fondo nazionale del turismo: erogazione al Fondo di un totale di 150 000 000 EUR
in sostegno al capitale</t>
  </si>
  <si>
    <t>Fondo nazionale del turismo: erogazione al Fondo di un totale di 150 000 000 EUR</t>
  </si>
  <si>
    <t>Entrata in vigore del decreto ministeriale per l'adozione della strategia nazionale per l'economia circolare</t>
  </si>
  <si>
    <t>Entrata in vigore della raccolta differenziata per le frazioni di rifiuti domestici pericolosi e i prodotti tessili</t>
  </si>
  <si>
    <t>Entrata in vigore del decreto ministeriale sul programma nazionale per la gestione dei rifiuti</t>
  </si>
  <si>
    <t>Approvazione dell'accordo per lo sviluppo del piano d'azione per la creazione di capacità a sostegno degli enti locali</t>
  </si>
  <si>
    <t>Riduzione delle discariche abusive (T1)</t>
  </si>
  <si>
    <t>Riduzione delle discariche abusive (T2)</t>
  </si>
  <si>
    <t>Entrata in vigore dell'obbligo di raccolta differenziata dei rifiuti organici</t>
  </si>
  <si>
    <t>Differenze regionali nella raccolta differenziata</t>
  </si>
  <si>
    <t>Discariche abusive</t>
  </si>
  <si>
    <t>Differenze regionali nei tassi di raccolta differenziata</t>
  </si>
  <si>
    <t>Tassi di riciclaggio dei rifiuti urbani nel piano d'azione per l'economia circolare</t>
  </si>
  <si>
    <t>Pubblicazione della graduatoria finale nell'ambito del regime di incentivi alla logistica</t>
  </si>
  <si>
    <t>Generazione di energia da installazioni agrivoltaiche</t>
  </si>
  <si>
    <t>Sostegno agli investimenti nell'innovazione nell'economia circolare e nella bioeconomia</t>
  </si>
  <si>
    <t>Attuazione di progetti integrati nelle piccole isole</t>
  </si>
  <si>
    <t>Aggiudicazione di (tutti gli) appalti pubblici per la selezione delle Green communities</t>
  </si>
  <si>
    <t>Attuazione degli interventi presentati nei piani dalle Green communities</t>
  </si>
  <si>
    <t>Avvio della piattaforma web e accordi con gli autori</t>
  </si>
  <si>
    <t>Materiale audiovisivo sulla transizione ambientale</t>
  </si>
  <si>
    <t>Entrata in vigore di un decreto legislativo teso a promuovere l'uso del biometano nei trasporti, nell'industria e nel settore residenziale e di un decreto attuativo che definisca condizioni e criteri d'uso, nonché il nuovo sistema di incentivi.</t>
  </si>
  <si>
    <t>Entrata in vigore delle misure legislative necessarie</t>
  </si>
  <si>
    <t>Entrata in vigore di incentivi fiscali</t>
  </si>
  <si>
    <t>Entrata in vigore di un decreto-legge</t>
  </si>
  <si>
    <t>Aggiudicazione di tutti gli appalti pubblici per l'installazione di pannelli solari fotovoltaici in sistemi agro- voltaici</t>
  </si>
  <si>
    <t>Installazione di pannelli solari fotovoltaici in sistemi agro- voltaici</t>
  </si>
  <si>
    <t>Aggiudicazione di tutti gli appalti pubblici per la concessione di prestiti per la realizzazione degli interventi a beneficio delle comunità energetiche</t>
  </si>
  <si>
    <t>Produzione di energia rinnovabile da parte di comunità energetiche e autoconsumatori di rinnovabili che agiscono congiuntamente</t>
  </si>
  <si>
    <t>Aggiudicazione del progetto per lo sviluppo di un'infrastruttura offshore</t>
  </si>
  <si>
    <t>Sviluppo di infrastrutture offshore</t>
  </si>
  <si>
    <t>Produzione supplementare di biometano</t>
  </si>
  <si>
    <t>Sostituzione di trattori agricoli</t>
  </si>
  <si>
    <t>Aggiudicazione di (tutti gli) appalti pubblici per l'aumento della capacità di rete</t>
  </si>
  <si>
    <t>Smart grid: aumento della capacità di rete per la distribuzione di energia rinnovabile</t>
  </si>
  <si>
    <t>Smart grid: elettrificazione dei consumi energetici</t>
  </si>
  <si>
    <t>Aggiudicazione dei progetti per migliorare la resilienza della rete del sistema elettrico</t>
  </si>
  <si>
    <t>Miglioramento della resilienza della rete del sistema elettrico</t>
  </si>
  <si>
    <t>Aggiudicazione di (tutti gli) appalti pubblici per progetti di produzione di idrogeno in aree industriali dismesse</t>
  </si>
  <si>
    <t>Completamento dei progetti di produzione di idrogeno in aree industriali</t>
  </si>
  <si>
    <t>Accordo per promuovere la transizione dal metano all'idrogeno verde</t>
  </si>
  <si>
    <t>Introduzione dell'idrogeno nel processo industriale</t>
  </si>
  <si>
    <t>Aggiudicazione di (tutti gli) appalti pubblici per lo sviluppo di stazioni di rifornimento a base di idrogeno</t>
  </si>
  <si>
    <t>Sviluppo di stazioni di rifornimento a base di idrogeno</t>
  </si>
  <si>
    <t>Assegnazione delle risorse per la sperimentazione dell'idrogeno per il trasporto ferroviario</t>
  </si>
  <si>
    <t>Numero di stazioni di rifornimento a idrogeno</t>
  </si>
  <si>
    <t>Realizzazione di almeno 10 stazioni di rifornimento a base di idrogeno per i treni lungo sei linee ferroviarie, da individuare mediante procedure pubbliche definite dal Ministero delle Infrastrutture e della mobilità sostenibili (MIMS) e dal Ministero della Transizione ecologica (MiTE).</t>
  </si>
  <si>
    <t>Aggiudicazione di tutti i contratti di ricerca e sviluppo a progetti di ricerca sull'idrogeno</t>
  </si>
  <si>
    <t>Numero di progetti di ricerca e sviluppo sull'idrogeno</t>
  </si>
  <si>
    <t>Piste ciclabili aggiuntive T1</t>
  </si>
  <si>
    <t>Aggiudicazione di (tutti gli) appalti pubblici per la realizzazione di piste ciclabili, metropolitane, filovie e funivie in aree metropolitane</t>
  </si>
  <si>
    <t>Numero di km di infrastruttura di trasporto pubblico T1</t>
  </si>
  <si>
    <t>Numero di km di infrastruttura di trasporto pubblico T2</t>
  </si>
  <si>
    <t>Aggiudicazione di tutti gli appalti pubblici per l'installazione di infrastrutture di ricarica elettrica M1</t>
  </si>
  <si>
    <t>Aggiudicazione di tutti gli appalti pubblici per il rinnovo del parco autobus regionale per il trasporto pubblico con veicoli a combustibili puliti</t>
  </si>
  <si>
    <t>Numero di autobus a emissioni zero T1</t>
  </si>
  <si>
    <t>Aggiudicazione di (tutti gli) appalti pubblici per il rinnovo del parco ferroviario per il trasporto pubblico regionale con treni a combustibili puliti e servizio universale</t>
  </si>
  <si>
    <t>Numero di treni a emissioni zero T1</t>
  </si>
  <si>
    <t>Numero di treni a emissioni zero T2</t>
  </si>
  <si>
    <t>Numero di autobus a emissioni zero T2</t>
  </si>
  <si>
    <t>Aggiudicazione di tutti gli appalti pubblici per il rinnovo del parco veicoli dei Vigili del Fuoco</t>
  </si>
  <si>
    <t>Entrata in vigore di un decreto ministeriale</t>
  </si>
  <si>
    <t>Capacità di generazione di energia dei pannelli fotovoltaici prodotti</t>
  </si>
  <si>
    <t>Capacità di generazione di energia delle batterie prodotte</t>
  </si>
  <si>
    <t>Produzione di elettrolizzatori</t>
  </si>
  <si>
    <t>Aggiudicazione di tutti gli appalti pubblici per il completamento di uno stabilimento industriale per la produzione di elettrolizzatori</t>
  </si>
  <si>
    <t>Firma dell'accordo finanziario</t>
  </si>
  <si>
    <t>Venture capital raccolto a sostegno della transizione ecologica</t>
  </si>
  <si>
    <t>Aggiudicazione di tutti i contratti pubblici per la costruzione di nuove scuole mediante la sostituzione di edifici per la riqualificazione energetica degli edifici scolastici, a seguito di una procedura di appalto pubblico</t>
  </si>
  <si>
    <t>Almeno 400 000 metri quadri di nuove scuole sono costruite mediante la sostituzione di edifici.</t>
  </si>
  <si>
    <t>L'aggiudicazione di tutti i contratti pubblici per la costruzione di nuovi edifici, la riqualificazione e il rafforzamento dei beni immobili dell'amministrazione della giustizia è firmata dal ministero della Giustizia a seguito di una procedura di appalto pubblico</t>
  </si>
  <si>
    <t>Costruzione di edifici, riqualificazione e rafforzamento dei beni immobili dell'amministrazione della giustizia</t>
  </si>
  <si>
    <t>Entrata in vigore della proroga del Superbonus</t>
  </si>
  <si>
    <t>Ristrutturazione edilizia Superbonus e Sismabonus T1</t>
  </si>
  <si>
    <t>Ristrutturazione edilizia Superbonus e Sismabonus T2</t>
  </si>
  <si>
    <t>I contratti per il miglioramento delle reti di riscaldamento sono affidati dal ministero della Transizione ecologica a seguito di una procedura di appalto pubblico</t>
  </si>
  <si>
    <t>Costruzione o ampliamento delle reti di teleriscaldamento</t>
  </si>
  <si>
    <t>Semplificazione e accelerazione delle procedure per gli interventi di efficientamento energetico</t>
  </si>
  <si>
    <t>Piano operativo per un sistema avanzato e integrato di monitoraggio e previsione per l'individuazione dei rischi idrologici</t>
  </si>
  <si>
    <t>Aggiudicazione di tutti gli appalti pubblici per interventi in materia di gestione e riduzione dei rischi idrogeologici</t>
  </si>
  <si>
    <t>Gestione del rischio di alluvione e del rischio idrogeologico</t>
  </si>
  <si>
    <t>Completamento degli interventi di tipo E</t>
  </si>
  <si>
    <t>Completamento di lavori di piccola portata per la resilienza, la valorizzazione del territorio e l'efficienza energetica dei comuni T1</t>
  </si>
  <si>
    <t>Completamento di lavori di piccola portata per la resilienza, la valorizzazione del territorio e l'efficienza energetica dei comuni T2</t>
  </si>
  <si>
    <t>Completamento di lavori di media portata per la resilienza, la valorizzazione del territorio e l'efficienza energetica dei comuni T2</t>
  </si>
  <si>
    <t>Completamento di lavori di media portata per la resilienza, la valorizzazione del territorio e l'efficienza energetica dei comuni T1</t>
  </si>
  <si>
    <t>Entrata in vigore delle modifiche legislative rivedute per la protezione e la valorizzazione delle aree verdi urbane ed extra urbane</t>
  </si>
  <si>
    <t>Piantare alberi per la tutela e la  valorizzazione delle aree verdi urbane ed extraurbane T2</t>
  </si>
  <si>
    <t>Entrata in vigore della semplificazion e amministrativa e sviluppo di servizi digitali per i visitatori dei parchi nazionali e delle aree marine protette</t>
  </si>
  <si>
    <t>Semplificazione amministrativa e sviluppo di servizi digitali per i visitatori dei parchi nazionali e delle aree marine protette</t>
  </si>
  <si>
    <t>Revisione del quadro giuridico per gli interventi di rinaturazione dell'area del Po</t>
  </si>
  <si>
    <t>Quadro giuridico per la bonifica dei siti orfani</t>
  </si>
  <si>
    <t>Riqualificazione dei siti orfani</t>
  </si>
  <si>
    <t>Notifica dell'aggiudicazione di appalti pubblici per u 2 000 000 000 EUR p infrastrutture idriche sicurezza dell'approvvigionamento idrico. Gli appalti devono riguardare
-     la sicurezza dell'a idrico di importan
-     lavori strutturali p sicurezza e la resil compreso l'adatta cambiamenti clim dighe);
-     l'aumento della ca dell'acqua.
I criteri di selezione d che l'investimento con agli obiettivi in materi climatici con un coeffi calcolo del sostegno p conformemente all'all
regolamento (UE) 202</t>
  </si>
  <si>
    <t>Aumentare la sicurezza dell'approvvigionamento idrico e la  resilienza dell'infrastruttura di almeno 25 sistemi idrici</t>
  </si>
  <si>
    <t>Aggiudicazione di tutti gli appalti pubblici per interventi nelle reti di distribuzione dell'acqua, compresa la digitalizzazione e il monitoraggio delle reti</t>
  </si>
  <si>
    <t>Interventi nelle reti di distribuzione dell'acqua, compresa la digitalizzazione e il monitoraggio delle reti T1</t>
  </si>
  <si>
    <t>Interventi nelle reti di distribuzione dell'acqua, compresa la digitalizzazione e il monitoraggio delle reti T2</t>
  </si>
  <si>
    <t>Aggiudicazione di tutti gli appalti pubblici per la resilienza dell'agrosistema irriguo per una migliore gestione delle risorse idriche</t>
  </si>
  <si>
    <t>Interventi per la resilienza dell'agrosistema irriguo per una migliore gestione delle risorse idriche T2</t>
  </si>
  <si>
    <t>Aggiudicazione di tutti gli appalti pubblici per le reti fognarie e la depurazione</t>
  </si>
  <si>
    <t>Interventi per le reti fognarie e la depurazione T1</t>
  </si>
  <si>
    <t>Interventi per le reti fognarie e la depurazione T2</t>
  </si>
  <si>
    <t>Entrata in vigore della semplificazion e del quadro giuridico per una migliore gestione dei rischi idrologici</t>
  </si>
  <si>
    <t>Entrata in vigore di un programma nazionale di controllo dell'inquinamento atmosferico</t>
  </si>
  <si>
    <t>Riforma 3.1 - Adozione programmi nazionali
di controllo ell'inquinamento atmosferico</t>
  </si>
  <si>
    <t>Entrata in vigore del nuovo quadro giuridico relativo agli scopi irrigui</t>
  </si>
  <si>
    <t>Entrata in vigore della riforma volta a garantire la piena capacità gestionale per i servizi idrici integrati</t>
  </si>
  <si>
    <t>Aggiudicazione dell'appalto per la costruzione della ferrovia ad alta velocità sulla linea Salerno-Reggio Calabria</t>
  </si>
  <si>
    <t>Ferrovia ad alta velocità per passeggeri e merci sulle linee Napoli-Bari e Palermo-Catania</t>
  </si>
  <si>
    <t>Aggiudicazione dell'appalto per la costruzione della ferrovia ad alta velocità sulle linee Brescia-Verona- Vicenza-Padova, Liguria-Alpi e Verona- Brennero</t>
  </si>
  <si>
    <t>Ferrovia ad alta velocità per passeggeri e merci sulla linea Liguria-Alpi</t>
  </si>
  <si>
    <t>Ferrovia ad alta velocità per passeggeri e merci sulle linee Brescia-Verona- Vicenza-Padova, Liguria-Alpi e Verona- Brennero</t>
  </si>
  <si>
    <t>Ferrovia ad alta velocità per passeggeri e merci sulle linee Roma-Pescara, Orte-Falconara e Taranto- Metaponto- Potenza- Battipaglia</t>
  </si>
  <si>
    <t>Aggiudicazione degli appalti per lo sviluppo del sistema europeo di gestione del traffico ferroviario</t>
  </si>
  <si>
    <t>3.400 km di linee ferroviarie dotati del sistema europeo di gestione del traffico</t>
  </si>
  <si>
    <t>1.400 km di linee ferroviarie dotati del sistema europeo di gestione del traffico</t>
  </si>
  <si>
    <t>700 km di tratte di linee migliorate costruite su nodi ferroviari metropolitani e collegamenti nazionali chiave</t>
  </si>
  <si>
    <t>1280 km di tratte di linee migliorate costruite su nodi ferroviari metropolitani e collegamenti nazionali chiave</t>
  </si>
  <si>
    <t>1.280 km di tratte di linee migliorate costruite su nodi ferroviari metropolitani e collegamenti nazionali chiave</t>
  </si>
  <si>
    <t>Linee regionali migliorate, pronte per le fasi di autorizzazione e operativa</t>
  </si>
  <si>
    <t>Stazioni ferroviarie riqualificate e accessibili</t>
  </si>
  <si>
    <t>10 stazioni ferroviarie riqualificate e accessibili</t>
  </si>
  <si>
    <t>38 stazioni ferroviarie riqualificate e accessibili</t>
  </si>
  <si>
    <t>Entrata in vigore di una modifica legislativa sull'iter di approvazione dei Contratti di Programma (CdP)</t>
  </si>
  <si>
    <t>Entrata in vigore di una modifica normativa che riduca la durata dell'iter di autorizzazione dei progetti da 11 a 6 mesi.</t>
  </si>
  <si>
    <t>Trasferimento della titolarità delle opere d'arte (ponti, viadotti e cavalcavia) delle strade di secondo livello ai titolari delle strade di primo livello (autostrade e principali strade nazionali)</t>
  </si>
  <si>
    <t>Porti verdi: appalto di opere</t>
  </si>
  <si>
    <t>Porti verdi: completamento delle opere</t>
  </si>
  <si>
    <t>Digitalizzazion e della gestione del traffico aereo: siti dotati di sistema di gestione del traffico aereo</t>
  </si>
  <si>
    <t>Entrata in vigore delle modifiche legislative connesse alla semplificazion e delle procedure per il processo di pianificazione strategica</t>
  </si>
  <si>
    <t>Entrata in vigore della semplificazion e delle procedure di autorizzazione per gli impianti di cold ironing</t>
  </si>
  <si>
    <t>Entrata in vigore del decreto riguardante lo Sportello Unico Doganale</t>
  </si>
  <si>
    <t>Sistemi per gli operatori portuali</t>
  </si>
  <si>
    <t>Adozione delle riforme del sistema di istruzione primaria e secondaria al fine di migliorare i risultati scolastici.</t>
  </si>
  <si>
    <t>Entrata in vigore delle riforme del sistema di istruzione terziaria al fine di migliorare i risultati scolastici (legislazione primaria) in materia di: a) lauree abilitanti; b) classi di laurea; c) riforma dei dottorati.</t>
  </si>
  <si>
    <t>Entrata in vigore della legislazione volta a modificare le norme vigenti in materia di alloggi per studenti.</t>
  </si>
  <si>
    <t>Nuovi posti letto per studenti negli alloggi per studenti</t>
  </si>
  <si>
    <t>Entrata in vigore della riforma della legislazione sugli alloggi per studenti.</t>
  </si>
  <si>
    <t>Aggiudicazione dei contratti di lavoro per la costruzione, la riqualificazione e la messa in sicurezza di asili nido, scuole dell'infanzia e servizi di educazione e cura della prima infanzia.</t>
  </si>
  <si>
    <t>Attivazione di nuovi posti per servizi di educazione e cura per la prima infanzia (fascia 0-6 anni).</t>
  </si>
  <si>
    <t>Strutture destinate all'accoglienza degli studenti oltre l'orario scolastico.</t>
  </si>
  <si>
    <t>M² realizzati o riqualificati da destinare a palestre o strutture sportive.</t>
  </si>
  <si>
    <t>Studenti o giovani che hanno frequentato attività di tutoraggio o corsi di orientamento post diploma.</t>
  </si>
  <si>
    <t>Divario nel tasso di abbandono scolastico nell'istruzione secondaria nel 2024.</t>
  </si>
  <si>
    <t>Numero di studenti iscritti al sistema di formazione professionale terziaria (ITS)</t>
  </si>
  <si>
    <t>Studenti che hanno frequentato corsi di transizione scuola- università.</t>
  </si>
  <si>
    <t>Entrata in vigore di decreti ministeriali di riforma delle borse di studio al fine di migliorare l'accesso all'istruzione terziaria.</t>
  </si>
  <si>
    <t>Borse di studio per l'accesso all'università assegnate</t>
  </si>
  <si>
    <t>Formazione di dirigenti scolastici, insegnanti e personale amministrativo</t>
  </si>
  <si>
    <t>Entrata in vigore della riforma della carriera degli insegnanti</t>
  </si>
  <si>
    <t>Insegnanti reclutati con il nuovo sistema di reclutamento.</t>
  </si>
  <si>
    <t>Entrata in vigore della legislazione volta a costruire un sistema di formazione di qualità per le scuole.</t>
  </si>
  <si>
    <t>Scuole che hanno attivato progetti di orientamento STEM nel 2024/25.</t>
  </si>
  <si>
    <t>Corsi annuali di lingua e metodologia erogati a insegnanti.</t>
  </si>
  <si>
    <t>Adozione del piano Scuola 4.0 al fine di favorire la transizione digitale del sistema scolastico italiano.</t>
  </si>
  <si>
    <t>Trasformazione delle classi in ambienti di apprendimento innovativi grazie a Scuola 4.0.</t>
  </si>
  <si>
    <t>M² di edifici scolastici ristrutturati.</t>
  </si>
  <si>
    <t>Nuovi dottorati di ricerca assegnati nell'arco di tre anni in programmi dedicati alle transizioni digitale e ambientale.</t>
  </si>
  <si>
    <t>Borse di dottorato assegnate ogni anno (su tre anni)</t>
  </si>
  <si>
    <t>Entrata in vigore dei decreti ministeriali sulla semplificazion e e la mobilità nella R&amp;S collegati al fondo di finanziamento ordinario.</t>
  </si>
  <si>
    <t>Numero di progetti di ricerca aggiudicati</t>
  </si>
  <si>
    <t>Numero di studenti che hanno ottenuto una borsa di ricerca</t>
  </si>
  <si>
    <t>Numero di ricercatori a tempo determinato assunti per ciascuno dei partenariati previsti per la ricerca di base firmati tra istituti di ricerca e imprese private</t>
  </si>
  <si>
    <t>Aggiudicazione di appalti per progetti riguardanti campioni nazionali di R&amp;S sulle key enabling technologies</t>
  </si>
  <si>
    <t>Aggiudicazione dei contratti alle strutture di ricerca e creazione di "campioni nazionali di R&amp;S" su determinate Key Enabling Technologies</t>
  </si>
  <si>
    <t>Aggiudicazione di appalti per progetti riguardanti gli ecosistemi dell'innovazione;</t>
  </si>
  <si>
    <t>Varo dell'invito a manifestare interesse per l'identificazione dei progetti nazionali, compresi i progetti IPCEI microelettronica</t>
  </si>
  <si>
    <t>Entrata in vigore dell'atto nazionale che assegna i finanziamenti necessari a sostenere i progetti partecipanti.</t>
  </si>
  <si>
    <t>Numero di imprese che hanno ricevuto sostegno</t>
  </si>
  <si>
    <t>Numero di progetti presentati da imprese aggiudicatarie</t>
  </si>
  <si>
    <t>Numero di nuovi poli da creare</t>
  </si>
  <si>
    <t>Aggiudicazione di appalti per i progetti riguardanti: a) sistema integrato di infrastrutture di ricerca e innovazione</t>
  </si>
  <si>
    <t>Numero di infrastrutture finanziate</t>
  </si>
  <si>
    <t>Firma dell'accordo fra il governo italiano e il partner esecutivo Cassa Depositi e Prestiti (CDP) che istituisce lo strumento finanziario.</t>
  </si>
  <si>
    <t>Numero di borse di dottorato innovative assegnate</t>
  </si>
  <si>
    <t>Entrata in vigore del decreto interministeriale che istituisce il programma nazionale "Garanzia di occupabilità dei lavoratori" (GOL) e di un decreto interministeriale che istituisce il Piano Nazionale Nuove Competenze</t>
  </si>
  <si>
    <t>Entrata in vigore, a livello regionale, di tutti i piani per i centri per l'impiego (PES)</t>
  </si>
  <si>
    <t>Destinatari del programma "Garanzia di occupabilità dei lavoratori" (GOL)</t>
  </si>
  <si>
    <r>
      <rPr>
        <sz val="10"/>
        <color rgb="FF196131"/>
        <rFont val="Times New Roman"/>
        <family val="1"/>
      </rPr>
      <t>Partecipazione dei beneficiari del programma "Garanzia di occupabilità dei lavoratori" (GOL) alla formazione professionale</t>
    </r>
  </si>
  <si>
    <r>
      <rPr>
        <sz val="10"/>
        <color rgb="FF196131"/>
        <rFont val="Times New Roman"/>
        <family val="1"/>
      </rPr>
      <t>Per i centri per l'impiego (PES) in ciascuna Regione, soddisfare i criteri del livello essenziale delle prestazioni PES quali definiti nel programma "Garanzia di occupabilità dei lavoratori" (GOL).</t>
    </r>
  </si>
  <si>
    <t>Piena attuazione delle misure incluse nel piano nazionale in linea con la tabella di marcia</t>
  </si>
  <si>
    <t>Aumento del numero di ispezioni sul lavoro</t>
  </si>
  <si>
    <t>Riduzione dell'incidenza del lavoro sommerso</t>
  </si>
  <si>
    <t>Adozione del fondo a sostegno dell'imprenditorialità femminile</t>
  </si>
  <si>
    <t>Per le imprese, aver ricevuto sostegno finanziario tramite il "Fondo Impresa donna".</t>
  </si>
  <si>
    <t>Entrata in vigore del sistema di certificazione della parità di genere e relativi meccanismi di incentivazione per le imprese.</t>
  </si>
  <si>
    <t>Ottenimento, da parte delle imprese, della certificazione della parità di genere.</t>
  </si>
  <si>
    <t>Ottenimento della certificazione della parità di genere da parte delle imprese sostenute attraverso l'assistenza tecnica.</t>
  </si>
  <si>
    <t>Persone che hanno partecipato al sistema duale e ottenuto la relativa certificazione nel quinquennio 2021-2025.</t>
  </si>
  <si>
    <t>Entrata in vigore del piano operativo</t>
  </si>
  <si>
    <t>I distretti sociali devono produrre almeno uno dei seguenti risultati: i) sostegno ai genitori, ii) autonomia delle persone anziane, iii) servizi a domicilio per gli anziani o iv) sostegno agli assistenti sociali al fine di prevenire i burn-out</t>
  </si>
  <si>
    <t>Realizzazione da parte dei distretti sociali di almeno un progetto relativo alla ristrutturazio ne degli spazi domestici e/o alla fornitura di dispositivi ICT alle persone con disabilità, insieme a una formazione sulle competenze digitali</t>
  </si>
  <si>
    <t>Entrata in vigore del piano operativo relativo ai progetti riguardanti l'assegnazione di un alloggio e le stazioni di posta che definisce i requisiti dei progetti che possono essere presentati dagli enti locali e pubblicazion e dell'invito a presentare proposte</t>
  </si>
  <si>
    <t>Presa in carico, per almeno 6 mesi, delle persone che vivono in condizioni di grave deprivazione materiale mediante i progetti Housing First e le stazioni di posta.</t>
  </si>
  <si>
    <t>Aggiudicazione di tutti gli appalti pubblici relativi a investimenti nella rigenerazione urbana, al fine di ridurre le situazioni di emarginazione e degrado sociale con progetti in linea con il dispositivo di ripresa e resilienza (RRF) e il principio "non arrecare un danno significativo" (DNSH)</t>
  </si>
  <si>
    <t>Progetti per interventi di rigenerazione urbana che riguardano i comuni.</t>
  </si>
  <si>
    <t>Entrata in vigore del piano di investimenti per progetti di rigenerazione urbana nelle aree metropolitane</t>
  </si>
  <si>
    <t>Completare le azioni di pianificazione integrata nelle città metropolitane</t>
  </si>
  <si>
    <t>Entrata in vigore del decreto ministeriale che definisce la mappatura degli insediamenti abusivi approvata dal "Tavolo di contrasto allo sfruttamento lavorativo in agricoltura" e adozione del decreto ministeriale per l'assegnazione delle risorse.</t>
  </si>
  <si>
    <t>Completamento delle attività dei progetti nelle aree individuate come insediamenti abusivi nei piani urbani</t>
  </si>
  <si>
    <t>Approvazione della strategia di investimento  del Fondo da parte del Ministero dell'Economia e delle Finanze (MEF)</t>
  </si>
  <si>
    <t>Valore monetario del contributo al Fondo tematico e sostegno ai progetti urbani.</t>
  </si>
  <si>
    <t>Firma delle convenzioni per la riqualificazione e l'incremento dell'edilizia sociale da parte delle regioni e delle province autonome (compresi comuni e/o città metropolitane situati in tali territori)</t>
  </si>
  <si>
    <t xml:space="preserve">Numero di unità abitative (in termini sia di costruzione che di riqualificazione) e metri quadrati di spazi pubblici che beneficiano di un sostegno </t>
  </si>
  <si>
    <t>Aggiudicazione di tutti gli appalti pubblici per progetti in materia di sport e inclusione sociale a seguito di un invito pubblico a presentare proposte</t>
  </si>
  <si>
    <t>Interventi relativi ad appalti riguardanti le strutture sportive.</t>
  </si>
  <si>
    <t>Entrata in vigore della legge quadro per rafforzare l'autonomia delle persone con disabilità</t>
  </si>
  <si>
    <t>Entrata in vigore della legge quadro e adozione da parte del governo dei decreti legislativi che sviluppano le disposizioni previste dalla legge quadro per rafforzare l'autonomia delle persone con disabilità</t>
  </si>
  <si>
    <t>Entrata in vigore di una legge quadro che rafforzi gli interventi a favore degli anziani non autosufficienti</t>
  </si>
  <si>
    <t xml:space="preserve">Entrata in vigore dei decreti legislativi che sviluppano le disposizioni previste dalla legge quadro per rafforzare gli interventi a favore delle persone anziane non autosufficienti </t>
  </si>
  <si>
    <t>Aggiudicazione dell'offerta per gli interventi volti a migliorare i servizi e le infrastrutture sociali nelle aree interne e per il sostegno alle farmacie nei comuni con meno di 3000 abitanti</t>
  </si>
  <si>
    <t>Servizi e infrastrutture sociali nuovi e migliorati accessibili ai destinatari dei comuni nelle aree interne e nel Mezzogiorno</t>
  </si>
  <si>
    <t>Sostegno alle farmacie rurali nei comuni con meno di 3 000 abitanti (prima parte)</t>
  </si>
  <si>
    <t>Sostegno alle farmacie rurali nei comuni con meno di 3 000 abitanti (seconda parte)</t>
  </si>
  <si>
    <t>Aggiudicazione di appalti per interventi sui beni confiscati alla criminalità organizzata</t>
  </si>
  <si>
    <t>Riutilizzo dei beni confiscati alle mafie (prima parte)</t>
  </si>
  <si>
    <t>Riutilizzo dei beni confiscati alle mafie (seconda parte)</t>
  </si>
  <si>
    <t>Supporto educativo ai minori (prima parte)</t>
  </si>
  <si>
    <t>Entrata in vigore dei decreti ministeriali di approvazione del piano operativo per tutte e otto le Zone Economiche Speciali</t>
  </si>
  <si>
    <t>Inizio degli interventi infrastrutturali nelle Zone Economiche Speciali.</t>
  </si>
  <si>
    <t>Completamento degli interventi infrastrutturali nelle Zone Economiche Speciali.</t>
  </si>
  <si>
    <t>Entrata in vigore del regolamento per la semplificazione delle procedure e il rafforzamento del ruolo del Commissario nelle Zone Economiche Speciali</t>
  </si>
  <si>
    <t>Approvazione di un contratto istituzionale di sviluppo</t>
  </si>
  <si>
    <t>Almeno un progetto per regione (considerando sia i progetti che saranno attuati nella singola regione sia quelli che possono essere sviluppa ti nell'amb ito di consorzi tra regioni)</t>
  </si>
  <si>
    <t>Case della Comunità messe a disposizione e dotate di attrezzature tecnologiche (prima parte)</t>
  </si>
  <si>
    <t>Approvazione delle linee guida contenenti il modello digitale per l'attuazione dell'assistenza</t>
  </si>
  <si>
    <t>Contratto istituzionale di sviluppo approvato dal Ministero della Salute</t>
  </si>
  <si>
    <t>Centrali operative pienamente funzionanti (seconda parte)</t>
  </si>
  <si>
    <t>Nuovi pazienti che ricevono assistenza domiciliare (prima parte)</t>
  </si>
  <si>
    <t>Numero di persone assistite sfruttando strumenti di telemedicina (terza parte)</t>
  </si>
  <si>
    <t>Entrata in vigore del diritto derivato (decreto ministeriale) che prevede la riforma dell'organizzazio ne dell'assistenza sanitaria.</t>
  </si>
  <si>
    <r>
      <rPr>
        <sz val="10"/>
        <rFont val="Times New Roman"/>
        <family val="1"/>
      </rPr>
      <t>Piano di riorganizzazione approvato dal Ministero della Salute/Regioni italiane</t>
    </r>
  </si>
  <si>
    <t>Approvazione del Contratto istituzionale di sviluppo</t>
  </si>
  <si>
    <t>Aggiudicazione di tutti gli appalti pubblici</t>
  </si>
  <si>
    <t>Operatività delle grandi apparecchiature sanitarie</t>
  </si>
  <si>
    <t>Digitalizzazione delle strutture ospedaliere (DEA - Dipartimenti di emergenza e accettazione - Livello I e II)</t>
  </si>
  <si>
    <t>Posti letto supplementari di terapia intensiva e semi-intensiva</t>
  </si>
  <si>
    <t>Completamento degli interventi antisismici nelle strutture ospedaliere</t>
  </si>
  <si>
    <t>I medici di base alimentano il Fascicolo sanitario elettronico.</t>
  </si>
  <si>
    <t>Il sistema della Tessera di assicurazione malattia e l'infrastruttura per l'interoperabilità del Fascicolo sanitario elettronico sono pienamente operativi.</t>
  </si>
  <si>
    <t>Finanziamento di progetti di ricerca su tumori rari e malattie rare</t>
  </si>
  <si>
    <t>Finanziamento di progetti di ricerca sulle malattie altamente invalidanti</t>
  </si>
  <si>
    <t>Sono assegnate borse di studio per corsi specifici di medicina generale.</t>
  </si>
  <si>
    <t>Sono assegnate ulteriori borse di studio per corsi specifici di medicina generale.</t>
  </si>
  <si>
    <t>Formazione per l'acquisizione di competenze e abilità di management e digitali per il personale del SSN</t>
  </si>
  <si>
    <t>Numero di contratti di formazione medica specializzata finanziati</t>
  </si>
  <si>
    <t>Entrata in vigore di un quadro giuridico per la semplificazione delle procedure di autorizzazione a costruire strutture per le energie rinnovabili onshore e offshore</t>
  </si>
  <si>
    <t>Entrata in vigore delle disposizioni per l'efficace attuazione e applicazione di tutte le misure relative alle riforme dell'istruzione primaria, secondaria e terziaria, ove necessario.</t>
  </si>
  <si>
    <t>1 -  revisione e aggiornamento dell'assetto regolamentare degli Istituti di ricovero e cura a carattere scientifico (IRCCS) e delle politiche di ricerca del Ministero della Salute, con l'obiettivo di rafforzare il rapporto fra ricerca, innovazione e cure sanitarie.</t>
  </si>
  <si>
    <t>Entrata in vigore del decreto legislativo che riguarda il riordino della disciplina degli Istituti di ricovero e cura a carattere scientifico (IRCCS)</t>
  </si>
  <si>
    <r>
      <rPr>
        <sz val="11"/>
        <color theme="1"/>
        <rFont val="Times New Roman"/>
        <family val="1"/>
      </rPr>
      <t xml:space="preserve">L'obiettivo deve misurare il numero di interventi ultimati per la sicurezza sismica nei luoghi di culto, il restauro del patrimonio culturale del Fondo Edifici di Culto (FEC) e i siti di ricovero per le opere d'arte dopo eventi calamitosi (con certificazione della regolare esecuzione dei lavori).
Gli interventi devono comprendere:
i) interventi antisismici di prevenzione sui beni architettonici per rimediare ai danni esistenti e preservare il patrimonio culturale;
ii) il progetto conservativo </t>
    </r>
    <r>
      <rPr>
        <i/>
        <sz val="11"/>
        <color theme="1"/>
        <rFont val="Times New Roman"/>
        <family val="1"/>
      </rPr>
      <t>Recovery</t>
    </r>
    <r>
      <rPr>
        <sz val="11"/>
        <color theme="1"/>
        <rFont val="Times New Roman"/>
        <family val="1"/>
      </rPr>
      <t xml:space="preserve"> </t>
    </r>
    <r>
      <rPr>
        <i/>
        <sz val="11"/>
        <color theme="1"/>
        <rFont val="Times New Roman"/>
        <family val="1"/>
      </rPr>
      <t>Art</t>
    </r>
    <r>
      <rPr>
        <sz val="11"/>
        <color theme="1"/>
        <rFont val="Times New Roman"/>
        <family val="1"/>
      </rPr>
      <t>, che deve prevedere la creazione di depositi temporanei e protetti per la preservazione dei beni mobili in caso di catastrofe.</t>
    </r>
  </si>
  <si>
    <t>MITD</t>
  </si>
  <si>
    <r>
      <t xml:space="preserve">Modificato il 26/8 già </t>
    </r>
    <r>
      <rPr>
        <sz val="10"/>
        <color rgb="FF231F20"/>
        <rFont val="Times New Roman"/>
        <family val="1"/>
      </rPr>
      <t>DIPE in collaborazione con Agenzia   Spaziale   Italiana
(ASI)</t>
    </r>
  </si>
  <si>
    <t>La politica di investimento deve definire almeno: natura, ambito e operazioni sostenute, beneficiari interessati, criteri di ammissibilità dei beneficiari finanziari e loro selezione mediante bando di gara; disposizioni per reinvestire i potenziali rientri per gli stessi obiettivi strategici. La politica di investimento deve prevedere che il 50 % del fondo sia destinato a misure di efficienza energetica. La politica di investimento deve prevedere criteri di selezione che assicurino la conformità delle operazioni sostenute nell'ambito di questo intervento agli orientamenti tecnici sull'applicazione del principio "non arrecare un danno significativo"
(2021/C58/01) mediante l'uso di un elenco di esclusione e il requisito di conformità alla normativa ambientale dell'UE e nazionale.</t>
  </si>
  <si>
    <t xml:space="preserve">La normativa di riferimento per la concessione del credito d'imposta è la legge 31 maggio 2014, n. 83, che ha introdotto il riconoscimento di un credito d'imposta per gli interventi di riqualificazione delle strutture ricettive turistiche.
Criteri di selezione/ammissibilità ai fini della conformità agli orientamenti tecnici sull'applicazione del principio "non arrecare un danno significativo" (2021/C58/01) dei beni/attività sostenuti e dei beneficiari che prevedano almeno l'uso di un elenco di esclusione, assoggettino i beni/attività sostenuti e i beneficiari al requisito di conformità alla normativa ambientale nazionale e dell'UE da parte dei beni/attività sostenuti e dei beneficiari e assicurino la conformità. </t>
  </si>
  <si>
    <t>MITD in collaborazione con Dipartimento delle informazioni per la sicurezza (DIS)</t>
  </si>
  <si>
    <t xml:space="preserve">M1C1-Investimento 1.4.5 </t>
  </si>
  <si>
    <t>mancano T/O</t>
  </si>
  <si>
    <t>M1C1-Investimento 1.8</t>
  </si>
  <si>
    <t>M1C1-Investimento 1.9</t>
  </si>
  <si>
    <t xml:space="preserve">M1C1-Investimento 2.1.1/2.1.2 </t>
  </si>
  <si>
    <t xml:space="preserve">M1C1-Subriforma 2.3.1 </t>
  </si>
  <si>
    <t>Riforma del mercato del lavoro della PA</t>
  </si>
  <si>
    <t>Piattaforma notifiche digitali</t>
  </si>
  <si>
    <t xml:space="preserve">M1C1-Investimento 2.3.1/2.3.2 </t>
  </si>
  <si>
    <t xml:space="preserve">Competenze e capacità amministrativa </t>
  </si>
  <si>
    <t>M1C1-Investimento 3.2</t>
  </si>
  <si>
    <t>Riforma 1 - Semplificazione delle procedure di autorizzazione per gli impianti rinnovabili onshore e offshore, nuovo quadro giuridico per sostenere la produzione da fonti rinnovabili e proroga dei tempi e degli attuali regimi di sostegno dell'ammissibilità</t>
  </si>
  <si>
    <t xml:space="preserve">M2C2-Investimento 5.1.2 </t>
  </si>
  <si>
    <t>Industria eolica</t>
  </si>
  <si>
    <t xml:space="preserve">Riforma 1.1 - Riforma degli istituti tecnici e professionali; Riforma 1.2 - Riforma del sistema ITS;  Riforma 1.3 - Riforma dell'organizzazione del sistema scolastico; Riforma 1.4 - Riforma del sistema di orientamento </t>
  </si>
  <si>
    <t>M5C1-Investimento 1</t>
  </si>
  <si>
    <t>M5C1-Investimento 2</t>
  </si>
  <si>
    <t>M5C1-Investimento 3</t>
  </si>
  <si>
    <t>M5C1-Investimento 4</t>
  </si>
  <si>
    <t>M5C1-Investimento 5</t>
  </si>
  <si>
    <t>M5C2-Investimento 4</t>
  </si>
  <si>
    <t>M5C2-Investimento 5.1</t>
  </si>
  <si>
    <t>M5C2-Investimento 5.2</t>
  </si>
  <si>
    <t>M5C2-Investimento 5.3</t>
  </si>
  <si>
    <t>2.2 a) Piani urbani integrati- superamento degli insediamenti abusivi per combattere lo sfruttamento dei lavoratori in agricoltura</t>
  </si>
  <si>
    <t>M5C2-Investimento 6</t>
  </si>
  <si>
    <t>M5C2-Investimento 7</t>
  </si>
  <si>
    <t>M5C3-Investimento 1.1.1</t>
  </si>
  <si>
    <t>M5C3-Investimento 1.1.2</t>
  </si>
  <si>
    <t>M5C3-Investimento 1.2</t>
  </si>
  <si>
    <t>M5C3-Investimento 1.3</t>
  </si>
  <si>
    <t>M5C3-Investimento 1.4</t>
  </si>
  <si>
    <t>Investimento/Riforma</t>
  </si>
  <si>
    <r>
      <rPr>
        <b/>
        <sz val="11"/>
        <color rgb="FFFF0000"/>
        <rFont val="Times New Roman"/>
        <family val="1"/>
      </rPr>
      <t>I</t>
    </r>
    <r>
      <rPr>
        <b/>
        <sz val="11"/>
        <rFont val="Times New Roman"/>
        <family val="1"/>
      </rPr>
      <t>nvestimento/</t>
    </r>
    <r>
      <rPr>
        <b/>
        <sz val="11"/>
        <color rgb="FFFF0000"/>
        <rFont val="Times New Roman"/>
        <family val="1"/>
      </rPr>
      <t>R</t>
    </r>
    <r>
      <rPr>
        <b/>
        <sz val="11"/>
        <rFont val="Times New Roman"/>
        <family val="1"/>
      </rPr>
      <t>iforma</t>
    </r>
  </si>
  <si>
    <t>Complementare</t>
  </si>
  <si>
    <r>
      <rPr>
        <b/>
        <i/>
        <sz val="9"/>
        <color rgb="FFFFFFFF"/>
        <rFont val="Arial"/>
        <family val="2"/>
      </rPr>
      <t>Progetti</t>
    </r>
    <r>
      <rPr>
        <sz val="9"/>
        <color rgb="FFFFFFFF"/>
        <rFont val="Times New Roman"/>
        <family val="1"/>
      </rPr>
      <t xml:space="preserve"> </t>
    </r>
    <r>
      <rPr>
        <b/>
        <i/>
        <sz val="9"/>
        <color rgb="FFFFFFFF"/>
        <rFont val="Arial"/>
        <family val="2"/>
      </rPr>
      <t>in</t>
    </r>
    <r>
      <rPr>
        <sz val="9"/>
        <color rgb="FFFFFFFF"/>
        <rFont val="Times New Roman"/>
        <family val="1"/>
      </rPr>
      <t xml:space="preserve"> </t>
    </r>
    <r>
      <rPr>
        <b/>
        <i/>
        <sz val="9"/>
        <color rgb="FFFFFFFF"/>
        <rFont val="Arial"/>
        <family val="2"/>
      </rPr>
      <t>essere</t>
    </r>
  </si>
  <si>
    <r>
      <rPr>
        <b/>
        <i/>
        <sz val="9"/>
        <color rgb="FFFFFFFF"/>
        <rFont val="Arial"/>
        <family val="2"/>
      </rPr>
      <t>Nuovi</t>
    </r>
    <r>
      <rPr>
        <sz val="9"/>
        <color rgb="FFFFFFFF"/>
        <rFont val="Times New Roman"/>
        <family val="1"/>
      </rPr>
      <t xml:space="preserve"> </t>
    </r>
    <r>
      <rPr>
        <b/>
        <i/>
        <sz val="9"/>
        <color rgb="FFFFFFFF"/>
        <rFont val="Arial"/>
        <family val="2"/>
      </rPr>
      <t>progetti</t>
    </r>
  </si>
  <si>
    <t>FSC</t>
  </si>
  <si>
    <t>Fondo complementare</t>
  </si>
  <si>
    <t>Importo totale</t>
  </si>
  <si>
    <t>Totale PNRR</t>
  </si>
  <si>
    <t>Servizi digitali e competenze digitali</t>
  </si>
  <si>
    <t>“Polis” - Case dei servizi di cittadinanza digitale</t>
  </si>
  <si>
    <t>Piano di investimenti strategici sui siti del patrimonio culturale, edifici e aree naturali</t>
  </si>
  <si>
    <t>Rinnovo flotte, bus, treni e navi verdi - Bus</t>
  </si>
  <si>
    <t>Rinnovo flotte, bus, treni e navi verdi - Navi</t>
  </si>
  <si>
    <t xml:space="preserve">Ecobonus e Sismabonus fino al 110% per l'efficienza energetica e la sicurezza degli edifici </t>
  </si>
  <si>
    <t>Rafforzamento delle linee regionali - linee regionali gestite da Regioni e Municipalità</t>
  </si>
  <si>
    <t>Rinnovo del materiale rotabile</t>
  </si>
  <si>
    <t>Strade sicure - Implementazione di un sistema di monitoraggio dinamico per il controllo da remoto di ponti, viadotti e tunne (ANAS)</t>
  </si>
  <si>
    <t>Aumento selettivo della capacità portuale</t>
  </si>
  <si>
    <t>Efficientamento energetico</t>
  </si>
  <si>
    <t>Elettrificazione delle banchine (Cold ironing)</t>
  </si>
  <si>
    <t>Sviluppo dell’accessibilità marittima e della resilienza delle infrastrutture portuali ai cambiamenti climatici</t>
  </si>
  <si>
    <t>Ultimo/Penultimo Miglio Ferroviario/Stradale</t>
  </si>
  <si>
    <t>Accordi per l'Innovazione</t>
  </si>
  <si>
    <t>2.1: Investimenti in progetti di rigenerazione urbana, volti a ridurre situazioni di emarginazione e degrado sociale</t>
  </si>
  <si>
    <t>Costruzione e Miglioramento padiglioni e spazi strutture penitenziarie per adulti e minori</t>
  </si>
  <si>
    <t>Mgiu</t>
  </si>
  <si>
    <t>Piani urbani integrati</t>
  </si>
  <si>
    <t xml:space="preserve">Ecosistemi per l’innovazione al Sud in contesti urbani marginalizzati </t>
  </si>
  <si>
    <t>Interventi per le aree del terremoto del 2009 e 2016</t>
  </si>
  <si>
    <t>Comm_Terr</t>
  </si>
  <si>
    <t>Salute, ambiente, biodiversità e clima</t>
  </si>
  <si>
    <t>Iniziative di ricerca per tecnologie e percorsi innovativi in ambito sanitario e assistenziale</t>
  </si>
  <si>
    <t>Mur</t>
  </si>
  <si>
    <t>Sul sito Italia Domani ci sono 151 investimenti di cui 134 del Pnrr e 17 del Fondo complementare</t>
  </si>
  <si>
    <t>Il Fondo complementare ha 30 investimenti di cui solo 17 presenti in Italia Domani</t>
  </si>
  <si>
    <t>Traguardi/Obiettivi</t>
  </si>
  <si>
    <t>Raccordo tra Traguardi_Obiettivi e DM MEF 6 agosto 2021</t>
  </si>
  <si>
    <t>Investimento 3.1</t>
  </si>
  <si>
    <t>Investimento 1.1</t>
  </si>
  <si>
    <t>Investimento 1.3</t>
  </si>
  <si>
    <t>Investimento 1.4</t>
  </si>
  <si>
    <t>Investimento 2.1</t>
  </si>
  <si>
    <t>Investimento 1.2</t>
  </si>
  <si>
    <t>Investimento 2.2</t>
  </si>
  <si>
    <t>Investimento 2.2b</t>
  </si>
  <si>
    <t>Investimento 2.2a</t>
  </si>
  <si>
    <t>Investimento 2</t>
  </si>
  <si>
    <t>Investimento 3</t>
  </si>
  <si>
    <t>Investimento 4</t>
  </si>
  <si>
    <t>PCM_Seg</t>
  </si>
  <si>
    <t>Riforma 5 - Procedure più rapide per la valutazione dei progetti nel settore dei sistemi di trasporto pubblico locale con impianti fissi e nel settore del trasporto rapido di massa</t>
  </si>
  <si>
    <t>Stato</t>
  </si>
  <si>
    <t>Mef e Mims</t>
  </si>
  <si>
    <t>PCM_Dis</t>
  </si>
  <si>
    <t>Provvedimento attuativo</t>
  </si>
  <si>
    <t>.</t>
  </si>
  <si>
    <t>DM MEF 6 agosto 2021</t>
  </si>
  <si>
    <t>Tema</t>
  </si>
  <si>
    <t>Fonti utilizzate</t>
  </si>
  <si>
    <t>Tipo documento</t>
  </si>
  <si>
    <t>Formato</t>
  </si>
  <si>
    <t>Informazioni</t>
  </si>
  <si>
    <t>Excel</t>
  </si>
  <si>
    <t>Pdf</t>
  </si>
  <si>
    <t>Traguardi e obiettivi con relativa descrizione</t>
  </si>
  <si>
    <t>Sito internet</t>
  </si>
  <si>
    <t>G.U. 13 agosto 2021</t>
  </si>
  <si>
    <t>Costo per tipologia di finanziamento, assegnazione titolarità misure</t>
  </si>
  <si>
    <t>Costo per investimento, assegnazione titolarità misure</t>
  </si>
  <si>
    <t>Fogli di lavoro</t>
  </si>
  <si>
    <t>Elenco unico</t>
  </si>
  <si>
    <t>Nome foglio</t>
  </si>
  <si>
    <t>Descrizione</t>
  </si>
  <si>
    <t>Associa tutte le informazioni raccolte dalle diverse fonti</t>
  </si>
  <si>
    <t>Investimenti_ItaliaDomani</t>
  </si>
  <si>
    <t>CostiPNRR_Missioni_Componenti</t>
  </si>
  <si>
    <t>Ammontare delle rate semestrali ripartite tra sussidi e prestiti e dei costi annuali da sostenere per missione e componente</t>
  </si>
  <si>
    <t>Conseguito</t>
  </si>
  <si>
    <t>Assunzioni Giustizia</t>
  </si>
  <si>
    <t>Potenziamento dei Centri per l’Impiego</t>
  </si>
  <si>
    <t>Creazione di impresa femminili</t>
  </si>
  <si>
    <t>Investimenti in progetti di rigenerazione urbana, volti a ridurre situazioni di emarginazione e degrado sociale</t>
  </si>
  <si>
    <t>Piani Urbani Integrati (general project)</t>
  </si>
  <si>
    <t>Piani urbani integrati - Fondo dei Fondi della BEI</t>
  </si>
  <si>
    <t>Piani urbani integrati- superamento degli insediamenti abusivi per combattere lo sfruttamento dei lavoratori in agricoltura</t>
  </si>
  <si>
    <t xml:space="preserve">Social housing - Piano innovativo per la qualità abitativa (PinQuA) </t>
  </si>
  <si>
    <t>Sport e inclusione sociale</t>
  </si>
  <si>
    <t>NSIA: Potenziamento dei servizi e delle infrastrutture sociali della comunità</t>
  </si>
  <si>
    <t>NSIA: Strutture sanitarie di prossimità territoriale</t>
  </si>
  <si>
    <t>Interventi socio-educativi strutturati per combattere la povertà educativa nel Mezzogiorno a sostegno del Terzo Settore</t>
  </si>
  <si>
    <t>Interventi per le Zone Economiche Speciali (ZES)</t>
  </si>
  <si>
    <t>­</t>
  </si>
  <si>
    <t>Data apertura</t>
  </si>
  <si>
    <t>Data chiusura</t>
  </si>
  <si>
    <t>Destinatari</t>
  </si>
  <si>
    <t>Area geografica</t>
  </si>
  <si>
    <t>Bando</t>
  </si>
  <si>
    <t>Concorso Ripam per la selezione di 500 unità di personale a tempo determinato</t>
  </si>
  <si>
    <t>Individui</t>
  </si>
  <si>
    <t>Intero territorio nazionale</t>
  </si>
  <si>
    <t>Reclutamento a tempo determinato di 8.171 unità di personale con il profilo di Addetto all’Ufficio per il Processo</t>
  </si>
  <si>
    <t>Maas4Italy - Mobility as a Service</t>
  </si>
  <si>
    <t>Comuni</t>
  </si>
  <si>
    <t>Acquisizione di dataset per il monitoraggio dei flussi turistici in Italia</t>
  </si>
  <si>
    <t>Imprese</t>
  </si>
  <si>
    <t>Interventi di energia rinnovabile ed efficienza energetica nei porti</t>
  </si>
  <si>
    <t>Altro</t>
  </si>
  <si>
    <t>Ecosistemi dell'innovazione nel Mezzogiorno</t>
  </si>
  <si>
    <t>Miglioramento e meccanizzazione della rete di raccolta differenziata dei rifiuti urbani</t>
  </si>
  <si>
    <t>Further specification (where necessary)</t>
  </si>
  <si>
    <t>Verification mechanism</t>
  </si>
  <si>
    <t>Description of the milestone or target in the CiD</t>
  </si>
  <si>
    <r>
      <rPr>
        <sz val="10"/>
        <color rgb="FF006000"/>
        <rFont val="Calibri"/>
        <family val="2"/>
      </rPr>
      <t>MITD with MEF, ANAC, MIMS</t>
    </r>
  </si>
  <si>
    <r>
      <rPr>
        <sz val="10"/>
        <color rgb="FF006000"/>
        <rFont val="Calibri"/>
        <family val="2"/>
      </rPr>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</si>
  <si>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t xml:space="preserve">The necessary legal acts shall include legislative interventions in the simplifications law decree (‘Decreto Legge Semplificazioni’). These shall stipulate: </t>
    </r>
    <r>
      <rPr>
        <sz val="10"/>
        <color rgb="FF006000"/>
        <rFont val="Calibri"/>
        <family val="2"/>
      </rPr>
      <t>(i) The possibility of using procedure referred to in Article 48, paragraph 3, of the Public Contracts Code also for contracts above the thresholds referred to in Article 35 of the Public Contracts Code for purchases relating to the purchase of computer goods and services, in particular based on cloud technology, as well as connectivity services, financed in whole or in part with the resources provided for the implementation of PNRR projects; (ii) Interoperability between the various databases managed by the certifying bodies involved in the process of verifying the requirements referred to in Article 80 of the Public Contracts Code; (iii) The establishment of a virtual file of economic operators in which are present the data for the verification of the absence of reasons for exclusion referred to in Article 80, enabling the definition of a white list of economic operators for whom the verification has already been carried out.</t>
    </r>
  </si>
  <si>
    <r>
      <rPr>
        <sz val="10"/>
        <color rgb="FF006000"/>
        <rFont val="Calibri"/>
        <family val="2"/>
      </rPr>
      <t>MITD with MEF</t>
    </r>
  </si>
  <si>
    <r>
      <t xml:space="preserve">The necessary legal acts shall include: </t>
    </r>
    <r>
      <rPr>
        <sz val="10"/>
        <color rgb="FF006000"/>
        <rFont val="Calibri"/>
        <family val="2"/>
      </rPr>
      <t>Implementing regulatory acts concerning in particular (i) the Agenzia per l'Italia digitale (AgID) regulation on Polo Strategico Nazionale (PSN) (provided for in art.33-septies of Law Decree 179/212) and (ii) AgID Guidelines on interoperability (provided for in articles 50 and 50 ter of the Codice dell'Amministrazione Digitale (CAD).
Amendments to art. 50 of the CAD: (i) abolition of the obligation to enter into framework agreements for administrations accessing the national digital data platform;
(ii) clarifications on the issue of privacy: the transfer of data from one information system to another does not change the ownership of the data and processing, without prejudice to the responsibilities of the public administrations that receive and process the data as autonomous data controllers. Amendments to Decreto del Presidente della Repubblica (DPR) 445/2000 regarding access to data: (i) repeal of the authorization required for direct access to data;
(ii) removal of reference to framework agreements in art. 72.
Amendments to art. 33-septies of Law Decree 179/2012:
(i) introduce the possibility for AgID to regulate with the Centri Elaborazione Dati (CED) and Cloud Regulations the terms and methods with which public administrations must carry out CED migrations;
(ii) introduce sanctions for failure to comply with obligations to migrate to
the cloud.</t>
    </r>
  </si>
  <si>
    <r>
      <rPr>
        <sz val="10"/>
        <color rgb="FF006000"/>
        <rFont val="Calibri"/>
        <family val="2"/>
      </rPr>
      <t>MITD</t>
    </r>
  </si>
  <si>
    <t>Explanatory document duly justifying how the milestone (including all the constitutive elements) was satisfactorily fulfilled. This document shall include as an annex the following documentary evidence:
a) Certificate of completion issued in accordance with the
national legislation; b) List of the public administrations which have completed the moving of identified racks towards the Polo Strategico Nazionale (PSN);
c) Report by an independent engineer endorsed by the relevant ministry, certifying that the testing of datacenters is successfully completed and including justification that the technical specifications of the project(s) are aligned with the CID’s description of the
investment and milestone.</t>
  </si>
  <si>
    <r>
      <rPr>
        <sz val="10"/>
        <color rgb="FF006000"/>
        <rFont val="Calibri"/>
        <family val="2"/>
      </rPr>
      <t>The full completion of the overall project shall be reached when all the targeted public administrations have completed the moving of identified racks towards the Polo Strategico Nazionale (PSN) and the testing of four datacenters is successfully completed, which allows the start of the migration process of the datasets and applications of targeted public
administrations towards the PSN.</t>
    </r>
  </si>
  <si>
    <r>
      <rPr>
        <sz val="10"/>
        <color rgb="FF006000"/>
        <rFont val="Calibri"/>
        <family val="2"/>
      </rPr>
      <t>MITD with PagoPA</t>
    </r>
  </si>
  <si>
    <r>
      <rPr>
        <sz val="10"/>
        <color rgb="FF006000"/>
        <rFont val="Calibri"/>
        <family val="2"/>
      </rPr>
      <t>Summary document duly justifying how the milestone (including all the constitutive elements) was satisfactorily fulfilled. This document shall include as an annex the following documentary evidence:
a) Certificate of works completion signed by the competent authority, on the basis of the documentation duly provided by the contractor, demonstrating the project has been completed and is operational.</t>
    </r>
  </si>
  <si>
    <r>
      <rPr>
        <sz val="10"/>
        <color rgb="FF006000"/>
        <rFont val="Calibri"/>
        <family val="2"/>
      </rPr>
      <t>The platform shall allow the agencies to:
- publish their Application Programming Interfaces (APIs) on the Platform's API Catalogue;
- establish and sign digital interoperability agreements via the Platform;
- authenticate and authorize APIs access using the Platform's functionalities;
- validate and assess the compliance with the national interoperability framework.</t>
    </r>
  </si>
  <si>
    <r>
      <rPr>
        <sz val="10"/>
        <color rgb="FF006000"/>
        <rFont val="Calibri"/>
        <family val="2"/>
      </rPr>
      <t>ACN</t>
    </r>
  </si>
  <si>
    <r>
      <rPr>
        <sz val="10"/>
        <color rgb="FF006000"/>
        <rFont val="Calibri"/>
        <family val="2"/>
      </rPr>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</si>
  <si>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milestone shall be achieved with
(1) the conversion into law of the Law Decree constituting the National Cyber Security Agency, currently under finalization; (2) the publication in the Official Gazette of the Prime Ministerial Decree (Decreto del Presidente del Consiglio dei Ministri, DPCM) containing the internal regulation of the National Cyber Security Agency.</t>
    </r>
  </si>
  <si>
    <r>
      <rPr>
        <sz val="10"/>
        <color rgb="FF006000"/>
        <rFont val="Calibri"/>
        <family val="2"/>
      </rPr>
      <t>Explanatory document duly justifying how the milestone (including all the constitutive elements) was satisfactorily fulfilled. This document shall include as an annex the following documentary evidence:
a) Report by an independent engineer endorsed by the relevant ministry, including justification that the technical specifications of the project(s) are aligned with the CID’s description of the investment
and milestone.</t>
    </r>
  </si>
  <si>
    <r>
      <rPr>
        <sz val="10"/>
        <color rgb="FF006000"/>
        <rFont val="Calibri"/>
        <family val="2"/>
      </rPr>
      <t>The milestone shall be achieved with the definition of the detailed architecture of the whole ecosystem of the national cybersecurity architecture (that is, a national
Information Sharing and Analysis Center (ISAC), a network of Computer emergency response teams (CERTs), a national HyperSOC, the High Performance Computing integrated with the Artificial Intelligence/Machine Learning (AI/ML) tools to analyse national level cybersecurity incidents).</t>
    </r>
  </si>
  <si>
    <t>Summary document duly justifying how the milestone (including all the constitutive elements) was satisfactorily fulfilled. This document shall include as an annex the following documentary evidence: a) Report by the National Cybersecurity Agency (ACN) demonstrating the implementation of required actions and justifying how these have led to achieving the objective of the investment. b) Documentation including, where relevant, legal acts related to the: (i) identification by the National Cybersecurity Agency of where the screening and certification laboratories and centers will be created, the experts profiles to be recruited, the full definition of processes and procedures to be shared among labs;
(ii) activation of one lab;
(iii) policy and procedure for the supervision by the CVCN of the laboratory (that will be part of the National Cybersecurity Agency by June 2022) and in coordination
with the Evaluation Center by the Ministry of Interior and the Ministry of Defence.</t>
  </si>
  <si>
    <t>The milestone shall be achieved with the: (i) Identification by the National Cybersecurity Agency of where the screening and certification laboratories and centers will be created, the experts profiles to be recruited, the full definition of processes and procedures to be shared among labs.
(ii) Activation of one lab.
The activities created to the constitution and activation of the scrutiny labs shall be supervised by Ministero dello Sviluppo Economico (MISE) with the CVCN (National cybersecurity screening and certification laboratory) and integrated with the Evaluation Center (CV) by the Ministry of Interior and the Ministry of Defence.</t>
  </si>
  <si>
    <t>Summary document duly justifying how the milestone (including all the constitutive elements) was satisfactorily fulfilled. This document shall include as an annex the following documentary evidence: a) Report by the National Cybersecurity Agency (ACN) demonstrating the implementation of required actions and justifying how these have led to achieving the objective of the investment. b) Documentation including, where relevant, legal acts related to the: (i) appointment of the internal unit within the National Cybersecurity Agency, including reference to its mandate and activities; (ii) the processes, logistics and operation arrangements; (iii) requirements of the supporting IT tools; (iv) completion of the development of the minimum set of tools required for the operation of the audit unit.</t>
  </si>
  <si>
    <r>
      <rPr>
        <sz val="10"/>
        <color rgb="FF006000"/>
        <rFont val="Calibri"/>
        <family val="2"/>
      </rPr>
      <t>An internal unit shall be appointed within the National Cybersecurity Agency, with the mandate for performing the activities of the Central Audit Unit that will account for the PSNC &amp; NIS Security measures.
The processes, logistics and operation arrangements shall be formalized into adequate documentation with specific focus on the operating processes, i.e. rules of engagement, auditing and reporting procedures.
The IT tools shall gather, manage and analyse the audit data and shall be developed and used by the Audit Unit.
Documentation reporting the completion of the development of the tools shall be provided.</t>
    </r>
  </si>
  <si>
    <r>
      <rPr>
        <sz val="10"/>
        <color rgb="FF006000"/>
        <rFont val="Calibri"/>
        <family val="2"/>
      </rPr>
      <t>Explanatory document duly justifying how the target (including all the constitutive elements) was satisfactorily fulfilled. This document shall include as an annex the following documentary evidence:
a)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t>
    </r>
  </si>
  <si>
    <r>
      <rPr>
        <sz val="10"/>
        <color rgb="FF006000"/>
        <rFont val="Calibri"/>
        <family val="2"/>
      </rPr>
      <t>At least five strengthening interventions upgrading security structures completed in the National Security Perimeter for Cyber (PSNC) and Network and Information Systems (NIS) sectors.
Intervention types include upgrades to Security Operating Centers (SOCs), Cyber boundary defence improvements and Internal monitoring and control capabilities. Interventions shall focus on Healthcare, Energy and Environmental (Drinking Water Supply) sectors.</t>
    </r>
  </si>
  <si>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 a) Copy of the publication of the call; b) Anonymised documentation including, where relevant, legal acts related to the selection and conferment of the assignment to the experts; c) Copy of the notarial deed on the establishment of the company; d) Copies of the acts required to make the company operational.</t>
  </si>
  <si>
    <r>
      <t>For  the  setup  of  the  Transformation office,  the  necessary  legal  acts  shall include:  - The Publication  of the Law Decree “reclutamento”  (already  approved by the Council of Ministers n. 22 of June 4</t>
    </r>
    <r>
      <rPr>
        <vertAlign val="superscript"/>
        <sz val="10"/>
        <color rgb="FF006000"/>
        <rFont val="Calibri"/>
        <family val="2"/>
      </rPr>
      <t>th</t>
    </r>
    <r>
      <rPr>
        <sz val="10"/>
        <color rgb="FF006000"/>
        <rFont val="Calibri"/>
        <family val="2"/>
      </rPr>
      <t xml:space="preserve"> 2021 and published on the Official Journal (“Gazzetta Ufficiale”) on June 10</t>
    </r>
    <r>
      <rPr>
        <vertAlign val="superscript"/>
        <sz val="10"/>
        <color rgb="FF006000"/>
        <rFont val="Calibri"/>
        <family val="2"/>
      </rPr>
      <t>th</t>
    </r>
    <r>
      <rPr>
        <sz val="10"/>
        <color rgb="FF006000"/>
        <rFont val="Calibri"/>
        <family val="2"/>
      </rPr>
      <t xml:space="preserve"> 2021);  - The publication of a call for expression of interest;  -   The  selection  and  conferment  of the assignment to the experts (on a temporary basis for the duration of the RRF). For the NewCo, the key steps required shall include: -   Legislative authorization;  -   Decreto      del      Presidente      del Consiglio     dei     Ministri     (DPCM) authorizing   the   establishment   of the    company    and    setting    the objectives,  share  capital,  duration and directors to the company; -   Institution   of   the   company   with notarial deed; Acts  required  to  make  the  company operational - articles of association and M15various regulations.</t>
    </r>
  </si>
  <si>
    <r>
      <rPr>
        <sz val="10"/>
        <color rgb="FF006000"/>
        <rFont val="Calibri"/>
        <family val="2"/>
      </rPr>
      <t>Finance Police</t>
    </r>
  </si>
  <si>
    <t xml:space="preserve">Summary document duly justifying how the target (including all the constitutive elements) was satisfactorily fulfilled. This document shall include as an annex the following documentary evidence: a) Copy of contract(s) award notification; b) Copies of the awarded contracts and extract of the relevant parts of the contracts and of the technical specifications of the project proving alignment with the CID’s description of the investment and milestonethe CID's description of the investment and target; c) Extract of the relevant parts containing the selection criteria that ensure compliance with DNSH; d) Copy of the documentation including, where relevant, legal acts related to the release on a nationwide scale of new tools on the first analysis module. </t>
  </si>
  <si>
    <t>Purchase of professional data science services by contracting with a consulting service provider involving five human resources in total responsible both for designing the data architecture and for writing the algorithms of the Big Data Analysis unit. Publication of awarded contract for the purchase of data science services in compliance with the ’Do no significant harm’ Technical Guidance (2021/C58/01) through the use of an exclusion list and the requirement of compliance with the relevant EU and national environmental legislation and release on a nationwide scale of new tools on the first analysis module (IT backbone).</t>
  </si>
  <si>
    <r>
      <rPr>
        <sz val="10"/>
        <color rgb="FF006000"/>
        <rFont val="Calibri"/>
        <family val="2"/>
      </rPr>
      <t>AgID</t>
    </r>
  </si>
  <si>
    <t>Summary document duly justifying how the target (including all the constitutive elements related also to the additional procedure replacing the ones non applicable in Italy) was satisfactorily fulfilled. This document shall include as an annex the following documentary evidence: a) Report demonstrating the implementation of required actions and justifying how these have led to achieving the objective of the investment; b) Documentation including, where relevant, legal acts related to the: (i) the electronic identification of users, the electronic provision of information and supporting evidence, electronic signature and final submission; (ii) output of the procedure and acknowledgment of the receipt and electronic notification of completion of the procedure.</t>
  </si>
  <si>
    <t>The target shall be reached when in Italy the 21 prioritized administrative procedures defined in EU Regulation 2018/1724 are fully compliant with the requirements defined in article 6 of the EU Regulation 2018/1724. More specifically: (a) the identification of users, the provision of information and supporting evidence, signature and final submission shall all be carried out electronically at a distance, through a service channel which enables users to fulfil the requirements related to the procedure in a user-friendly and structured way;
(b) users shall be provided with an automatic acknowledgement of receipt, unless the output of the procedure is delivered immediately;
(c) the output of the procedure shall be delivered electronically, or where necessary to comply with applicable Union or national law, delivered by physical means;
(d) users shall be provided with an electronic notification of completion of the procedure.</t>
  </si>
  <si>
    <r>
      <rPr>
        <sz val="10"/>
        <color rgb="FF006000"/>
        <rFont val="Calibri"/>
        <family val="2"/>
      </rPr>
      <t>MIMS; MITD</t>
    </r>
  </si>
  <si>
    <t>Explanatory document duly justifying how the milestone (including all the constitutive elements) was satisfactorily fulfilled. This document shall include as an annex the following documentary evidence: a) Certificates of works completion signed by the contractor and the competent authority demonstrating that the three pilot projects have been completed and are operational; b) Report by an independent engineer endorsed by the relevant ministries, including justification that the technical specifications of the projects are aligned with the CID’s description of the investment and milestone; c) Anonymised list of users with reference to the user number/ID for each pilot project.</t>
  </si>
  <si>
    <t>Three pilot projects aimed at testing Mobility as a Service solutions in technologically advanced metropolitan cities have been implemented. Each solution has been used by at least 1 000 users during the pilot period. Each pilot project shall be open to a minimum of 1000 users, who will be able to access it on a voluntary basis and at their own expense and give the individual assessment, with the possibility to choose and purchase mobility services among those available on the platform. The MaaS service, through a single technological platform, shall suggest to the citizen-user the best travel solution based on his needs, exploiting the integration between the different mobility options available (local public transport, sharing, cab, car rental) to optimize the travel experience both in terms of planning (intermodal route planner and real-time information on times and distances), and in terms of utilization (booking and payment of services).</t>
  </si>
  <si>
    <r>
      <rPr>
        <sz val="10"/>
        <color rgb="FF006000"/>
        <rFont val="Calibri"/>
        <family val="2"/>
      </rPr>
      <t>Council of State</t>
    </r>
  </si>
  <si>
    <r>
      <rPr>
        <sz val="10"/>
        <color rgb="FF006000"/>
        <rFont val="Calibri"/>
        <family val="2"/>
      </rPr>
      <t>Summary document duly justifying how the target (including all the constitutive elements) was satisfactorily fulfilled.
This document shall include as an annex a list in the form of a table from the Council of State indicating the court documents related to the administrative jurisdiction system fully available in the data warehouse and their total number.</t>
    </r>
  </si>
  <si>
    <r>
      <rPr>
        <sz val="10"/>
        <color rgb="FF006000"/>
        <rFont val="Calibri"/>
        <family val="2"/>
      </rPr>
      <t>Number of court documents related to administrative jurisdiction system (such as sentences, opinions and decrees) fully available in data warehouse.</t>
    </r>
  </si>
  <si>
    <t>Summary document duly justifying how the target (including all the constitutive elements) was satisfactorily fulfilled. This document shall include as an annex the following documentary evidence: a) Copy of additional contract(s) award notification;
b) Copies of the additional awarded contracts and extract of the relevant parts of the contracts and of the technical specifications of the project proving alignment with the CID’s description of the investment and targetthe CID's description of the investment and target;
c) Extract of the relevant parts containing the selection criteria that ensure compliance with DNSH.
d) Copy of the documentation including, where relevant, legal acts related to the release on a nationwide scale of tools on the analysis module.</t>
  </si>
  <si>
    <t>Purchase of professional data science services, in compliance with the ’Do no significant harm’ Technical Guidance (2021/C58/01) through the use of an exclusion list and the requirement of compliance with the relevant EU and national environmental legislation by contracting with a consulting service provider involving five additional human resources (ten in total) responsible both for designing the data architecture and for writing the algorithms of the Big Data Analysis unit. Publication of awarded contract for the purchase of data science services in compliance with the ’Do no significant harm’ Technical Guidance (2021/C58/01) through the use of an exclusion list and the requirement of compliance with the relevant EU and national environmental legislation and release on a nationwide scale of new tools on the first analysis module (IT backbone).</t>
  </si>
  <si>
    <t>Summary document duly justifying how the target (including all the constitutive elements) was satisfactorily fulfilled. This document shall include as an annex a list in the form of a table from the Council of State indicating the court documents related to the administrative jurisdiction system fully available in the data warehouse and their total number.</t>
  </si>
  <si>
    <r>
      <rPr>
        <sz val="10"/>
        <color rgb="FF006000"/>
        <rFont val="Calibri"/>
        <family val="2"/>
      </rPr>
      <t>Number of court documents related to administrative jurisdiction system (such as judgments, opinions and decrees) fully available in data warehouse.</t>
    </r>
  </si>
  <si>
    <t>Summary document duly justifying how the target (including all the constitutive elements) was satisfactorily fulfilled. This document shall include as an annex the following documentary evidence and elements: a) A list of Central Public Administrations and Local Healthcare Authorities whose ICT services and infrastructures have been migrated to Polo Strategico Nazionale and/or to equivalent cloud services qualified by National Cybersecurity Agency (ACN) only for ordinary and critical data/service accordingly to the ational cloud strategy, including for each of them: - a brief description of the type of public administration concerned; - a brief description explaining the type of migration involved; - an official reference to the certificate of completion issued in accordance with the national legislation; b) A justification of compliance with the CID’s description of the investment and target the CID's description of the investment and target; c) The type of eligible migration strategies offered by the PSN.</t>
  </si>
  <si>
    <t>At least 100 Central Public Administration and Local Healthcare Authorities (Aziende Sanitarie Locali) have been fully migrated to the infrastructure (Polo Strategico Nazionale). Fully migrated can imply for each institution a mix of: not-cloud- ready in pure hosting, lift-and-shift migrations, upgrade to Infrastructure- as-a-Service (IaaS), Platform-as-a- Service (Paas) and Software-as-a- Service (SaaS). The migration to the Polo Strategico Nazionale can be executed in different ways according to the state of art of on-premise software’s IT architecture owned by each migrating public administration. These strategies can vary from pure hosting and lift-and-shift migrations for not-cloud-ready software to a migration to IaaS, PaaS and SaaS for cloud-ready software. The PSN shall offer to each migrating public administration all of the migration strategies that are eligible to consider the target “migration to the Polo Strategico Nazionale” achieved.
Total public administrations "in scope" include:
• Central Public Administrations accounting for the largest share of Information and Communication Technologies (ICT) spending (such as National Institute of Social Security and Ministry of Justice)
• Central Public Administrations hosting data in outdated data centers as per survey recently run on "cloud readiness"
• Local Healthcare Authorities (Aziende Sanitarie Locali) located in Central and Southern Italy lacking adequate infrastructure to ensure data security.</t>
  </si>
  <si>
    <t>Summary document by the competent authority duly justifying how the target (including all the constitutive elements) was satisfactorily fulfilled. This document shall include as an annex the following documentary evidence: a) A list of projects and for each of them - a brief description; - official references of the certificate of completion issued in accordance with national legislation; b) A justification of compliance with the CID's description of the investment and target, including the aggregate characteristics of all the projects.</t>
  </si>
  <si>
    <r>
      <rPr>
        <sz val="10"/>
        <color rgb="FF006000"/>
        <rFont val="Calibri"/>
        <family val="2"/>
      </rPr>
      <t>This target consists of reaching at least 400 Application Programming Interfaces (APIs) implemented by the agencies, published in the API catalog and integrated with the National Digital Data Platform. The APIs in scope have already been mapped. The published APIs shall impact the following areas:</t>
    </r>
  </si>
  <si>
    <t xml:space="preserve">Explanatory document duly justifying how the target (including all the constitutive elements) was satisfactorily fulfilled. This document shall include as an annex the following documentary evidence: a) Additional certificates of completion issued in accordance with the national legislation; b) Report by an independent engineer endorsed by the relevant ministry, including justification that the technical specifications of the project(s) are aligned the CID’s description of the investment and target </t>
  </si>
  <si>
    <t>At least 50 strengthening interventions completed in the National Security Perimeter for Cyber (PSNC) and Network and Information Systems (NIS) sectors.
Interventions types include, for example, Security Operating Centers (SOCs), Cyber boundary defence improvements and Internal monitoring and control capabilities in compliance with NIS and PSNC requirements. Interventions shall pose particular focus on Healthcare, Energy and Environmental (Drinking Water Supply) sectors.</t>
  </si>
  <si>
    <r>
      <rPr>
        <sz val="10"/>
        <color rgb="FF006000"/>
        <rFont val="Calibri"/>
        <family val="2"/>
      </rPr>
      <t>Explanatory document duly justifying how the milestone (including all the constitutive elements) was satisfactorily fulfilled. This document shall include as an annex the following documentary evidence:
a) Certificate of works completion signed by the contractor and the competent authority demonstrating project has been completed and is operational;
b) Report by an independent engineer endorsed by the relevant ministry, including justification that the technical specifications of the project(s) are aligned with the CID’s description of the investment
and milestone.</t>
    </r>
  </si>
  <si>
    <r>
      <rPr>
        <sz val="10"/>
        <color rgb="FF006000"/>
        <rFont val="Calibri"/>
        <family val="2"/>
      </rPr>
      <t>This milestone shall be completed with the activation of the sectorial Computer emergency response teams (CERTs), their interconnection with the Italian Computer Security Incident Response Team (CSIRT) and the Information Sharing and Analysis Center (ISAC), the integration of at least 5 Security Operating Centers (SOCs) with the national HyperSOC, the full operation of the cybersecurity risk management services, including those for supply chain analysis and cyber risk insurance services.</t>
    </r>
  </si>
  <si>
    <t>Explanatory document duly justifying how the milestone (including all the constitutive elements) was satisfactorily fulfilled. This document shall include as an annex the following documentary evidence: a) Certificate of completion signed by the contractor and the competent authority demonstrating the activation of at least 10 screening and certification laboratories, of the 2 Evaluation Centers (CV), the activation of the EU certification lab and the activation of the EU certification schema as part of the national laboratory network; c) Report by an independent engineer endorsed by the relevant ministry, including justification that the technical specifications of the project(s) are aligned with the CID’s description of the investment and milestone.</t>
  </si>
  <si>
    <r>
      <rPr>
        <sz val="10"/>
        <color rgb="FF006000"/>
        <rFont val="Calibri"/>
        <family val="2"/>
      </rPr>
      <t>Activation of at least 10 screening and certification laboratories, of the 2 Evaluation Centers (CV), and the activation of the EU certification lab.</t>
    </r>
  </si>
  <si>
    <t xml:space="preserve">Summary document duly justifying how the milestone (including all the constitutive elements) was satisfactorily fulfilled. This document shall include as an annex the following documentary evidence: a) Certificates of works completion signed by the contractor and the competent authority demonstrating that the Central Auditing Unit is operational. b) Reports of the inspections completed. </t>
  </si>
  <si>
    <r>
      <rPr>
        <sz val="10"/>
        <color rgb="FF006000"/>
        <rFont val="Calibri"/>
        <family val="2"/>
      </rPr>
      <t>Full operation of the Central Auditing Unit with at least 30 inspections completed.</t>
    </r>
  </si>
  <si>
    <t>Summary document duly justifying how the milestone (including all the constitutive elements) was satisfactorily fulfilled. This document shall include as an annex the following documentary evidence: a) Report by MIMS/MITD demonstrating the implementation of required actions and justifying how these have led to achieving the objective of the investment. b) Certificates of completion signed by the contractor and the competent authority demonstrating the implementation of pilot projects and indicating their location.</t>
  </si>
  <si>
    <r>
      <rPr>
        <sz val="10"/>
        <color rgb="FF006000"/>
        <rFont val="Calibri"/>
        <family val="2"/>
      </rPr>
      <t>The milestone refers to the implementation of the second wave of seven pilot projects aimed at testing Mobility as a Service solutions in
‘follower’ areas.
Municipalities are expected to capitalize on the experience of digital- ready metropolitan cities selected under the first wave. 40% of pilot projects shall be located in the South.</t>
    </r>
  </si>
  <si>
    <r>
      <rPr>
        <sz val="10"/>
        <color rgb="FF006000"/>
        <rFont val="Calibri"/>
        <family val="2"/>
      </rPr>
      <t>MITD
Dipartiment o per le politiche giovanili e il servizio civile universale (SCU)</t>
    </r>
  </si>
  <si>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A list of the individual certificates, including their reference number, proving that the training programmes have been completed;
b) Official report by Dipartimento per la trasformazione digitale (DTD) certifying the number of citizens participating in the trainings;
c) The type of training provided with detail of its content and learning format
used.</t>
    </r>
  </si>
  <si>
    <r>
      <rPr>
        <sz val="10"/>
        <color rgb="FF006000"/>
        <rFont val="Calibri"/>
        <family val="2"/>
      </rPr>
      <t>At least one million citizens participating in training initiatives provided by non-profit certified entities and volunteers.</t>
    </r>
  </si>
  <si>
    <t>Summary document duly justifying how the milestone (including all the constitutive elements) was satisfactorily fulfilled. This document shall include as an annex the following documentary evidence: a) certificates of works completion signed by the contractor and the competent authority demonstrating that the progressive release (on a year basis) of new functionalities of the operational information systems has been completed and is operational.</t>
  </si>
  <si>
    <r>
      <rPr>
        <sz val="10"/>
        <color rgb="FF006000"/>
        <rFont val="Calibri"/>
        <family val="2"/>
      </rPr>
      <t>Progressive release (on a year basis) of new functionalities of the operational information systems in order to ensure their topicality in accordance with rapidly changing law scenarios, also related to pandemic situation.</t>
    </r>
  </si>
  <si>
    <t xml:space="preserve">Summary document duly justifying how the target (including all the constitutive elements) was satisfactorily fulfilled. This document shall include as an annex the following documentary evidence and elements: a) A list of additional Central Public Administrations and Local Healthcare Authorities whose ICT services and infrastructures have been migrated to Polo Strategico Nazionale and/or to equivalent cloud services qualified by the National Cybersecurity Agency (ACN) only for ordinary and critical data/service  ccordingly to the national cloud strategy, including for each of them: - a brief description of the type of public administration concerned; - a brief description explaining the type of migration involved; - an official reference to the certificate of completion issued in accordance with the national legislation; b) A justification of compliance with the CID's description of the investment and target; c) The type of eligible migration strategies offered by the PSN. </t>
  </si>
  <si>
    <t xml:space="preserve">At least 280 Central Public Administrations and Local Healtchare Authorities (Aziende Sanitarie Locali) migrated to “Polo Strategico Nazionale” (mix of: not-cloud-ready in pure hosting, lift-and-shift migrations, upgrade to Infrastructure-as-a-Service (IaaS), Platform-as-a-Service (Paas) and Software-as-a-Service (SaaS). The migration to the Polo Strategico Nazionale can be executed in different ways according to the state of art of on-premise software’s IT architecture owned by each migrating public administration. These strategies can vary from pure hosting and lift-and- shift migrations for not-cloud-ready software to a migration to IaaS, PaaS and SaaS for cloud-ready software. The PSN shall offer to each migrating public administration all of the migration strategies that are eligible to consider the target “migration to the Polo Strategico Nazionale” achieved. Total public administrations “in scope” include: • Central Public Administrations accounting for the largest share of Information and Communication Technologies (ICT) spending (such as National Institute of Social Security, Ministry of Justice); • Central Public Administrations hosting data in outdated data centers as per survey recently run on “cloud readiness”; • Local Healthcare Authorities (Aziende Sanitarie Locali) located in Central and Southern Italy lacking adequate infrastructure to ensure data security. </t>
  </si>
  <si>
    <t xml:space="preserve">Summary document by the competent authority duly justifying how the target (including all the constitutive elements) was satisfactorily fulfilled. This document shall include as an annex the following documentary evidence and elements: a) A list of projects and for each of them - a brief description; - official references of the certificate of completion issued in accordance with national legislation; b) A justification of compliance with the CID's description of the investment and target, including the aggregate characteristics of all the projects.  </t>
  </si>
  <si>
    <t>This target consists of reaching at least an additional 600 Application Programming Interfaces (APIs) published in the catalog (for a total of 1 000). The published APIs shall impact the following areas: (i) by 31 December 2025: public procedures such as recruitment, retirement, school and university enrolment (such as National Student Registry and Car License Registry); (ii) by 30 June 2026: welfare, procurement service management, national information system for medical data and sanitary emergencies – such as patients and Physicians' Registries. Each API implementation and documentation shall comply with the national interoperability standards and support the National Digital Data Platform framework; the aforementioned platform shall provide functionalities to assess that compliance.</t>
  </si>
  <si>
    <r>
      <rPr>
        <sz val="10"/>
        <color rgb="FF006000"/>
        <rFont val="Calibri"/>
        <family val="2"/>
      </rPr>
      <t>MITD
Regions</t>
    </r>
  </si>
  <si>
    <t>Summary document duly justifying how the target (including all the constitutive elements) was satisfactorily fulfilled. This document shall include as an annex the following documentary evidence and elements: a) A list of the individual certificates, including their reference number, proving that the additional training programmes have been completed; b) Official report by Dipartimento per la trasformazione digitale (DTD) certifying the number of additional citizens participating in the trainings; b) The Commission shall be granted access rights to the database of citizens involved in the trainings; c) The types of training provided with detail of its content and learning format used.</t>
  </si>
  <si>
    <t>At least two million citizens participating in training initiatives provided by digital facilitation centres. The training activities considered to achieve the target are as follows:
a) personalized one-to-one training provided through digital facilitation methods, typically carried out on the basis of the service booking and recorded in the monitoring system; b) face-to-face and online training aimed at developing citizens' digital skills, carried out synchronously by the digital facilitation centers and recorded in the monitoring system; c) online training aimed at developing citizens' digital skills, also in self- learning and asynchronous mode but necessarily with registration reported in the monitoring system carried out as part of the training catalog prepared  by the network of digital facilitation services and accessible from the knowledge management system implemented.</t>
  </si>
  <si>
    <r>
      <rPr>
        <sz val="10"/>
        <color rgb="FF006000"/>
        <rFont val="Calibri"/>
        <family val="2"/>
      </rPr>
      <t>Ministry of Justice</t>
    </r>
  </si>
  <si>
    <r>
      <rPr>
        <sz val="10"/>
        <color rgb="FF006000"/>
        <rFont val="Calibri"/>
        <family val="2"/>
      </rPr>
      <t>Copy of the publication in the Official Journal for the primary legislation and in the Official Journal of the Ministry of Justice or on its website for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</si>
  <si>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t>Enabling legislation shall include at least the following measures: i) Introduction of simplified procedure at first instance/trial level and strengthening the application of
'filtering procedures’ at appeal level, including the extended use of simplified procedures and the range of cases where a single judge is competent to adjudicate; ii) secure the actual implementation of binding timeframes for procedures and a calendar for gathering of evidence and filing electronically any relevant act and document; iii) reform the use of mediation and alternative dispute resolution together with assisted mediation, arbitration and any other possible alternative to make these institutes more effective in deflating pressure on the civil justice system, including through incentives; iv) reform the procedure for forced execution to reduce the existing average time including making the enforcement of amounts declared due faster and less expensive; reform the current system of quantification and recoverability of legal fees to reduce frivolous litigations ; v) introduce a monitoring system at Court level and increase the productivity of civil courts through incentives to ensure reasonable length of proceedings and uniform performances across courts.</t>
  </si>
  <si>
    <r>
      <rPr>
        <sz val="10"/>
        <color rgb="FF006000"/>
        <rFont val="Calibri"/>
        <family val="2"/>
      </rPr>
      <t>Copy of the publication in the Official Journal for primary legislation and in the Official Journal of the Ministry of Justice or on its website for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</si>
  <si>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Enabling legislation which shall include at least the following measures: i) a reviewed notification system, ii) a broader use of simplified procedures,
iii) a broader use of electronic filing of documents, iv) simplified rules on evidence, v) the definition of time limits for the duration of preliminary investigation and measures to avoid stagnation in the investigative phase,
vi) extension of the possibility to extinguish the crime if damages have been repaid, vii) introduction of a monitoring system at Court level and increase the productivity of criminal courts through incentives to ensure reasonable length of proceedings and
uniform performances across courts.</t>
    </r>
  </si>
  <si>
    <t>The insolvency reform shall include at least the following measures: i) review out-of-court settlement arrangements to identify areas in which further improvements may be necessary in order to incentivise the concerned parties to make enhanced use of such proceedings; ii) put in place early warning mechanisms and access to information prior to the insolvency phase; iii) shift towards specialisation of courts (commercial law, insolvency division/chamber) as well as pre-court institutions to manage insolvency proceedings in insolvency; iv) allow secured creditors to be paid first (before tax claims and employee claims); v) allow businesses to grant a non-possessory security right. As complement to the reform of insolvency, training and specialisation for members of the judicial and administrative authorities dealing with procedures concerning restructuring shall be ensured, as well as the overall digitalisation of restructuring and insolvency proceedings and the creation of an online platform for the out-of-court resolution of disputes, particularly in the pre-insolvency phase, the use of which shall be incentivised to reduce the burden of the judiciary (pre-insolvency restructuring applications, promoting multilateral restructurings and allowing for pre-approved automated restructuring procedures and resolutions for low value cases) shall be ensured. Such an online platform shall also ensure interoperability with banks’ IT systems, as well as other public authorities and databases, so as to ensure a swift, electronic exchange of documentation and data between debtors and creditors. To this purpose, the applicant (the debtor) would give consent to exchange their personal data in compliance with GDPR and this provision should be included in the law. The reform shall set up a collateral registry.</t>
  </si>
  <si>
    <t>Copy of the publication in the Official Journal for primary legislation, national legislation governing fixed-term contracts, secondary legislation and notices of competitions that are critical for achieving the objectives described in the CID and reference to the relevant provisions indicating the entry into force, accompanied by a document duly justifying how the milestone, including all the constitutive elements, was satisfactorily fulfilled.</t>
  </si>
  <si>
    <r>
      <rPr>
        <sz val="10"/>
        <color rgb="FF006000"/>
        <rFont val="Calibri"/>
        <family val="2"/>
      </rPr>
      <t>Approve special legislation governing National Recovery and Resilience Plan recruitment with authorisation to advertise and recruit.</t>
    </r>
  </si>
  <si>
    <r>
      <rPr>
        <sz val="10"/>
        <color rgb="FF006000"/>
        <rFont val="Calibri"/>
        <family val="2"/>
      </rPr>
      <t>Presidency of the Council of Ministers</t>
    </r>
  </si>
  <si>
    <t>Start the recruitme nt procedures for the Trial office and Administra tive Courts by completin g the recruitment of at least 168 units of personnel and place units into service.
The baseline shall be the number of personnel on 31 December 2021. The completed staffing procedures should not include those funded through national funds.
in service</t>
  </si>
  <si>
    <r>
      <rPr>
        <sz val="10"/>
        <color rgb="FF006000"/>
        <rFont val="Calibri"/>
        <family val="2"/>
      </rPr>
      <t>Report on the completed staffing procedures per judicial offices vis-à-vis the 2021 baseline separating the number of new positions funded by national budget and RRF, accompanied by a document duly justifying how the target, including all the constitutive elements, was satisfactorily fulfilled. The report should also include as an annex the list of anonymised contracts indicating the identification number of the new employees.</t>
    </r>
  </si>
  <si>
    <r>
      <rPr>
        <sz val="10"/>
        <color rgb="FF006000"/>
        <rFont val="Calibri"/>
        <family val="2"/>
      </rPr>
      <t>Start the recruitment procedures of at least 168 units of personnel for the Trial office and Administrative Courts and place units into service. The baseline shall be the number of personnel in service on 31 December 2021.</t>
    </r>
  </si>
  <si>
    <t>Start the recruitme nt procedure s for the Trial Office by completin g the recruitme nt of at least 8 764 units of personnel and put them in service. The baseline shall be the number of personnel in service on 31 December 2021. The completed staffing procedure s should not include those funded through national funds. For completed staffing procedure s it is meant the contract signed and the personnel in service.</t>
  </si>
  <si>
    <r>
      <rPr>
        <sz val="10"/>
        <color rgb="FF006000"/>
        <rFont val="Calibri"/>
        <family val="2"/>
      </rPr>
      <t>Report on the completed staffing procedures per judicial offices vis-à-vis the 2021 baseline separating the number of new positions funded by national budget and RRF, accompanied by a document duly justifying how the target, including all the constitutive elements, was satisfactorily fulfilled. The report should also include as an annex the list of anonymised contracts indicating the identification number of the new employees</t>
    </r>
  </si>
  <si>
    <r>
      <rPr>
        <sz val="10"/>
        <color rgb="FF006000"/>
        <rFont val="Calibri"/>
        <family val="2"/>
      </rPr>
      <t>Start the recruitment procedures of at least 8 764 units of personnel for the office of trial for civil and criminal Courts and place units into service. The baseline shall be the number of personnel at the end of 2021.</t>
    </r>
  </si>
  <si>
    <t>Copy of the publication in the Official Journal for primary legislation and in the Official Journal of the Ministry of Justice or on its website for the secondary legislation that is critical for achieving the objectives described in the CID and reference Justice or on its website for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</si>
  <si>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revised legal framework shall make the enforcement of tax law more effective and decrease the high amount of appeals at the Court of Cassation.</t>
  </si>
  <si>
    <r>
      <rPr>
        <sz val="10"/>
        <color rgb="FF006000"/>
        <rFont val="Calibri"/>
        <family val="2"/>
      </rPr>
      <t>Copy of the publication in the Official Journal of delegated acts (and primary legislation if needed) that are that are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</si>
  <si>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Entry into force of all delegated acts whose contents are indicated in the enabling legislation for the civil and criminal justice reforms and for the insolvency reform.</t>
    </r>
  </si>
  <si>
    <r>
      <rPr>
        <sz val="10"/>
        <color rgb="FF006000"/>
        <rFont val="Calibri"/>
        <family val="2"/>
      </rPr>
      <t>Copy of the publication of any regulation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</si>
  <si>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Complete the adoption of all regulations and secondary sources of legislation necessary for the effective application of the enabling laws for justice reforms.</t>
    </r>
  </si>
  <si>
    <r>
      <rPr>
        <sz val="10"/>
        <color rgb="FF006000"/>
        <rFont val="Calibri"/>
        <family val="2"/>
      </rPr>
      <t>Copy of the publication in the Official Journal for primary legislation and in the Official Journal of the Ministry of Justice or on its website for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
Link to the database of civil decisions.</t>
    </r>
  </si>
  <si>
    <r>
      <rPr>
        <sz val="10"/>
        <color rgb="FF006000"/>
        <rFont val="Calibri"/>
        <family val="2"/>
      </rPr>
      <t>The mandatory electronic filing of all documents and full electronic workflow for civil proceedings shall be established. First instance criminal proceedings digitalised (excluding preliminary hearing office). Creation of a free, fully accessible and searchable database of civil decision according to the legislation.</t>
    </r>
  </si>
  <si>
    <t>Complete the recruitment procedures for civil and criminal courts by putting into service at least 19,719 units of personnel. The baseline shall be the number of personnel in service on 31 December 2021. The funded through national funds. For completed staffing procedure s it is meant the contract signed and the personnel in service.
completed staffing procedure s should not include
those</t>
  </si>
  <si>
    <r>
      <rPr>
        <sz val="10"/>
        <color rgb="FF006000"/>
        <rFont val="Calibri"/>
        <family val="2"/>
      </rPr>
      <t>Report on the c completion of additional staffing procedures per judicial offices accompanied by a document duly justifying how the target, including all the constitutive elements, was satisfactorily fulfilled. The report should also include as an annex the list of anonymized contracts indicating the identification number of the units of personnel recruited and placed into service</t>
    </r>
  </si>
  <si>
    <r>
      <rPr>
        <sz val="10"/>
        <color rgb="FF006000"/>
        <rFont val="Calibri"/>
        <family val="2"/>
      </rPr>
      <t>Complete the recruitment procedures of at least 19 719 units of personnel for the office of trial for civil and criminal Courts and place units into service. The baseline shall be number of personnel at the end of 2021.</t>
    </r>
  </si>
  <si>
    <t>Complete the recruitment procedure s for administra tive courts by putting into service at least 326 units of personnel. The baseline shall be the number of personnel in service on 31 December 2021. The completed staffing procedure s should not include those funded through national funds. For completed staffing procedures it is meant the contract signed and the personnel in service.</t>
  </si>
  <si>
    <r>
      <rPr>
        <sz val="10"/>
        <color rgb="FF006000"/>
        <rFont val="Calibri"/>
        <family val="2"/>
      </rPr>
      <t>Report on the completion of additional staffing procedures accompanied by a document duly justifying how the target, including all the constitutive elements, was satisfactorily fulfilled. List of anonymized contracts indicating the identification number of the units of personnel recruited and placed into service</t>
    </r>
  </si>
  <si>
    <r>
      <rPr>
        <sz val="10"/>
        <color rgb="FF006000"/>
        <rFont val="Calibri"/>
        <family val="2"/>
      </rPr>
      <t>Complete the recruitment procedures of at least 326 units of personnel for the Trial office and Administrative Courts and place units into service. The baseline shall be the number of personnel at Q2 of 2022.</t>
    </r>
  </si>
  <si>
    <t>The baseline for the reduction of backlog cases for Administrative Regional Courts is 109.209 pending cases at the end of 2019.</t>
  </si>
  <si>
    <r>
      <rPr>
        <sz val="10"/>
        <color rgb="FF006000"/>
        <rFont val="Calibri"/>
        <family val="2"/>
      </rPr>
      <t>Statistics of Italian Council of State accompanied by a document duly justifying how the target, including all the constitutive elements, was satisfactorily fulfilled.</t>
    </r>
  </si>
  <si>
    <r>
      <rPr>
        <sz val="10"/>
        <color rgb="FF006000"/>
        <rFont val="Calibri"/>
        <family val="2"/>
      </rPr>
      <t>Reduce by 25% the number of pending cases in 2019 (109 029) in Administrative Regional Courts (administrative courts of first instance).</t>
    </r>
  </si>
  <si>
    <r>
      <rPr>
        <sz val="10"/>
        <color rgb="FF006000"/>
        <rFont val="Calibri"/>
        <family val="2"/>
      </rPr>
      <t>Presidency of the council</t>
    </r>
  </si>
  <si>
    <r>
      <rPr>
        <sz val="10"/>
        <color rgb="FF006000"/>
        <rFont val="Calibri"/>
        <family val="2"/>
      </rPr>
      <t>The baseline for the reduction of backlog cases for the Council of State is 24.010
pending cases at the end of
2019.</t>
    </r>
  </si>
  <si>
    <r>
      <rPr>
        <sz val="10"/>
        <color rgb="FF006000"/>
        <rFont val="Calibri"/>
        <family val="2"/>
      </rPr>
      <t>Report prepared by the Statistics of Italian Council of State accompanied by a document duly justifying how the target, including all the constitutive elements, was satisfactorily fulfilled.</t>
    </r>
  </si>
  <si>
    <r>
      <rPr>
        <sz val="10"/>
        <color rgb="FF006000"/>
        <rFont val="Calibri"/>
        <family val="2"/>
      </rPr>
      <t>Reduce by 35% the number of pending cases in 2019 (24 010) at the Council of State (second instance).</t>
    </r>
  </si>
  <si>
    <t xml:space="preserve">The reduction of backlog is calculated for ordinary Court considering the number of cases pending for more than three years at 31.12.2019. The baseline for the backlog is: civil proceedin gs pending at the end of 2019: Ordinary courts: Civil: 337,740; </t>
  </si>
  <si>
    <r>
      <rPr>
        <sz val="10"/>
        <color rgb="FF006000"/>
        <rFont val="Calibri"/>
        <family val="2"/>
      </rPr>
      <t>Report prepared by the DG Statistics and Organisational Analysis of Ministry of Justice accompanied by a document duly justifying how the target, including all the constitutive elements, was satisfactorily fulfilled.</t>
    </r>
  </si>
  <si>
    <r>
      <rPr>
        <sz val="10"/>
        <color rgb="FF006000"/>
        <rFont val="Calibri"/>
        <family val="2"/>
      </rPr>
      <t>Reduce by 65% the number of pending cases in 2019 (337 740) in the Civil Ordinary Courts (first instance). The baseline shall be the number of cases pending for more than three years in front of the Civil Ordinary courts in 2019.</t>
    </r>
  </si>
  <si>
    <t xml:space="preserve">The reduction of backlog is calculated for the Court of Appeal considerin g the number of cases pending for more than two years at 31.12.2019. The baseline for the backlog is: civil proceedings pending at the end of 2019: Court of Appeal: Civil: 98,371; </t>
  </si>
  <si>
    <r>
      <rPr>
        <sz val="10"/>
        <color rgb="FF006000"/>
        <rFont val="Calibri"/>
        <family val="2"/>
      </rPr>
      <t>Report based on data provided by the DG Statistics and Organisational Analysis of Ministry of Justice, accompanied by a document duly justifying how the target, including all the constitutive elements, was satisfactorily fulfilled.</t>
    </r>
  </si>
  <si>
    <r>
      <rPr>
        <sz val="10"/>
        <color rgb="FF006000"/>
        <rFont val="Calibri"/>
        <family val="2"/>
      </rPr>
      <t>Reduce by 55% the number of pending cases in 2019 (98 371) in the Civil Courts of Appeal (second instance).
The baseline shall be the number; cases pending for more than two years in front the Civil Courts of Appeal (in 2019).</t>
    </r>
  </si>
  <si>
    <t>Civil and commerci al litigious cases does not include voluntary jurisdictio n proceedings (including the activity of the tutelary judge), separation s and divorces by mutual consent and special proceedin gs (including injunctions). Disposition time = (pending cases / resolved cases)*365 Pending Cases shall be intended as Unresolve d cases on the 31st of December. Resolved Cases shall be intended as cases finalised at that instance within the year The reduction is calculated with regards to 2019 disposition time.</t>
  </si>
  <si>
    <r>
      <rPr>
        <sz val="10"/>
        <color rgb="FF006000"/>
        <rFont val="Calibri"/>
        <family val="2"/>
      </rPr>
      <t>Report prepared by the DG Statistics and Organisational Analysis of Ministry of Justice, accompanied by a document duly justifying how the target, including all the constitutive elements, was satisfactorily fulfilled.</t>
    </r>
  </si>
  <si>
    <r>
      <rPr>
        <sz val="10"/>
        <color rgb="FF006000"/>
        <rFont val="Calibri"/>
        <family val="2"/>
      </rPr>
      <t>Reduce the disposition time by 40% of all instances of civil and commercial litigious cases compared to 2019</t>
    </r>
  </si>
  <si>
    <t>All cases Dispositio n time = (pending cases / resolved cases)*365 Pending Cases shall be intended as Unresolved Cases on the 31st of December. Resolved Cases = Cases finalised at that instance within the year The reduction is calculated with regards to 2019 disposition time</t>
  </si>
  <si>
    <r>
      <rPr>
        <sz val="10"/>
        <color rgb="FF006000"/>
        <rFont val="Calibri"/>
        <family val="2"/>
      </rPr>
      <t>Report prepared by the DG Statistics and Organisational Analysis of Ministry of Justice, accompanied by a document duly justifying how the target, including all the constitutive elements, was satisfactorily fulfilled</t>
    </r>
  </si>
  <si>
    <r>
      <rPr>
        <sz val="10"/>
        <color rgb="FF006000"/>
        <rFont val="Calibri"/>
        <family val="2"/>
      </rPr>
      <t>Reduce the disposition time by 25% of all instances of criminal cases compared to 2019</t>
    </r>
  </si>
  <si>
    <t xml:space="preserve">Backlog at the ordinary Court should be intended as number of cases pending for more than three years at 31.12.2019. The baseline for the backlog is: civil proceedings pending at the end of 2019: Ordinary courts: Civil: 337,740; </t>
  </si>
  <si>
    <r>
      <rPr>
        <sz val="10"/>
        <color rgb="FF006000"/>
        <rFont val="Calibri"/>
        <family val="2"/>
      </rPr>
      <t>Reduce by 90% the number of pending cases in 2019 (337 740) in the Civil Ordinary Courts (first instance). The baseline shall be the number of pending cases: for more than three years in front of the civil ordinary courts in 2019.</t>
    </r>
  </si>
  <si>
    <t>Backlog at the Court of Appeal should be intended as number of cases pending for more than two years at 31.12.2019. The baseline for the backlog is: civil proceedings pending at the end of 2019: Court of Appeal: Civil: 98,371;</t>
  </si>
  <si>
    <r>
      <rPr>
        <sz val="10"/>
        <color rgb="FF006000"/>
        <rFont val="Calibri"/>
        <family val="2"/>
      </rPr>
      <t>Reduce by 90% the number of pending cases in 2019 in the Civil Courts of Appeal (second instance). The baseline shall be the number of pending cases pending for more than two years in front of the civil court of appeal (98 371 cases in 2019).</t>
    </r>
  </si>
  <si>
    <r>
      <rPr>
        <sz val="10"/>
        <color rgb="FF006000"/>
        <rFont val="Calibri"/>
        <family val="2"/>
      </rPr>
      <t>Reduce by 70% the number of pending cases (109 029) in 2019 in Administrative Regional Courts (administrative court of first instance).</t>
    </r>
  </si>
  <si>
    <r>
      <rPr>
        <sz val="10"/>
        <color rgb="FF006000"/>
        <rFont val="Calibri"/>
        <family val="2"/>
      </rPr>
      <t>Reduce by 70% the number of pending cases (24 010) in 2019 in the Council of State (second instance).</t>
    </r>
  </si>
  <si>
    <r>
      <rPr>
        <sz val="10"/>
        <color rgb="FF006000"/>
        <rFont val="Calibri"/>
        <family val="2"/>
      </rPr>
      <t>Department of Public Administrat ions (DPA) and Ministry of Economy and Finance</t>
    </r>
  </si>
  <si>
    <r>
      <rPr>
        <sz val="10"/>
        <color rgb="FF006000"/>
        <rFont val="Calibri"/>
        <family val="2"/>
      </rPr>
      <t>Copy of the publication in the Official Journal for primary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</si>
  <si>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t xml:space="preserve">The primary legislation shall concern, as a minimum: 1) Coordination and monitoring of the Italian recovery and resilience plan projects at central level; 2) Definition and separation of competences and endorsement of the relevant mandates of the different bodies and administrations involved in the coordination, monitoring and implementation of the Italian recovery and resilience plan; 3) Definition of a system for the early detection of implementation issues; 4) Ex-ante definition of an enforcement mechanism to solve implementation issues and avoid delays, in particular vis-à-vis the different levels of administrations; 5) Definition of the staff (number and expertise) dedicated to the coordination, monitoring and implementation of the Italian recovery and resilience plan in the administrations involved; 6) The definition of technical assistance provided to the administrations involved in Italian recovery and resilience plan implementation, notably at the local level, ensuring the build-up of administrative capacity within the public administration; 7) A delineation of “fast-track” procedures for the implementation of the Italian recovery and resilience plan and the timely absorption of funds; 8) Audit and control organization and procedures for the Italian recovery and resilience plan. </t>
  </si>
  <si>
    <r>
      <rPr>
        <sz val="10"/>
        <color rgb="FF006000"/>
        <rFont val="Calibri"/>
        <family val="2"/>
      </rPr>
      <t>Department of Public Administrat ions (DPA)</t>
    </r>
  </si>
  <si>
    <r>
      <rPr>
        <sz val="10"/>
        <color rgb="FF006000"/>
        <rFont val="Calibri"/>
        <family val="2"/>
      </rPr>
      <t>The measures shall include:
1) the removal of critical bottlenecks concerning in particular the state and regional Environmental Impact Evaluation, the authorization of new waste recycling plants, the authorization procedures for renewable energy and those necessary to achieve energy efficiency of buildings (so called Super Bonus) and urban regeneration. Specific actions shall be devoted to simplify
procedures within the ‘Conferenza di servizi’ (a formal agreement amongst two or more public administrations).</t>
    </r>
  </si>
  <si>
    <r>
      <rPr>
        <sz val="10"/>
        <color rgb="FF006000"/>
        <rFont val="Calibri"/>
        <family val="2"/>
      </rPr>
      <t>Copy of the publication in the Official Journal for primary legislation, the secondary legislation and the public competition announcements that are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</si>
  <si>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Measures shall include the provision to allow for the temporary recruitment of:
i) 2 800 technical figures to strengthen the public administrations of the South paid by the national budget;
ii) a pool of 1 000 experts to be deployed for three years to support administrations in the management of the new procedures providing technical assistance.</t>
    </r>
  </si>
  <si>
    <r>
      <rPr>
        <sz val="10"/>
        <color rgb="FF006000"/>
        <rFont val="Calibri"/>
        <family val="2"/>
      </rPr>
      <t>Department of Public Administrat ions (DPA) and Regions</t>
    </r>
  </si>
  <si>
    <r>
      <rPr>
        <sz val="10"/>
        <color rgb="FF006000"/>
        <rFont val="Calibri"/>
        <family val="2"/>
      </rPr>
      <t>The deployme nt of the experts should be on a need basis.</t>
    </r>
  </si>
  <si>
    <r>
      <rPr>
        <sz val="10"/>
        <color rgb="FF006000"/>
        <rFont val="Calibri"/>
        <family val="2"/>
      </rPr>
      <t>Summary document duly justifying how the target (including all the constitutive elements) was satisfactorily fulfilled. This document will include as an annex the following documentary evidence and elements:
- list of contracts of recruited personnel, with indication of profiles, functions and contract timeframe
- documentation including, where relevant, legal acts related to the deployment of staff on a need basis.
Personal data are to be anonymized or blacklined.</t>
    </r>
  </si>
  <si>
    <r>
      <rPr>
        <sz val="10"/>
        <color rgb="FF006000"/>
        <rFont val="Calibri"/>
        <family val="2"/>
      </rPr>
      <t>Complete the recruitment procedures of the pool of 1 000 experts to be deployed for three years to support administrations in the management of the new procedures providing technical assistance.</t>
    </r>
  </si>
  <si>
    <r>
      <rPr>
        <sz val="10"/>
        <color rgb="FF006000"/>
        <rFont val="Calibri"/>
        <family val="2"/>
      </rPr>
      <t>Ministry of economy and finance</t>
    </r>
  </si>
  <si>
    <r>
      <rPr>
        <sz val="10"/>
        <color rgb="FF006000"/>
        <rFont val="Calibri"/>
        <family val="2"/>
      </rPr>
      <t>Legislation should at least aim at introducin g a performan ce-based system to incentivise the realisation of interventi ons of the compleme ntary Investmen t Plan</t>
    </r>
  </si>
  <si>
    <r>
      <rPr>
        <sz val="10"/>
        <color rgb="FF006000"/>
        <rFont val="Calibri"/>
        <family val="2"/>
      </rPr>
      <t>Copy of the publication in the Official Journal for primary legislation and secondary legislation that is critical for achieving the objectives described in the milestone on the Ministry of economy and finance website and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</si>
  <si>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Set up a simplified system of milestones and targets similar to the RRF for the planning, execution and financing of projects under the Complementary Investment Fund (EUR 30,5 bn).</t>
    </r>
  </si>
  <si>
    <r>
      <rPr>
        <sz val="10"/>
        <color rgb="FF006000"/>
        <rFont val="Calibri"/>
        <family val="2"/>
      </rPr>
      <t>Copy of the publication in the Official Journal for primary legislation, the secondary legislation and any other act that are critical for achieving the objectives described in the CID and reference to the relevant provisions indicating the entry into force, accompanied by a document duly justifying how the milestone, including all the constitutive elements, was satisfactorily fulfilled.</t>
    </r>
  </si>
  <si>
    <t>The enabling legislation shall include the following measures: - define job profiles specific for the public sector to attract the competences and skills needed; - creation of a single recruiting platform to centralise public hiring procedures for all central public administrations, with a commitment to extend the use of the platform also to local administrations; - reform of the recruitment process to: i) move from a purely knowledge- based system to a system primarily based on competences and appropriate aptitudes; ii) assess competences to be performing civil servants; iii) differentiate the recruitment processes between entry- level recruitment, which shall be purely competence-based, and the recruitment of specialised profiles, which should combine competences with relevant work experience and would lead to accessing the career at a higher level; The Ministry for Public Administration shall ensure the consistent implementation of the new process across the administrations; - reform of the senior civil service to homogenise appointment procedures across the public administration, defining the job profiles and the evaluation of their performance;
- strengthen the link between life-long learning and training opportunities for employees and incentives to participation, for example by envisaging rewarding mechanisms or specific career paths, with a particular attention to the twin transitions;
- define or update ethics principles of public administrations through clear rules, codes of conduct, and training modules on the topic;
- strengthen the commitment to gender balance;
- overhaul the regulatory framework on vertical mobility, reforming the career paths to create and access middle management positions (“quadri”), and access senior civil
positions (“dirigenti di prima e seconda fascia”) from within the administration. This includes the reform of the performance evaluation system, and the strengthening of the link between career progression and performance evaluation; - overhaul the regulatory framework on horizontal mobility to achieve an efficient job market in public administrations including (a) the creation of a transparent single advertisement system for all vacant positions across the central and local administrations (b) the possibility to apply for any available position anywhere, (c) the abolition of the authorisation to mobility from the administration of origin, and (d) the introduction of significant restrictions to the use of alternative means of mobility not leading to transfers (i.e. “comandi” and “distacchi”), to make them exceptional and strictly time- limited.</t>
  </si>
  <si>
    <r>
      <rPr>
        <sz val="10"/>
        <color rgb="FF006000"/>
        <rFont val="Calibri"/>
        <family val="2"/>
      </rPr>
      <t>Department of Public Administrat ions (DPA) and local administrati ons</t>
    </r>
  </si>
  <si>
    <t>Copy of the publication in the Official Journal for primary legislation and the secondary legislation and all other regulations necessary, including agreements with Regions, that is critical for achieving the objectives described in the CID and reference to the relevant provisions indicating the entry into force, accompanied by a document duly justifying how the milestone, including all the constitutive elements, was satisfactorily fulfilled.</t>
  </si>
  <si>
    <r>
      <rPr>
        <sz val="10"/>
        <color rgb="FF006000"/>
        <rFont val="Calibri"/>
        <family val="2"/>
      </rPr>
      <t>Entry into force of all related delegated acts, ministerial decrees. secondary legislation, and all other regulations necessary for the effective implementation of the simplification including agreements with Regions in case of exclusive and concurrent regional competence.</t>
    </r>
  </si>
  <si>
    <r>
      <rPr>
        <sz val="10"/>
        <color rgb="FF006000"/>
        <rFont val="Calibri"/>
        <family val="2"/>
      </rPr>
      <t>Entry into force of all related delegated acts, ministerial decrees, secondary legislation, and all other regulations necessary for the effective implementation of the reform.</t>
    </r>
  </si>
  <si>
    <t xml:space="preserve">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 including the first report on KPIs. Link to the integrated database with skills and profiles. HR strategic plans </t>
  </si>
  <si>
    <t xml:space="preserve">The legislation and delegated acts for the introduction of strategic human resource management in the Public Administration shall include: the definition of HR strategic plans, for recruitment, career development and training, for all central and regional administrations, supported by an integrated database with skills and profiles; creation of a central Delivery Unit coordinating and supporting the Human Resource planning system. In a second phase, HR strategic plans shall be extended to large municipalities, while small and medium municipalities are the object of specific capacity building investments. </t>
  </si>
  <si>
    <r>
      <rPr>
        <sz val="10"/>
        <color rgb="FF006000"/>
        <rFont val="Calibri"/>
        <family val="2"/>
      </rPr>
      <t>Department of Public Administrat ions (DPA), AgID and local administrati ons</t>
    </r>
  </si>
  <si>
    <r>
      <rPr>
        <sz val="10"/>
        <color rgb="FF006000"/>
        <rFont val="Calibri"/>
        <family val="2"/>
      </rPr>
      <t>Copy of the publication in the Official Journal of the secondary legislation and any other act that are critical for achieving the objectives described in the CID and reference to the relevant provisions indicating the entry into force, accompanied by a document duly justifying how the milestone, including all the constitutive elements, was satisfactorily fulfilled. The document should include as minimum elements: a) the list of simplified procedures, b) the list of digitalized procedures</t>
    </r>
  </si>
  <si>
    <t>Priority areas identified for simplification are: 1.   Environmental authorizations, renewables and green economy 2.   Construction authorizations and urban requalification
3.   Digital infrastructures 4.   Public procurement Further critical sectors are: 1.   Labour legislation 2.   Tourism 3.   Agri-food State and regional procedures being selected may be summarised under the following major areas: 1.   Environmental and energy authorizations: -       State environmental impact assessment procedure -       Regional environmental impact assessment procedure  -       Environmental remediation authorizations -       Strategic Environmental Assessment -       Integrated Pollution Prevention and Control (IPPC) -       Authorization procedures for renewables -       Repowering, revamping and reblading procedures -       Authorization procedures for energy infrastructures -       Waste-related authorizations 2.     Construction and urban requalification: -       Application of the energy efficiency super bonus (conformity procedures, etc.) -       Service conference 3.     Digital infrastructures: -       Authorizations for communication infrastructures 4.     Public procurement -       ICT procurement procedures
5.     Other procedures: -       Certification of silent consent -       Substitute power -       Fire prevention procedures -       Special Economic Zones authorizations -       Procedures in the retail sector -       Authorizations to access the artisans and small business sectors -       Public security authorizations -       Landscape authorizations -       Pharmaceutical and health authorizations Seismic and hydrogeological procedures/authorizations</t>
  </si>
  <si>
    <t>Department of Public Administrat ions (DPA), AgID and local administrations</t>
  </si>
  <si>
    <r>
      <rPr>
        <sz val="10"/>
        <color rgb="FF006000"/>
        <rFont val="Calibri"/>
        <family val="2"/>
      </rPr>
      <t>Copy of the publication in the Official Journal for primary legislation (if needed)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</si>
  <si>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Simplified procedures shall affect the following areas:
-  Digital registry certifications
-  Online civil status certificates
-  Digital notifications and digital identity
-  Certification of citizen draft lists
-  Citizens' digital domicile Delegations to access online services</t>
    </r>
  </si>
  <si>
    <r>
      <rPr>
        <sz val="10"/>
        <color rgb="FF006000"/>
        <rFont val="Calibri"/>
        <family val="2"/>
      </rPr>
      <t>State Accounting Office</t>
    </r>
  </si>
  <si>
    <t>The baseline for the absorption of purely domestic funded from the Compleme ntary Fund is the average of national resources spent on investments in the period 2011-2020</t>
  </si>
  <si>
    <r>
      <rPr>
        <sz val="10"/>
        <color rgb="FF006000"/>
        <rFont val="Calibri"/>
        <family val="2"/>
      </rPr>
      <t>Report accompanied by a document duly justifying how the milestone (including all the constitutive elements) was satisfactorily fulfilled, demonstrating the increased capacity to plan, manage and execute capital expenditure funded through the Complementary Fund compared to other capital expenditure in the budget over the period considered.</t>
    </r>
  </si>
  <si>
    <r>
      <rPr>
        <sz val="10"/>
        <color rgb="FF006000"/>
        <rFont val="Calibri"/>
        <family val="2"/>
      </rPr>
      <t>Publish an implementation report to measure the impact of the actions aimed at providing technical assistance and capacity building, improve the capacity to plan, manage and execute capital expenditure funded through the national budget achieve a significant absorption of resources of the Complementary Fund allocated until 2024.</t>
    </r>
  </si>
  <si>
    <r>
      <rPr>
        <sz val="10"/>
        <color rgb="FF006000"/>
        <rFont val="Calibri"/>
        <family val="2"/>
      </rPr>
      <t>Summary document duly justifying how the milestone (including all the constitutive elements) was satisfactorily fulfilled. This document will include as an annex the following documentary evidence and elements:
a) documentation including, where relevant, legal acts related to the:
- screening of procedural regimes for all existing procedures
- simplification and re- engineering of all administrative procedures
- verification and monitoring of the effective implementation of the new procedures
- standardized forms and the corresponding digitized management
b) list of simplified critical procedures and for each of them a brief description.</t>
    </r>
  </si>
  <si>
    <r>
      <rPr>
        <sz val="10"/>
        <color rgb="FF006000"/>
        <rFont val="Calibri"/>
        <family val="2"/>
      </rPr>
      <t>Screening of procedural regimes shall be completed for all existing procedures, together with their further simplification and re-engineering of administrative procedures. Also the verification and monitoring of the effective implementation of the new procedures, with particular reference to standardized forms and the corresponding digitized management shall be ensured. The simplification shall apply to a total 600 critical procedures.</t>
    </r>
  </si>
  <si>
    <r>
      <rPr>
        <sz val="10"/>
        <color rgb="FF006000"/>
        <rFont val="Calibri"/>
        <family val="2"/>
      </rPr>
      <t>National School of Public Administrat ion</t>
    </r>
  </si>
  <si>
    <r>
      <rPr>
        <sz val="10"/>
        <color rgb="FF006000"/>
        <rFont val="Calibri"/>
        <family val="2"/>
      </rPr>
      <t>Summary document duly justifying how the target (including all the constitutive elements) was satisfactorily fulfilled. This document shall include as an annex the list of upskilling and reskilling initiatives implemented, detail of its content and learning format used and with the list of participants for each
initiative.</t>
    </r>
  </si>
  <si>
    <r>
      <rPr>
        <sz val="10"/>
        <color rgb="FF006000"/>
        <rFont val="Calibri"/>
        <family val="2"/>
      </rPr>
      <t>At least 350 000 enrolments in upskilling or reskilling initiatives by personnel of central public administrations.</t>
    </r>
  </si>
  <si>
    <r>
      <rPr>
        <sz val="10"/>
        <color rgb="FF006000"/>
        <rFont val="Calibri"/>
        <family val="2"/>
      </rPr>
      <t>Summary document duly justifying how the target (including all the constitutive elements) was satisfactorily fulfilled. This document shall include as an annex the following documentary evidence and elements: the list of upskilling and reskilling initiatives implemented with detail of its content and learning format used and the
list of participants for each initiative.</t>
    </r>
  </si>
  <si>
    <r>
      <rPr>
        <sz val="10"/>
        <color rgb="FF006000"/>
        <rFont val="Calibri"/>
        <family val="2"/>
      </rPr>
      <t>At least 400 000 enrolments in upskilling or reskilling initiatives by personnel of other public administrations.</t>
    </r>
  </si>
  <si>
    <t>National School ofPublic Administration</t>
  </si>
  <si>
    <t>Summary document duly justifying how the target (including all the constitutive elements) was satisfactorily fulfilled. This document shall include as an annex the following documentary evidence and elements:
a) a list of the individual certificates proving that the training programmes have been completed; b) the anonymized list of employees enrolled in the trainings and reference to their user ID/number, c) the type of training provided with detail of its content and learning format used.</t>
  </si>
  <si>
    <t>At least 245 000 (70%) training activities successfully completed (formal certification or impact assessment) for central public administrations.</t>
  </si>
  <si>
    <t>Adequate level of staffing and financial resource of the Single Coordinati on Body : XXX full- time equivalents and budget (for di</t>
  </si>
  <si>
    <t>Summary document duly justifying how the target (including all the constitutive elements) was satisfactorily fulfilled. This document shall include as an annex the following documentary evidence and elements: a) a list of the individual certificates proving that the training programmes have been completed; b) the anonymized list of
employees enrolled in the trainings and reference to their user ID/number, c) the type of training provided with detail of its content and learning format used.</t>
  </si>
  <si>
    <r>
      <rPr>
        <sz val="10"/>
        <color rgb="FF006000"/>
        <rFont val="Calibri"/>
        <family val="2"/>
      </rPr>
      <t>At least 280 000 (70%) training activities successfully completed (formal certification or impact assessment) for other public administrations.</t>
    </r>
  </si>
  <si>
    <r>
      <rPr>
        <sz val="10"/>
        <color rgb="FF006000"/>
        <rFont val="Calibri"/>
        <family val="2"/>
      </rPr>
      <t>Ministry of Economy and Finance</t>
    </r>
  </si>
  <si>
    <t>Copy of the final audit report on the system and acceptance protocol including a summary of the functionalities of the system. The audit report shall clearly indicate:
(a) the auditor/responsible body signing the report; (b) the date on which the report is signed; (c) whether the system is operational and has at least the following functionalities: (i) collects data and monitors the achievement of milestones and targets; (ii) collects, stores and ensures access to the data required by Article 22(2)(d)(i) to (iii) of the RRF Regulation; (d) that the data is being collected by the implementing bodies and/or beneficiaries/any other entity entrusted with this task,
according to the national set-up and that the data is being stored into the system; (e) any weaknesses of the system identified by the report and any corrective actions recommended to address them. Whereby “acceptance protocol” mentioned above is only applicable if the development and setting up of the system is outsourced to an external contractor. The “acceptance protocol” comes down to the certificate of works completion by the contractor and the competent authority demonstrating project has been completed and is operational.</t>
  </si>
  <si>
    <r>
      <rPr>
        <sz val="10"/>
        <color rgb="FF006000"/>
        <rFont val="Calibri"/>
        <family val="2"/>
      </rPr>
      <t>A repository system for monitoring the implementation of the RRF shall be in place and operational.
The system shall include, as a minimum, the following functionalities:
(a) collect data and monitor the achievement of milestones and targets;
(b) collect, store and ensure access to the data required by Article 22(2)(d)(i) to (iii) of the RRF Regulation.</t>
    </r>
  </si>
  <si>
    <t>Simplification and digitalization of the procedures of central purchasing bodies (“centrali di committenza”) - Implement articles 41 and 44 of the current Public Procureme nt Code Define how procedure s should be digitalized for all public contracts and concessions and define interoperability and interconnectivity requirements - Implement article 44 of the current Public Procurement Code. - All provisions contained in the legislation, regulation s and implement ing acts (including any secondary legislation) shall be sufficiently detailed and binding as to either not require any further legislative interventions or be transposable in a subsequen t primary or secondary legislation or implement ing/regula tory acts (including ANAC’s guidelines) without any additions or changes to their substance, while excluding any measures that, based on a common understan ding by the Commission and Italy, are proved to be ineffective or counterproductive as regards the acceleratio n and simplificati on of the tender procedure.</t>
  </si>
  <si>
    <t>Copy of the publication in the Official Journal of the law- decree that is critical for achieving the objectives described in the CID and reference to the relevant provisions indicating the entry into force, accompanied by a document duly justifying how the milestone, including all the constitutive elements, was satisfactorily fulfilled.</t>
  </si>
  <si>
    <t xml:space="preserve">The Law-decree shall simplify the public procurement system with at least the following urgent measures: i. Sets up targets to reduce the time between the publication and the contract award. ii. Sets up targets and a monitoring system to reduce the time between the contract award and the completion of the infrastructure (“fase esecutiva”). iii. Requires that the data of all contracts is registered in the anti- corruption database of the national anti-corruption authority (ANAC). iv. Implement and incentivize the alternative dispute resolution mechanisms in the execution phase of public contracts.
v. Sets up dedicated offices in charge of public procurement procedures at Ministries, Regions and Metropolitan Cities. Further specifications: Simplification and digitalization of the procedures of central purchasing bodies (“centrali di committenza”) - Implement articles 41 and 44 of the current Public Procurement Code - Define how procedures should be digitalized for all public contracts and concessions and define interoperability and interconnectivity requirements - Implement article 44 of the current Public Procurement Code </t>
  </si>
  <si>
    <t>The Law of Delegation (Mandate Law) shall cover the areas of interventi on mentioned by Milestones M1C1-69 and M1C1-71 in order to (i) ensure stabilization and consolidation of the measures introduced by the IT Authoritie s to address M1C1-69 and M1C1-71 in 2021, if necessary (e.g. for temporary measures), and (ii) extend to all tender procedure s the measures, introduced by the IT Authoritie s to address M1C1-69 and M1C1-71 in 2021, if limited in scope (e.g. limited only to tenders for works/ser vices related to the NRRP or other EU funds). The IT Authorities shall ensure that any further primary or secondary legislation or any regulatory or implement ing acts (e.g. ANAC’s guidelines) introduced in the first half of 2022 to implement , stabilize in time, consolidat e or strengthen the measures introduced to address M1C1-69 and M1C1-71 in 2021 are consistent with and do not alter the content of such measures approved in 2021, while excluding any measures that, based on a common understanding by the Commission and Italy, are proved to be ineffective or counterpr oductive as regards the acceleratio n and simplificati on of the tender procedure. The adequate level of staffing and financial resources of the Single Coordinati on Body on Public Procureme nt: XXX full-time equivalent and XXXX EUR (for discussion with Italian authorities as foreseen in the Council Implementing Decision).</t>
  </si>
  <si>
    <t>This Law shall establish all the precise criteria and principles for the systemic reform of the Public Procurement Code. The law of delegation shall, at least, dictate the following principles and criteria to: i. Reduce the fragmentation of contracting authorities (1) establishing the basic elements of the qualification system, (2) requiring the setting of an e-platform as a basic requirement to participate in the nationwide evaluation of procurement capacity (3) empowering the national anti- corruption authority (ANAC) to review the qualification of contracting authorities in terms of procurement capacity (types and volumes of purchases), (4) providing incentives to use existing professional central purchasing bodies. ii. Simplify and digitalize the procedures of central purchasing bodies (“centrali di committenza”) iii. Define how procedures shall be digitalized for all public contracts and concessions and define interoperability and interconnectivity requirements. iv. Reduce restrictions concerning sub- contracting on a progressive basis.</t>
  </si>
  <si>
    <r>
      <rPr>
        <sz val="10"/>
        <color rgb="FF006000"/>
        <rFont val="Calibri"/>
        <family val="2"/>
      </rPr>
      <t>Presidency of the Council of Ministers; National (DFP)
Anti- Corruption Authority (ANAC)</t>
    </r>
  </si>
  <si>
    <t>Operation al characteris tics of the Italian National eProcurem ent system (as presented in reform 2.1.6): The National eProcurem ent  System includes the full digitalization of
procedures up to the contract execution (smart procureme nt), is interopera ble with the managem ent systems of the public administra tion, contains a digital habilitatio n of PO, auction sessions, machine learning to detect trends, CRMs with chatbots, digital engagement and status chain. - All provisions contained in the legislation, regulation s and implement ing acts (including any secondary legislation) shall be sufficiently detailed and binding as to either not require any further legislative interventi ons or be transposa ble in a subsequent primary or secondary legislation or implement ing/regula tory acts (including ANAC’s guidelines) without any additions or changes to their substance, while excluding any measures that, based on a common understan ding by the Commissio n and Italy, are proved to be ineffective or counterproductive as regards the acceleratio n and simplificati on of the tender procedure.</t>
  </si>
  <si>
    <r>
      <rPr>
        <sz val="10"/>
        <color rgb="FF006000"/>
        <rFont val="Calibri"/>
        <family val="2"/>
      </rPr>
      <t>Copy of the publication in the Official Journal for primary legislation and the secondary legislation, regulations and implementing acts that are critical for achieving the objectives described in the CID and reference to the relevant provisions indicating the entry into force, accompanied by a document duly justifying how the milestone, including all the constitutive elements, was satisfactorily fulfilled.</t>
    </r>
  </si>
  <si>
    <t xml:space="preserve">All necessary legislation, regulations and implementing acts (including secondary legislation, if necessary) shall obtain the following results: i. The Single Coordination Body for public procurement policy shall have an adequate (to be specified in the Operational Arrangement) level of staffing and financial resources to be fully operational, also due to the support given by a dedicated structure of ANAC. ii. The Single Coordination Body for public procurement policy adopts the professionalization strategy (cf. linked to Italy’s NRPP proposed reform 2.1.6) containing the types of training at different levels, the special tutoring and the production of operational guidelines, with support of ANAC and the National School of Administration. iii. The dynamic purchasing systems are made available by Consip and are in line with Public Procurement Directives. iv. ANAC completes the exercise of qualification of contracting authorities in terms of procurement capacity further to the implementation of Article 38 of the Public Procurement Code. v. The monitoring system for the time between the contract award and the completion of infrastructure works is operational.
vi. Data of all contracts is registered in the anti-corruption database of the national anti-corruption authority (ANAC). vii. All dedicated offices in charge of public procurement procedures at Ministries, Regions and Metropolitan Cities. </t>
  </si>
  <si>
    <r>
      <rPr>
        <sz val="10"/>
        <color rgb="FF006000"/>
        <rFont val="Calibri"/>
        <family val="2"/>
      </rPr>
      <t>Ministry of Economy and finance</t>
    </r>
  </si>
  <si>
    <r>
      <rPr>
        <sz val="10"/>
        <color rgb="FF006000"/>
        <rFont val="Calibri"/>
        <family val="2"/>
      </rPr>
      <t>Copy of the publication in the Official Journal for primary legislation and/or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</si>
  <si>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t xml:space="preserve">Entry into force of new rules to reduce late payments from the public administration to businesses. The measures shall include, at least, the following key elements:
i.              The System InIT shall be deployed in the central public administration in order to support economic and financial accounting and the execution of public expenditure.
ii.             Late payments: the indicators based on the database of the MoF IT system (Commercial Credit Platform - PCC) shall be the weighted average payment time of public authorities to businesses and the weighted average payment delay of public authorities to businesses for each of the following levels of public administration:
-       central authorities (Amministrazioni dello Stato, enti pubblici nazionali e altri enti) -       regional authorities (Regioni and Province Autonome), -       local authorities (enti locali) -       public health authorities (enti del Servizio sanitario nazionale) </t>
  </si>
  <si>
    <t>The Legislative Decree shall (i) ensure the stabilizatio n and consolidati on of all the measures introduced by the IT Authoritie s to address M1C1-69 and M1C1- 71 in
2021, if necessary (e.g. for temporary measures), and (ii) extend to all tender procedure s the measures, introduced by the IT Authoritie s to address M1C1-69 and M1C1-71 in 2021, if limited in scope (e.g. limited only to tenders for works/ser vices related to the NRRP or other EU funds). The IT Authorities shall ensure that any further primary or secondary legislation or any regulatory or implement ing acts (e.g. ANAC’s guidelines) introduced in 2022 and in the first quarter of 2023 to implement, stabilize in time, consolidat e or strengthen the measures introduced to address M1C1-69 and M1C1-71 in 2021 are consistent with and do not alter the content of such measures approved in 2021, while excluding any measures that, based on a common understan ding by the Commissio n and Italy, are proved to be ineffective or counterpr oductive as regards the acceleration and simplificati on of the tender procedure.</t>
  </si>
  <si>
    <r>
      <rPr>
        <sz val="10"/>
        <color rgb="FF006000"/>
        <rFont val="Calibri"/>
        <family val="2"/>
      </rPr>
      <t>Entry into force of the Legislative- Decree to implement all the previsions of the delegation Law to reform the Public Procurement Code.</t>
    </r>
  </si>
  <si>
    <r>
      <rPr>
        <sz val="10"/>
        <color rgb="FF006000"/>
        <rFont val="Calibri"/>
        <family val="2"/>
      </rPr>
      <t>Presidency of the Council of Ministers; ANAC;
Consip</t>
    </r>
  </si>
  <si>
    <r>
      <rPr>
        <sz val="10"/>
        <color rgb="FF006000"/>
        <rFont val="Calibri"/>
        <family val="2"/>
      </rPr>
      <t>Entry into force of all necessary implementing measures and secondary legislation for the reform/simplification of the public procurement system (also stemming from the revision of the Public Procurement Code).</t>
    </r>
  </si>
  <si>
    <r>
      <rPr>
        <sz val="10"/>
        <color rgb="FF006000"/>
        <rFont val="Calibri"/>
        <family val="2"/>
      </rPr>
      <t>Certificate of works completion signed by the contractor and the competent authority demonstrating project has been completed and is operational, and link to the system
Explanatory report demonstrating how the system contribute to the achievement of all the constitutive elements of the
milestone</t>
    </r>
  </si>
  <si>
    <r>
      <rPr>
        <sz val="10"/>
        <color rgb="FF006000"/>
        <rFont val="Calibri"/>
        <family val="2"/>
      </rPr>
      <t>The National eProcurement System shall be operational and fully in line with EU Public Procurement Directives and include the full digitalization of procedures up to the contract execution (smart procurement), shall be interoperable with the management systems of the public administration, shall contain a digital habilitation of PO, auction sessions, machine learning to detect trends, CRMs with chatbots, digital engagement and status chain.</t>
    </r>
  </si>
  <si>
    <t>The Commerci al Credit Platform (PCC) shall fulfil the following conditions: a- the total amount of public authorities payments recorded in the platform reaches 80% of the total amount of commerci al invoices issued to the public administra tions (almost 150 billion EUR per year divided between Amministrazioni dello Stato, Regioni, Province Autonome , enti del Servizio sanitario nazionale, enti locali, enti pubblicinazionali e altri enti); b- the system records both entries and exits of invoices; and c- The  data of the PCC platform, including raw data, shall be made available, upon request by the Commissio n, in respect of the privacy regulation. If for one of the levels of the public administra tion the unweighte d average payment time and the unweighte d average payment delay indicators exceed by 20 days or more the weighted average payment time and weighted average payment delay for payments falling under the 30 days obligation of the Directive 2011/7/EU on Late Payments, the Commissio n shall use the unweighte d average payment time and unweighte d average payment delay indicators to define if the target has been reached for that level of public administra tion. If the unweighte d average payment time and the unweighted average payment delay indicators exceed by 30 days or more the weighted average payment time and weighted average payment delay for payments falling under the 60 days obligation of the Directive 2011/7/EU on Late Payments, the Commissio n shall use the unweighte d average payment time and unweighted average payment delay indicators to define if the target has been reached.</t>
  </si>
  <si>
    <r>
      <rPr>
        <sz val="10"/>
        <color rgb="FF006000"/>
        <rFont val="Calibri"/>
        <family val="2"/>
      </rPr>
      <t>Evidence on Commercial Credit Platform - PCC database</t>
    </r>
  </si>
  <si>
    <r>
      <rPr>
        <sz val="10"/>
        <color rgb="FF006000"/>
        <rFont val="Calibri"/>
        <family val="2"/>
      </rPr>
      <t>Based on the Commercial Credit Platform (PCC), the weighted average payment time (“tempo di pagamento”) of central public authorities (</t>
    </r>
    <r>
      <rPr>
        <i/>
        <sz val="10"/>
        <color rgb="FF006000"/>
        <rFont val="Calibri"/>
        <family val="2"/>
      </rPr>
      <t>Amministrazioni dello Stato, enti pubblici nazionali e altri enti</t>
    </r>
    <r>
      <rPr>
        <sz val="10"/>
        <color rgb="FF006000"/>
        <rFont val="Calibri"/>
        <family val="2"/>
      </rPr>
      <t>) to businesses shall be below or equal to 30 days.</t>
    </r>
  </si>
  <si>
    <t>The Commerci al Credit Platform (PCC) shall fulfil the following conditions: a- the total amount of public authorities payments recorded in the platform reaches 80% of the total amount of commercial invoices issued to the public administra tions (almost 150 billion EUR per year divided between Amministr azioni dello Stato, Regioni, Province Autonome, enti del Servizio sanitario nazionale, enti locali, enti pubblici nazionali e altri enti); b- the system records both entries and exits of invoices; and c- The  data of the PCC platform, including raw data, shall be made available, upon request by the Commissio n, in respect of the privacy regulation. If for one of the levels of the public administra tion the unweighte d average payment time and the unweighted average payment delay indicators exceed by 20 days or more the weighted average payment time and weighted average payment delay for payments falling under the 30 days obligation of the Directive 2011/7/EU on Late Payments, the Commissio n shall use the unweighte d average payment time and unweighte d average payment delay indicators to define if the target has been reached for that level of public administra tion. If the unweighte d average payment time and the unweighte d average payment delay indicators exceed by 30 days or more the weighted average payment time and weighted average payment delay for payments falling under the 60 days obligation of the Directive 2011/7/EU on Late Payments, the Commissio n shall use the unweighte d average payment time and unweighte d average payment delay indicators to define if the target has been reached.</t>
  </si>
  <si>
    <r>
      <rPr>
        <sz val="10"/>
        <color rgb="FF006000"/>
        <rFont val="Calibri"/>
        <family val="2"/>
      </rPr>
      <t>Based on the Commercial Credit Platform (PCC), the weighted average payment time (“tempo di pagamento”) of regional public authorities (</t>
    </r>
    <r>
      <rPr>
        <i/>
        <sz val="10"/>
        <color rgb="FF006000"/>
        <rFont val="Calibri"/>
        <family val="2"/>
      </rPr>
      <t>Regioni and Province Autonome</t>
    </r>
    <r>
      <rPr>
        <sz val="10"/>
        <color rgb="FF006000"/>
        <rFont val="Calibri"/>
        <family val="2"/>
      </rPr>
      <t>) to businesses shall be below or equal to 30 days.</t>
    </r>
  </si>
  <si>
    <t>The Commerci al Credit Platform (PCC) shall fulfil the following conditions: a- the total amount of public authorities payments recorded in the platform reaches 80% of the total amount of commerci al invoices issued to the public administra tions (almost 150 billion EUR per year divided between Amministr azioni dello Stato, Regioni, Province Autonome, enti del Servizio sanitario nazionale, enti locali, enti pubblici nazionali e altri enti); b- the system records both entries and exits of invoices; and c- The  data of the PCC platform, including raw data, shall be made available, upon request by the Commission, in respect of the privacy regulation. If for one of the levels of the public administra tion the unweighte d average payment time and the unweighte d average payment delay indicators exceed by 20 days or more the weighted average payment time and weighted average payment delay for payments falling under the 30 days obligation of the Directive 2011/7/EU on Late Payments, the Commissio n shall use the unweighte d average payment time and unweighte d average payment delay indicators to define if the target has been reached for that level of public administration. If the unweighte d average payment time and the unweighte d average payment delay indicators exceed by 30 days or more the weighted average payment time and weighted average payment delay for payments falling under the 60 days obligation of the Directive 2011/7/EU on Late Payments, the Commissio n shall use the unweighte d average payment time and unweighte d average payment delay indicators to define if the target has been reached.</t>
  </si>
  <si>
    <r>
      <rPr>
        <sz val="10"/>
        <color rgb="FF006000"/>
        <rFont val="Calibri"/>
        <family val="2"/>
      </rPr>
      <t>Based on the Commercial Credit Platform (PCC), the weighted average payment time (“tempo di pagamento”) of local public authorities (</t>
    </r>
    <r>
      <rPr>
        <i/>
        <sz val="10"/>
        <color rgb="FF006000"/>
        <rFont val="Calibri"/>
        <family val="2"/>
      </rPr>
      <t>enti locali</t>
    </r>
    <r>
      <rPr>
        <sz val="10"/>
        <color rgb="FF006000"/>
        <rFont val="Calibri"/>
        <family val="2"/>
      </rPr>
      <t>) to businesses shall be below or equal to 30 days.</t>
    </r>
  </si>
  <si>
    <t>The Commercial Credit Platform (PCC) shall fulfil the following conditions: a- the total amount of public authorities payments recorded in the platform reaches 80% of the total amount of commerci al invoices issued to the public administrations (almost 150 billion EUR per year divided between Amministr azioni dello Stato, Regioni, Province
Autonome, enti del Servizio sanitario nazionale, enti locali, enti pubblici nazionali e altri enti); b- the system records both entries and exits of invoices; and c- The  data of the PCC platform, including raw data, shall be made available, upon request by
the Commission, in respect of the privacy regulation.
If for one of the levels of the public administra tion the unweighte d average payment time and the unweighte d average payment delay indicators exceed by 20 days or more the weighted average payment time and weighted average payment delay for
paymentsfalling under the 30 days obligation of the Directive 2011/7/EU
on Late Payments, the Commissio n shall use the unweighte d average payment time and unweighte d average payment delay indicators to define if the target has been reached for that level of public administra tion.If the unweighte d average payment time and the unweighte d average payment delay indicators exceed by 30 days or more the weighted average payment time and weighted average payment delay for payments falling under the 60 days obligation of the Directive 2011/7/EU
on Late Payments,
theCommissio n shall use the unweighte d average payment time and unweighte d average payment delay indicators to define if the target has been
reached.</t>
  </si>
  <si>
    <r>
      <rPr>
        <sz val="10"/>
        <color rgb="FF006000"/>
        <rFont val="Calibri"/>
        <family val="2"/>
      </rPr>
      <t>Based on the Commercial Credit Platform (PCC), the weighted average payment time (“tempo di pagamento”) of public health authorities (</t>
    </r>
    <r>
      <rPr>
        <i/>
        <sz val="10"/>
        <color rgb="FF006000"/>
        <rFont val="Calibri"/>
        <family val="2"/>
      </rPr>
      <t>enti del Servizio sanitario nazionale</t>
    </r>
    <r>
      <rPr>
        <sz val="10"/>
        <color rgb="FF006000"/>
        <rFont val="Calibri"/>
        <family val="2"/>
      </rPr>
      <t>) to businesses shall be below or equal to 60 days.</t>
    </r>
  </si>
  <si>
    <t>The Commercial Credit Platform (PCC) shall fulfil the following conditions: a- the total amount of public authorities payments recorded in the platform reaches 80% of the total amount of commerci al invoices issued to the public administra tions (almost 150 billion EUR per year divided between Amministr azioni dello Stato, Regioni, Province Autonome
, enti del Servizio sanitario nazionale, enti locali, enti
pubblicinazionali e altri enti);
b- the system records both entries and exits of invoices; and
c- The  data of the PCC
platform, including raw data, shall be made available, upon request by the Commissio n, in respect of the privacy regulation.
If for one of thelevels of the public administra tion the unweighte d average payment time and the unweighte d average payment delay indicators exceed by 20 days or more the weighted average payment time and weighted average payment delay for payments falling under the 30 days obligation of the Directive
2011/7/EUon Late Payments, the Commissio n shall use the unweighte d average payment time and unweighte d average payment delay indicators to define if the target has been reached for that level of public administra tion.
If the unweighte d average payment time and the unweighte
d averagepayment delay indicators exceed by 30 days or more the weighted average payment time and weighted average payment delay for payments falling under the 60 days obligation of the Directive 2011/7/EU
on Late Payments, the Commissio n shall use the unweighte d average payment time and
unweighted average payment delay indicators to define if the target has been
reached.</t>
  </si>
  <si>
    <r>
      <rPr>
        <sz val="10"/>
        <color rgb="FF006000"/>
        <rFont val="Calibri"/>
        <family val="2"/>
      </rPr>
      <t>Based on the Commercial Credit Platform (PCC), the weighted average payment delay (“tempo di ritardo”) of central authorities (</t>
    </r>
    <r>
      <rPr>
        <i/>
        <sz val="10"/>
        <color rgb="FF006000"/>
        <rFont val="Calibri"/>
        <family val="2"/>
      </rPr>
      <t>Amministrazioni dello Stato, enti pubblici nazionali e altri enti</t>
    </r>
    <r>
      <rPr>
        <sz val="10"/>
        <color rgb="FF006000"/>
        <rFont val="Calibri"/>
        <family val="2"/>
      </rPr>
      <t>) to businesses shall be at most 0 days</t>
    </r>
  </si>
  <si>
    <t>The Commerci al Credit Platform (PCC) shall fulfil the following conditions: a- the total amount of public authorities payments recorded in the platform reaches 80% of the total amount of commerci al invoices
issued tothe public administra tions (almost 150 billion EUR per year divided between Amministr azioni dello Stato, Regioni, Province Autonome
, enti del Servizio sanitario nazionale, enti locali, enti pubblici nazionali e altri enti);
b- the system records both entries and exits
ofinvoices; and
c- The  data of the PCC
platform, including raw data, shall be made available, upon request by the Commissio n, in respect of the privacy regulation.
If for one of the levels of the public administra tion the unweighte d average payment time and the
unweighted average payment delay indicators exceed by 20 days or more the weighted average payment time and weighted average payment delay for payments falling under the 30 days obligation of the Directive 2011/7/EU
on Late Payments, the Commissio n shall use the unweighte d average
payment time andunweighte d average payment delay indicators to define if the target has been reached for that level of public administra tion.
If the unweighte d average payment time and the unweighte d average payment delay indicators exceed by 30 days or more the weighted average payment
time andweighted average payment delay for payments falling under the 60 days obligation of the Directive 2011/7/EU
on Late Payments, the Commissio n shall use the unweighte d average payment time and unweighte d average payment delay indicators to define if the target has been
reached.</t>
  </si>
  <si>
    <r>
      <rPr>
        <sz val="10"/>
        <color rgb="FF006000"/>
        <rFont val="Calibri"/>
        <family val="2"/>
      </rPr>
      <t>Based on the Commercial Credit Platform (PCC), the weighted average payment delay (“tempo di ritardo”) of regional authorities (</t>
    </r>
    <r>
      <rPr>
        <i/>
        <sz val="10"/>
        <color rgb="FF006000"/>
        <rFont val="Calibri"/>
        <family val="2"/>
      </rPr>
      <t>Regioni and Province Autonome</t>
    </r>
    <r>
      <rPr>
        <sz val="10"/>
        <color rgb="FF006000"/>
        <rFont val="Calibri"/>
        <family val="2"/>
      </rPr>
      <t>) to businesses shall be at most 0 days.</t>
    </r>
  </si>
  <si>
    <t>The Commercial Credit Platform (PCC) shall fulfil the following conditions: a- the total amount of public authorities payments recorded in the platform reaches 80% of the total amount of commerci al invoices issued to the public administra tions (almost 150 billion EUR per year divided between Amministr azioni dello Stato, Regioni, Province Autonome, enti del Servizio sanitario nazionale, enti locali, enti pubblici nazionali e altri enti); b- the system records both entries and exits of invoices; and c- The  data of the PCC platform,including raw data, shall be made available, upon request by the Commissio n, in respect of the privacy regulation. If for one of the levels of the public administration the unweighted average payment time and the unweighte d average payment delay indicators exceed by 20 days or more theweighted average payment time and weighted average payment delay for payments falling under the 30 days obligation of the Directive 2011/7/EU on Late Payments, the Commissio n shall use the unweighted average payment time and unweighte d average payment delay indicators to define if the targethas been reached for that level of public administration. If the unweighte d average payment time and the unweighte d average payment delay indicators exceed by 30 days or more the weighted average payment time and weighted average payment delay for payments falling under the60 days obligation of the Directive 2011/7/EU on Late Payments, the Commissio n shall use the unweighted average payment time and unweighte d average payment delay indicators to define if the target has been reached.</t>
  </si>
  <si>
    <r>
      <rPr>
        <sz val="10"/>
        <color rgb="FF006000"/>
        <rFont val="Calibri"/>
        <family val="2"/>
      </rPr>
      <t>Based on the Commercial Credit Platform (PCC), the weighted average payment delay (“tempo di ritardo”) of local authorities (</t>
    </r>
    <r>
      <rPr>
        <i/>
        <sz val="10"/>
        <color rgb="FF006000"/>
        <rFont val="Calibri"/>
        <family val="2"/>
      </rPr>
      <t>enti locali</t>
    </r>
    <r>
      <rPr>
        <sz val="10"/>
        <color rgb="FF006000"/>
        <rFont val="Calibri"/>
        <family val="2"/>
      </rPr>
      <t>) to businesses shall be at most 0 days.</t>
    </r>
  </si>
  <si>
    <t>The Commerci al Credit Platform (PCC) shall fulfil the following conditions
:a- the total amount of public authorities payments recorded in the platform reaches 80% of the total amount of commerci al invoices issued to the public administra tions (almost 150 billion EUR per year divided between Amministr azioni dello Stato, Regioni, Province
Autonome, enti del Servizio sanitario nazionale, enti locali, enti pubblici nazionali e altri enti);
b- the system records both entries and exits of invoices; and
c- The  data of the PCC
platform, including raw data, shall be made available, upon request by
the Commission, in respect of the privacy regulation.
If for one of the levels of the public administra tion the unweighte d average payment time and the unweighte d average payment delay indicators exceed by 20 days or more the weighted average payment time and weighted average payment delay for
paymentsfalling under the 30 days obligation of the Directive 2011/7/EU
on Late Payments, the Commissio n shall use the unweighte d average payment time and unweighte d average payment delay indicators to define if the target has been reached for that level of public administra tion.If the unweighte d average payment time and the unweighte d average payment delay indicators exceed by 30 days or more the weighted average payment time and weighted average payment delay for payments falling under the 60 days obligation of the Directive 2011/7/EU
on Late Payments,
theCommissio n shall use the unweighte d average payment time and unweighte d average payment delay indicators to define if the target has been
reached.</t>
  </si>
  <si>
    <r>
      <rPr>
        <sz val="10"/>
        <color rgb="FF006000"/>
        <rFont val="Calibri"/>
        <family val="2"/>
      </rPr>
      <t>Based on the Commercial Credit Platform (PCC), the weighted average payment delay (“tempo di ritardo”) of public health authorities (</t>
    </r>
    <r>
      <rPr>
        <i/>
        <sz val="10"/>
        <color rgb="FF006000"/>
        <rFont val="Calibri"/>
        <family val="2"/>
      </rPr>
      <t>enti del Servizio sanitario nazionale</t>
    </r>
    <r>
      <rPr>
        <sz val="10"/>
        <color rgb="FF006000"/>
        <rFont val="Calibri"/>
        <family val="2"/>
      </rPr>
      <t>) to businesses shall be at most 0 days.</t>
    </r>
  </si>
  <si>
    <t>For the purpose of the reduction of the average time between the publicatio n and contract award, ‘publicatio n’ shall refer to
the entireperiod for the submissio n of offers, i.e. including the last valid day indicated by the contractin g authority in the call for tender for receiving offers (as originally envisaged in the call for tender and without any subsequent extensions).</t>
  </si>
  <si>
    <r>
      <rPr>
        <sz val="10"/>
        <color rgb="FF006000"/>
        <rFont val="Calibri"/>
        <family val="2"/>
      </rPr>
      <t>Data transmitted for the purposes of the TED.</t>
    </r>
  </si>
  <si>
    <r>
      <rPr>
        <sz val="10"/>
        <color rgb="FF006000"/>
        <rFont val="Calibri"/>
        <family val="2"/>
      </rPr>
      <t>Based on the data of the EU Official Journal (TED database), the average time between the publication and the contract award shall be reduced to less than 100 days for contracts above the thresholds of the EU public procurement directives.</t>
    </r>
  </si>
  <si>
    <t>The IT Authorities shall provide the data on the time reduction retrieved from ANAC’s database both in aggregated form and divided per different categories of works, for works completed between 3Q2021 and 4Q2023.</t>
  </si>
  <si>
    <r>
      <rPr>
        <sz val="10"/>
        <color rgb="FF006000"/>
        <rFont val="Calibri"/>
        <family val="2"/>
      </rPr>
      <t>The average time between the contract award and the realization of the infrastructure (‘fase esecutiva’) shall be reduced at least by 15%.</t>
    </r>
  </si>
  <si>
    <r>
      <rPr>
        <sz val="10"/>
        <color rgb="FF006000"/>
        <rFont val="Calibri"/>
        <family val="2"/>
      </rPr>
      <t>Civil Service Department
;
Consip</t>
    </r>
  </si>
  <si>
    <r>
      <rPr>
        <sz val="10"/>
        <color rgb="FF006000"/>
        <rFont val="Calibri"/>
        <family val="2"/>
      </rPr>
      <t>Summary document duly justifying how the target (including all the constitutive elements) was satisfactorily fulfilled. This document will include as an annex the following documentary evidence and elements:
a) a list of the individual certificates proving that the training programmes have been completed;
b) the number of training actions/hours completed and/or the number of candidates enrolled
c) the type of training provided with detail of its content and learning format
used.</t>
    </r>
  </si>
  <si>
    <r>
      <rPr>
        <sz val="10"/>
        <color rgb="FF006000"/>
        <rFont val="Calibri"/>
        <family val="2"/>
      </rPr>
      <t>At least 20% of civil servants have  been trained through the Public Buyers Professionalization Strategy This takes into account the total number of civil servants actively involved in public procurement, i.e. 100,000 public buyers registered as of 30 April 2021  to the National e-Procurement System managed by Consip on behalf of the MEF.</t>
    </r>
  </si>
  <si>
    <r>
      <rPr>
        <sz val="10"/>
        <color rgb="FF006000"/>
        <rFont val="Calibri"/>
        <family val="2"/>
      </rPr>
      <t>Evidences on Consip DataWareHouse and ANAC National Contrac Registry</t>
    </r>
  </si>
  <si>
    <r>
      <rPr>
        <sz val="10"/>
        <color rgb="FF006000"/>
        <rFont val="Calibri"/>
        <family val="2"/>
      </rPr>
      <t>At least 15% of contracting authorities are using dynamic purchasing systems as per EU Directive 2014/24 (two years observation timeframe and taking into account that in Italy the use of the DPS is mainly targeted at above the threshold purchases, given that the below-the-threshold ones are mainly performed using eMarketplaces). The target refers to Central Government Contracting Authorities (250 PA as registered per 30 April 2021 to the National e-Procurement System managed by Consip on behalf of the
MEF).</t>
    </r>
  </si>
  <si>
    <t>The Commerci al Credit Platform (PCC) shall fulfil the following conditions: a- the total amount of public authorities payments recorded in the platform reaches 95% of the total amount of commerci al invoices issued to the public administra tions (almost 150 billion EUR per year divided between Amministr azioni dello Stato, Regioni, Province Autonome
, enti del Servizio sanitario nazionale, enti locali, enti pubblici nazionali e
altri enti);b- the system records both entries and exits of invoices; and
c- The  data of the PCC
platform, including raw data, shall be made available, upon request by the Commissio n, in respect of the privacy regulation.
If for one of the levels of
the publicadministra tion the unweighte d average payment time and the unweighte d average payment delay indicators exceed by 15 days or more the weighted average payment time and weighted average payment delay for payments falling under the 30 days obligation of the Directive 2011/7/EU
on Late
Payments,the Commissio n shall use the unweighte d average payment time and unweighte d average payment delay indicators to define if the target has been reached for that level of public administra tion.
If the unweighte d average payment time and the unweighte d average
payment delayindicators exceed by 20 days or more the weighted average payment time and weighted average payment delay for payments falling under the 60 days obligation of the Directive 2011/7/EU
on Late Payments, the Commissio n shall use the unweighte d average payment time and unweighte
d average paymentdelay indicators to define if the target has been
reached.</t>
  </si>
  <si>
    <t>The Commerci al Credit Platform (PCC) shall fulfil the following conditions
:
a- the total amount of public authorities payments recorded in the platform reaches 95% of the total amount of commerci al invoices issued to
the publicadministra tions (almost 150 billion EUR per year divided between Amministr azioni dello Stato, Regioni, Province Autonome
, enti del Servizio sanitario nazionale, enti locali, enti pubblici nazionali e altri enti);
b- the system records both entries and exits
ofinvoices; and
c- The  data of the PCC
platform, including raw data, shall be made available, upon request by the Commissio n, in respect of the privacy regulation.
If for one of the levels of the public administra tion the unweighte d average payment time and the
unweighted average payment delay indicators exceed by 15 days or more the weighted average payment time and weighted average payment delay for payments falling under the 30 days obligation of the Directive 2011/7/EU
on Late Payments, the Commissio n shall use the unweighte d average
payment time andunweighte d average payment delay indicators to define if the target has been reached for that level of public administra tion.
If the unweighte d average payment time and the unweighte d average payment delay indicators exceed by 20 days or more the weighted average payment
time andweighted average payment delay for payments falling under the 60 days obligation of the Directive 2011/7/EU
on Late Payments, the Commissio n shall use the unweighte d average payment time and unweighte d average payment delay indicators to define if the target has been
reached.</t>
  </si>
  <si>
    <t>The Commerci al Credit Platform (PCC) shall fulfil the following conditions
:
a- the total amount of public authorities payments recorded in the platform reaches 95% of the total amount of commerci al invoices issued to the public administra tions (almost 150 billion EUR per
yeardivided between Amministr azioni dello Stato, Regioni, Province Autonome
, enti del Servizio sanitario nazionale, enti locali, enti pubblici nazionali e altri enti);
b- the system records both entries and exits of invoices; and
c- The  data of the PCC
platform,including raw data, shall be made available, upon request by the Commissio n, in respect of the privacy regulation.
If for one of the levels of the public administra tion the unweighte d average payment time and the unweighte d average payment delay indicators exceed by 15 days or
more theweighted average payment time and weighted average payment delay for payments falling under the 30 days obligation of the Directive 2011/7/EU
on Late Payments, the Commissio n shall use the unweighte d average payment time and unweighte d average payment delay indicators
to define if the targethas been reached for that level of public administra tion.
If the unweighte d average payment time and the unweighte d average payment delay indicators exceed by 20 days or more the weighted average payment time and weighted average payment delay for payments falling
under the60 days obligation of the Directive 2011/7/EU
on Late Payments, the Commissio n shall use the unweighte d average payment time and unweighte d average payment delay indicators to define if the target has been
reached.</t>
  </si>
  <si>
    <r>
      <rPr>
        <sz val="10"/>
        <color rgb="FF006000"/>
        <rFont val="Calibri"/>
        <family val="2"/>
      </rPr>
      <t>Based    on    the    Commercial    Credit Platform  (PCC),  the  weighted  average payment time (“tempo di pagamento”) of local public authorities (</t>
    </r>
    <r>
      <rPr>
        <i/>
        <sz val="10"/>
        <color rgb="FF006000"/>
        <rFont val="Calibri"/>
        <family val="2"/>
      </rPr>
      <t>enti locali</t>
    </r>
    <r>
      <rPr>
        <sz val="10"/>
        <color rgb="FF006000"/>
        <rFont val="Calibri"/>
        <family val="2"/>
      </rPr>
      <t>) to businesses shall be below or equal to 30 days.</t>
    </r>
  </si>
  <si>
    <t>The Commerci al Credit Platform (PCC) shall fulfil the following conditions
:a- the total amount of public authorities payments recorded in the platform reaches 95% of the total amount of commerci al invoices issued to the public administra tions (almost 150 billion EUR per year divided between Amministr azioni dello Stato, Regioni, Province
Autonome, enti del Servizio sanitario nazionale, enti locali, enti pubblici nazionali e altri enti);
b- the system records both entries and exits of invoices; and
c- The  data of the PCC
platform, including raw data, shall be made available, upon request by
the Commission, in respect of the privacy regulation.
If for one of the levels of the public administra tion the unweighte d average payment time and the unweighte d average payment delay indicators exceed by 15 days or more the weighted average payment time and weighted average payment delay for
paymentsfalling under the 30 days obligation of the Directive 2011/7/EU
on Late Payments, the Commissio n shall use the unweighte d average payment time and unweighte d average payment delay indicators to define if the target has been reached for that level of public administra tion.If the unweighte d average payment time and the unweighte d average payment delay indicators exceed by 20 days or more the weighted average payment time and weighted average payment delay for payments falling under the 60 days obligation of the Directive 2011/7/EU
on Late Payments,
theCommissio n shall use the unweighte d average payment time and unweighte d average payment delay indicators to define if the target has been
reached.</t>
  </si>
  <si>
    <t>The Commerci al Credit Platform (PCC) shall fulfil the following conditions
:
a- the total amount of public authorities payments
recordedin the platform reaches 95% of the total amount of commerci al invoices issued to the public administra tions (almost 150 billion EUR per year divided between Amministr azioni dello Stato, Regioni, Province Autonome
, enti del Servizio sanitario nazionale, enti locali, enti
pubblicinazionali e altri enti);
b- the system records both entries and exits of invoices; and
c- The  data of the PCC
platform, including raw data, shall be made available, upon request by the Commissio n, in respect of the privacy regulation.
If for one of thelevels of the public administra tion the unweighte d average payment time and the unweighte d average payment delay indicators exceed by 15 days or more the weighted average payment time and weighted average payment delay for payments falling under the 30 days obligation of the Directive
2011/7/EUon Late Payments, the Commissio n shall use the unweighte d average payment time and unweighte d average payment delay indicators to define if the target has been reached for that level of public administra tion.
If the unweighte d average payment time and the unweighte
d averagepayment delay indicators exceed by 20 days or more the weighted average payment time and weighted average payment delay for payments falling under the 60 days obligation of the Directive 2011/7/EU
on Late Payments, the Commissio n shall use the unweighte d average payment time and
unweighted average payment delay indicators to define if the target has been
reached.</t>
  </si>
  <si>
    <r>
      <rPr>
        <sz val="10"/>
        <color rgb="FF006000"/>
        <rFont val="Calibri"/>
        <family val="2"/>
      </rPr>
      <t>Based on the Commercial Credit Platform (PCC), the weighted average payment delay (“tempo di ritardo”) of central authorities (Amministrazioni dello Stato, enti pubblici nazionali e altri enti) to businesses shall be at most 0 days.</t>
    </r>
  </si>
  <si>
    <t>The Commerci al Credit Platform (PCC) shall fulfil the following conditions
:
a- the total amount of public authorities payments recorded in the platform reaches 95% of the total amount of commerci
al invoicesissued to the public administra tions (almost 150 billion EUR per year divided between Amministr azioni dello Stato, Regioni, Province Autonome
, enti del Servizio sanitario nazionale, enti locali, enti pubblici nazionali e altri enti);
b- the system records both entries
and exitsof invoices; and
c- The  data of the PCC
platform, including raw data, shall be made available, upon request by the Commissio n, in respect of the privacy regulation.
If for one of the levels of the public administra tion the unweighte d average payment time and
theunweighte d average payment delay indicators exceed by 15 days or more the weighted average payment time and weighted average payment delay for payments falling under the 30 days obligation of the Directive 2011/7/EU
on Late Payments, the Commissio n shall use the unweighte d average
paymenttime and unweighte d average payment delay indicators to define if the target has been reached for that level of public administra tion.
If the unweighte d average payment time and the unweighte d average payment delay indicators exceed by 20 days or more the weighted
average paymenttime and weighted average payment delay for payments falling under the 60 days obligation of the Directive 2011/7/EU
on Late Payments, the Commissio n shall use the unweighte d average payment time and unweighte d average payment delay indicators to define if the target has been
reached.</t>
  </si>
  <si>
    <r>
      <rPr>
        <sz val="10"/>
        <color rgb="FF006000"/>
        <rFont val="Calibri"/>
        <family val="2"/>
      </rPr>
      <t>Based on the Commercial Credit Platform (PCC), the weighted average payment delay (“tempo di ritardo”) of regional authorities (Regioni and Province Autonome) to businesses shall be at most 0 days</t>
    </r>
  </si>
  <si>
    <r>
      <rPr>
        <sz val="10"/>
        <color rgb="FF006000"/>
        <rFont val="Calibri"/>
        <family val="2"/>
      </rPr>
      <t>Based on the Commercial Credit Platform (PCC), the weighted average payment delay (“tempo di ritardo”) of local authorities (enti locali) to businesses shall be at most 0 days.</t>
    </r>
  </si>
  <si>
    <r>
      <rPr>
        <sz val="10"/>
        <color rgb="FF006000"/>
        <rFont val="Calibri"/>
        <family val="2"/>
      </rPr>
      <t>Based on the Commercial Credit Platform (PCC), the weighted average payment delay (“tempo di ritardo”) of public health authorities (enti del Servizio sanitario nazionale) to businesses shall be at most 0 days.</t>
    </r>
  </si>
  <si>
    <t>For the purpose of the reduction of the average time between the publicatio n and contract award, ‘publicatio n’ shall refer to
the entireperiod for the submissio n of offers, i.e. including the last valid day indicated by the contractin g authority in the call for tender for receiving offers (as originally envisaged in the call for tender and without any subsequen t extensions
).</t>
  </si>
  <si>
    <r>
      <rPr>
        <sz val="10"/>
        <color rgb="FF006000"/>
        <rFont val="Calibri"/>
        <family val="2"/>
      </rPr>
      <t>Based on the data of the EU Official Journal (TED database),the average time between the publication and the contract award shall be reduced to less than 100 days for contracts above the thresholds of the EU public procurement directives.</t>
    </r>
  </si>
  <si>
    <t>The IT Authorities shall provide the data on the time reduction retrieved from
ANAC’s database both inaggregated form and divided per different categories of works, for works completed between 32Q2021 and 4Q2024.</t>
  </si>
  <si>
    <r>
      <rPr>
        <sz val="10"/>
        <color rgb="FF006000"/>
        <rFont val="Calibri"/>
        <family val="2"/>
      </rPr>
      <t>Summary document duly justifying how the target (including all the constitutive elements) was satisfactorily fulfilled. This document will include as an annex the following documentary evidence and elements:
a) a list of the individual certificates proving that the training programmes have been completed;
b) the number of training actions/hours completed and/or the number of candidates enrolled.</t>
    </r>
  </si>
  <si>
    <r>
      <rPr>
        <sz val="10"/>
        <color rgb="FF006000"/>
        <rFont val="Calibri"/>
        <family val="2"/>
      </rPr>
      <t>At least 35% of civil servants have  been trained through the Public Buyers Professionalization Strategy This takes into account the total number of civil servants actively involved in public procurement, i.e. 100,000 public buyers registered as of 30 April 2021  to the National e-Procurement System managed by Consip on behalf of the MEF.</t>
    </r>
  </si>
  <si>
    <t>At least 20% of contracting authorities are using dynamic purchasing systems as per Directive 2014/24 (two years
observation timeframe and taking intoaccount that in Italy the use of the DPS is mainly targeted at above the threshold purchases, given that the below-the-threshold ones are mainly performed using eMarketplaces). The target refers to Central Government Contracting Authorities (250 PA as registered per 30 April 2021 to the National e-Procurement System managed by Consip on behalf of the
MEF).</t>
  </si>
  <si>
    <r>
      <rPr>
        <sz val="10"/>
        <color rgb="FF006000"/>
        <rFont val="Calibri"/>
        <family val="2"/>
      </rPr>
      <t>Ministry of economy and finance
- State General Accounting Department</t>
    </r>
  </si>
  <si>
    <t>The reform of the spending review process shall be intended with reference to the process of “Financial planning and agreement s among Ministries” (“Program mazione finanziaria
e accorditra
Ministeri”) outlined in article 22- bis of law 196/2009
and following amendme
nts.</t>
  </si>
  <si>
    <r>
      <rPr>
        <sz val="10"/>
        <color rgb="FF006000"/>
        <rFont val="Calibri"/>
        <family val="2"/>
      </rPr>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 The document shall indicate:
a) How the role of the Ministry of Economy and Finance has been reinforced in the ex-ante
evaluation, monitoring and ex-post
evaluation in the context of
the spending review process;</t>
    </r>
  </si>
  <si>
    <r>
      <rPr>
        <sz val="10"/>
        <color rgb="FF006000"/>
        <rFont val="Calibri"/>
        <family val="2"/>
      </rPr>
      <t>The revised framework for spending reviews in central state administrations (Ministries) shall improve its effectiveness by reinforcing the role of the Ministry of Economy and Finance. In particular, it shall provide for a reinforced role of the Ministry of Economy and Finance in the ex-ante evaluation, monitoring processes and ex-post evaluation, allowing to enforce the thoroughly execution of the reviews and the achievement of the intended goals.</t>
    </r>
  </si>
  <si>
    <r>
      <rPr>
        <sz val="10"/>
        <color rgb="FF006000"/>
        <rFont val="Calibri"/>
        <family val="2"/>
      </rPr>
      <t>Ministry of economy and finance, Revenue Agency</t>
    </r>
  </si>
  <si>
    <t>Summary document duly justifying how the milestone (including all the constitutive elements) was satisfactorily fulfilled. This document shall include as an annex the following documentary evidence:
a) Report by the competent authority reviewing possible actions for reducing tax evasion from omitted invoicing, especially in the sectors most exposed to tax evasion, including through targeted incentives to consumers. The review shall assess previous policies taken to reduce tax evasion from omitted invoicing and consider experiences from other Member States, in order
to outline on that basispossible actions and their
cost-benefit evaluation.</t>
  </si>
  <si>
    <r>
      <rPr>
        <sz val="10"/>
        <color rgb="FF006000"/>
        <rFont val="Calibri"/>
        <family val="2"/>
      </rPr>
      <t>Adopt a report to inform government actions for reducing tax evasion from omitted invoicing, especially in the sectors most exposed to tax evasion, including through targeted incentives to consumers.</t>
    </r>
  </si>
  <si>
    <r>
      <rPr>
        <sz val="10"/>
        <color rgb="FF006000"/>
        <rFont val="Calibri"/>
        <family val="2"/>
      </rPr>
      <t>Summary document duly justifying how the milestone (including all the constitutive elements) was satisfactorily fulfilled. This document shall include as an annex the following documentary evidence:
a) Report by the competent authority on the effectiveness of practices used by selected public administrations for formulating and implementing saving plans. On that basis, the report shall draw guidelines and practical indications for all central administrations for the implementation of their saving plans.</t>
    </r>
  </si>
  <si>
    <r>
      <rPr>
        <sz val="10"/>
        <color rgb="FF006000"/>
        <rFont val="Calibri"/>
        <family val="2"/>
      </rPr>
      <t>The report shall be prepared by the Accounting Department of the Finance Ministry in cooperation with selected administrations to:
-     Assess their practices in the formulation and implementation of saving plans.
Define guidelines for all public administrations.</t>
    </r>
  </si>
  <si>
    <t>Copy of the publication in the
Official Journal for primarylegislation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 The document shall include:
(i) a declaration of completion and full operationalisation of the database and the dedicated IT infrastructure for the release of pre-populated VAT tax return; a description of its functioning and the required tasks as well as simplification gains for taxpayers.
(ii) A description of the improvement introduced in the database used for the “compliance letters” (providing early
communications to taxpayers for which anomalies are detected) indicating how the incidence of false-positive will be reduced and the number ofcommunications sent out to taxpayers will be increased.
(iii) A description of the new provisions introducing effective administrative sanctions in case of refusal of private providers to accept electronic payments, proving the enhanced effectiveness compared to previously existing provisions and providing a comparison with the original article 23 of decree-law 124/2019, which had been abrogated upon conversion into law.
(iv) A declaration of completion of the process of data pseudonymization provided for by art. 1, paragraphs 681-686, of the law n.160/2019, and of the set up of digital infrastructure for the analysis of big data generated through the interoperability of databases fully pseudonymized; a description of how these tools will increase the effectiveness of the risk analysis underlying the selection process,
including concrete extracts from the database.(v) A description of the additional effective actions against tax evasion from omitted invoicing taken based on the findings of the government review (milestone M1C1-101) also indicating the expected
impact on tax evasion.</t>
  </si>
  <si>
    <t>The provisions shall include:i) full operationalisation of the database and the dedicated IT infrastructure for the release of pre- populated VAT tax return, as provided for by art. 4, paragraph 1, of the legislative decree n. 127/2015.
(ii) the database used for the
“compliance letters” (providing early communications to taxpayers for which anomalies are detected) is enhanced with a view of reducing the incidence of false-positive and increasing the number of communications sent out to taxpayers.
(iii) entry into force of reformed legislation in order to ensure effective administrative sanctions in case of refusal of private providers to accept electronic payments (original article 23 of decree-law 124/2019, which had been abrogated upon conversion into law, represents a reference).
(iv) Completion of the process of data pseudonymization provided for by art. 1, paragraphs 681-686, of the law n.160/2019 and set up of digital infrastructure for the analysis of big data generated through the interoperability of databases fully pseudonymized, with a view to increase the effectiveness of the riskanalysis underlying the selection process.
(v) Entry into force of primary and secondary legislation implementing additional effective actions based on the findings of the review of possible measures to reduce tax evasion from omitted invoicing.</t>
  </si>
  <si>
    <r>
      <rPr>
        <sz val="10"/>
        <color rgb="FF006000"/>
        <rFont val="Calibri"/>
        <family val="2"/>
      </rPr>
      <t>The Document of Economy and Finance 2022
should set positive saving targets for the central state administra tion for each of the years covered by the programm ing period (2023,
2024,
2025)</t>
    </r>
  </si>
  <si>
    <r>
      <rPr>
        <sz val="10"/>
        <color rgb="FF006000"/>
        <rFont val="Calibri"/>
        <family val="2"/>
      </rPr>
      <t>Copy of the “Document of Economy and Finance 2022” (“</t>
    </r>
    <r>
      <rPr>
        <i/>
        <sz val="10"/>
        <color rgb="FF006000"/>
        <rFont val="Calibri"/>
        <family val="2"/>
      </rPr>
      <t>Documento di Economia e
Finanza 2022</t>
    </r>
    <r>
      <rPr>
        <sz val="10"/>
        <color rgb="FF006000"/>
        <rFont val="Calibri"/>
        <family val="2"/>
      </rPr>
      <t>”), accompanied by a document duly justifying how the milestone, including all the constitutive elements, was satisfactorily fulfilled.</t>
    </r>
  </si>
  <si>
    <r>
      <rPr>
        <sz val="10"/>
        <color rgb="FF006000"/>
        <rFont val="Calibri"/>
        <family val="2"/>
      </rPr>
      <t>On the basis of the decree-laws 90 and 93 of 2016 and law 163/2016, set targets in the Economic Financial Document for yearly spending reviews for the aggregate central state administrations for the years 2023, 2024, 2025. The saving targets shall reflect an adequate level of ambition.</t>
    </r>
  </si>
  <si>
    <r>
      <rPr>
        <sz val="10"/>
        <color rgb="FF006000"/>
        <rFont val="Calibri"/>
        <family val="2"/>
      </rPr>
      <t>Report from the ministry of economy and finance and the Revenue Agency certifying the number of “compliance
letters” sent to taxpayers during the relevant period.
It should include as an annex the anonymised list of
“compliance letters” sent.
.</t>
    </r>
  </si>
  <si>
    <r>
      <rPr>
        <sz val="10"/>
        <color rgb="FF006000"/>
        <rFont val="Calibri"/>
        <family val="2"/>
      </rPr>
      <t>The number of “compliance letters”, providing early communication to taxpayers for which anomalies are detected, shall be increased by at least 20% compared to 2019.</t>
    </r>
  </si>
  <si>
    <t>“False positive complianc e letters” shall be intended as complianc e letters sent to taxpayers which proved to wrongfully signal compliant transactio ns according
to therelevant
criteria.</t>
  </si>
  <si>
    <r>
      <rPr>
        <sz val="10"/>
        <color rgb="FF006000"/>
        <rFont val="Calibri"/>
        <family val="2"/>
      </rPr>
      <t>Report from the Ministry of economy and finance and the Revenue Agency certifying the number of “compliance letters” sent to taxpayers during the relevant period which resulted as “false
positive”.
It should include as an annex the anonymised list of false positive “compliance letters” sent.</t>
    </r>
  </si>
  <si>
    <r>
      <rPr>
        <sz val="10"/>
        <color rgb="FF006000"/>
        <rFont val="Calibri"/>
        <family val="2"/>
      </rPr>
      <t>The number of false-positive
“compliance letters” (providing an early communication to taxpayers for which anomalies are detected, but for which no frauds are detected ex post) shall be reduced by at least 5% with respect to 2019.</t>
    </r>
  </si>
  <si>
    <r>
      <rPr>
        <sz val="10"/>
        <color rgb="FF006000"/>
        <rFont val="Calibri"/>
        <family val="2"/>
      </rPr>
      <t>Report from the Ministry of economy and finance and the Revenue Agency certifying the increase in tax revenues
generated by “compliance letters” over the relevant period and indicating the corresponding increase in aggregated tax revenues reported in the monthly bulletin published by the
Financial Department of the Ministry of economy and
finance.</t>
    </r>
  </si>
  <si>
    <r>
      <rPr>
        <sz val="10"/>
        <color rgb="FF006000"/>
        <rFont val="Calibri"/>
        <family val="2"/>
      </rPr>
      <t>Tax revenue generated by “compliance letters” shall increase by 15% with respect to 2019.</t>
    </r>
  </si>
  <si>
    <r>
      <rPr>
        <sz val="10"/>
        <color rgb="FF006000"/>
        <rFont val="Calibri"/>
        <family val="2"/>
      </rPr>
      <t>Adoption with secondary legislation and publication of the new set of accounting rules compliant with the EUROSTAT EPSAS WG
directions and of the Multidimensional Chart of Accounts and their publications on the website.</t>
    </r>
  </si>
  <si>
    <r>
      <rPr>
        <sz val="10"/>
        <color rgb="FF006000"/>
        <rFont val="Calibri"/>
        <family val="2"/>
      </rPr>
      <t>Completion of a conceptual framework as reference for the accrual accounting system according to the qualitative features defined by Eurostat (EPSAS Working Group);
Setting of accrual accounting standards based on IPSAS/EPSAS; Design a multidimensional and multi- level chart of accounts.</t>
    </r>
  </si>
  <si>
    <r>
      <rPr>
        <sz val="10"/>
        <color rgb="FF006000"/>
        <rFont val="Calibri"/>
        <family val="2"/>
      </rPr>
      <t>Report with the evidence of the pre-populated VAT tax returns number of recipients, including extracts from the corresponding online platform. In full compliance with the GDPR, the Commission shall be granted access to the full database of “pre-populated" VAT returns
sent.</t>
    </r>
  </si>
  <si>
    <r>
      <rPr>
        <sz val="10"/>
        <color rgb="FF006000"/>
        <rFont val="Calibri"/>
        <family val="2"/>
      </rPr>
      <t>At least 2 300 000 taxpayers shall receive pre-populated VAT tax returns for the tax year 2022.</t>
    </r>
  </si>
  <si>
    <t>The classificati on shall be consistent with the criteria underlying the definition of Sustainable Developm ent Goals and the targets of the Agenda 2030.</t>
  </si>
  <si>
    <t>Copy of the publication in the Official Journal for primary legislation and the secondary legislation that provides for the inclusion in the standard budgetary process of the re- classification of the general State budget, with reference to the environmental expenditure and to the expenditure that promotes
gender equality, accompaniedby the 2024 Budget Law and by a document duly justifying how the milestone, including all the constitutive elements, was satisfactorily fulfilled. The document shall indicate:
(i) the methodology used for the re-classification of the general State budget, with reference to the expenditure that promotes gender equality;
(ii) the methodology used for the re-classification of the general State budget, with reference to the environmental expenditure, including changes compared to the previously existing methodology;
(iii) the section of the 2024 Budget Law proving the implementation of the re- classification of the general State budget, with reference to the environmental expenditure and to the expenditure that promotes
gender equality.</t>
  </si>
  <si>
    <r>
      <rPr>
        <sz val="10"/>
        <color rgb="FF006000"/>
        <rFont val="Calibri"/>
        <family val="2"/>
      </rPr>
      <t>The 2024 Budget Law shall provide the Parliament with a Sustainable Development Budget consisting in the classification of the general State budget with reference to the environmental expenditure and to the expenditure that promotes gender equality. The classification shall be consistent with the criteria underlying the definition of Sustainable Development Goals and the targets of
the Agenda 2030.</t>
    </r>
  </si>
  <si>
    <t>Report of the Ministry of economy and finance on the implementation of the
spending review in 2023,certifying the achievement of the saving target set for 2023 by the “Document of
Economy and Finance 2022”, accompanied by the reports prepared by each Ministry on the implementation of savings in 2023 in accordance with comma 5 of article 22-bis of law 196/2009 and following amendments.</t>
  </si>
  <si>
    <r>
      <rPr>
        <sz val="10"/>
        <color rgb="FF006000"/>
        <rFont val="Calibri"/>
        <family val="2"/>
      </rPr>
      <t>The Finance Ministry report to be transmitted to the Council of Ministers</t>
    </r>
  </si>
  <si>
    <r>
      <rPr>
        <sz val="10"/>
        <color rgb="FF006000"/>
        <rFont val="Calibri"/>
        <family val="2"/>
      </rPr>
      <t>The relevant reference for the staff increase shall be the Revenue Agency
“Performa nce plan 2021-
2023”.</t>
    </r>
  </si>
  <si>
    <r>
      <rPr>
        <sz val="10"/>
        <color rgb="FF006000"/>
        <rFont val="Calibri"/>
        <family val="2"/>
      </rPr>
      <t>Report on the completed staffing procedures for the Revenue Agency, accompanied by a document duly justifying how the target, including all the constitutive elements, was satisfactorily fulfilled.</t>
    </r>
  </si>
  <si>
    <r>
      <rPr>
        <sz val="10"/>
        <color rgb="FF006000"/>
        <rFont val="Calibri"/>
        <family val="2"/>
      </rPr>
      <t>The staff of the Revenue Agency shall be increased by 4113 units as indicated in the “Performance plan 2021-2023”.</t>
    </r>
  </si>
  <si>
    <r>
      <rPr>
        <sz val="10"/>
        <color rgb="FF006000"/>
        <rFont val="Calibri"/>
        <family val="2"/>
      </rPr>
      <t>Report from the ministry of economy and finance and the Revenue Agency certifying the number of “compliance
letters” sent to taxpayers during the relevant period.
It should include as an annex the anonymised list of
“compliance letters” sent.</t>
    </r>
  </si>
  <si>
    <r>
      <rPr>
        <sz val="10"/>
        <color rgb="FF006000"/>
        <rFont val="Calibri"/>
        <family val="2"/>
      </rPr>
      <t>The number of “compliance letters”, providing early communication to taxpayers for which anomalies are detected, shall be increased by at least 40% compared to 2019.</t>
    </r>
  </si>
  <si>
    <t>Report from the Ministry of economy and finance and the Revenue Agency certifying the increase in tax revenues
generated by “compliance letters” over the relevant period and indicating the corresponding increase in aggregated tax revenues reported in the monthly bulletin published by the
Financial Department of theMinistry of economy and finance.
It should include as an annex the anonymised list of
“compliance letters” sent.</t>
  </si>
  <si>
    <r>
      <rPr>
        <sz val="10"/>
        <color rgb="FF006000"/>
        <rFont val="Calibri"/>
        <family val="2"/>
      </rPr>
      <t>Tax revenue generated by “compliance letters” shall increase by 30% with respect to 2019.</t>
    </r>
  </si>
  <si>
    <r>
      <rPr>
        <sz val="10"/>
        <color rgb="FF006000"/>
        <rFont val="Calibri"/>
        <family val="2"/>
      </rPr>
      <t>Report of the Ministry of economy and finance on the implementation of the spending review in 2024, certifying the achievement of the saving target set for 2023 by the “Document of
Economy and Finance 2022” and the “Document of
Economy and Finance 2023”, accompanied by the reports prepared by each Ministry on the implementation of savings in 2024 in accordance with comma 5 of article 22-bis of law 196/2009 and following amendments.</t>
    </r>
  </si>
  <si>
    <r>
      <rPr>
        <sz val="10"/>
        <color rgb="FF006000"/>
        <rFont val="Calibri"/>
        <family val="2"/>
      </rPr>
      <t>The Finance Ministry report to be transmitted to the Council of Ministers as provided for by decree-laws 90 and 93 of 2016 and law 163/2016 shall:
- certify the completion of the spending review process for 2024 in respect of the provision for the spending review framework.
- certify the achievement of the target set in 2022 and 2023.</t>
    </r>
  </si>
  <si>
    <t>Ministry of economy and finance,Revenue Agency</t>
  </si>
  <si>
    <t>The relevant indicator shall be
“Propensity to evade” in all taxes excluding property taxes (Imposta Municipal e Unica) and excises, as reported in table “propensi one al gap nell’impos ta” (table
1.c.2 in the 2020 edition) of the annual governme nt report on the shadow economy required by art 2 of the legislative decree n. 160/2015.
Thereduction shall be intended as percent reduction in the propensity to evade with reference to the 2019 baseline, which will be included in the updated government report on the shadow economy to be published in November 2021 according to the same legal provisions.</t>
  </si>
  <si>
    <t>Government report on the shadow economy adopted in 2025 (data referred to tax year 2023) according to the
provisions of art 2 of thelegislative decree n.  160/2015, accompanied by a document duly justifying how the milestone, including all the constitutive elements, was satisfactorily fulfilled.</t>
  </si>
  <si>
    <t>“Propensity to evade” in all taxes excluding property taxes (Imposta Municipale Unica) and excises shall be lower in 2023 compared to 2019 by 5%
of the 2019 baseline. The referenceestimate for 2019 will be included in the updated government report on the shadow economy to be published in November 2021 according to the provisions of art. 2 of the legislative decree n. 160/2015. The 5% reduction shall be observed with reference to the estimates included in the updated vintage of the same report to be published in November 2025 based on data for the tax year 2023.</t>
  </si>
  <si>
    <r>
      <rPr>
        <sz val="10"/>
        <color rgb="FF006000"/>
        <rFont val="Calibri"/>
        <family val="2"/>
      </rPr>
      <t>Summary document duly justifying how the target including all the constitutive elements, was satisfactorily fulfilled. This document will include as an annex the following documentary evidence and elements:
a) a list of the individual certificates proving that the training programmes have been completed;
b) the number of training actions/hours completed and the number of candidates enrolled
c) the type of training provided with detail of its content and learning format used
d) a report by the responsible body confirming
the certification and
recognition of acquires skills</t>
    </r>
  </si>
  <si>
    <r>
      <rPr>
        <sz val="10"/>
        <color rgb="FF006000"/>
        <rFont val="Calibri"/>
        <family val="2"/>
      </rPr>
      <t>End of the first round of training for the transition to the new accrual accounting system for representatives of 18000 public entities.</t>
    </r>
  </si>
  <si>
    <t>Copy of the publication in the Official Journal for primary legislation and the secondary legislation that is critical for achieving the objectives described in the CID and reference to the relevant provisions indicating the entry
into force, accompanied by adocument duly justifying how the milestone, including all the constitutive elements, was satisfactorily fulfilled. This document will also include as an annex the following documentary evidence and elements: the number of entities that issued financial statements;</t>
  </si>
  <si>
    <t xml:space="preserve">Public administration financial statements covering at least 90% of the whole public sector entities shall be issued.
A legislative reform shall be adopted providing for the introduction of the new accrual accounting system for at least 90% of public administrations asof 2027. Secondary legislation shall be adopted providing: Guideline(s) and Operating manual(s) for the application of accounting standards accompanied by examples and practical representations to support operators; Training program: set up of training programs for the transition to the new accrual accounting system. </t>
  </si>
  <si>
    <r>
      <rPr>
        <sz val="10"/>
        <color rgb="FF006000"/>
        <rFont val="Calibri"/>
        <family val="2"/>
      </rPr>
      <t>Presidency of the Council of Ministers and Ministry of economy and finance
- State General Accounting Department</t>
    </r>
  </si>
  <si>
    <t>Primary and secondary legislation shall define the relevant parameter s and implement the fiscal federalism for regions with ordinary status, as defined by the decree-law 68/2011 (article 1-15), as lastly amended by law 176/2020 (article 31-sexties).</t>
  </si>
  <si>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</si>
  <si>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r>
      <rPr>
        <sz val="10"/>
        <color rgb="FF006000"/>
        <rFont val="Calibri"/>
        <family val="2"/>
      </rPr>
      <t>Complete the implementation of the “Fiscal federalism” (“Federalismo
fiscale”) as provided for by the existing delegation law 42/2009. In particular, primary and secondary legislation shall define the relevant parameters and implement the fiscal federalism for regions with ordinary status, as defined by the decree-law 68/2011 (article 1-15), as lastly amended by law 176/2020 (article 31-sexties).</t>
    </r>
  </si>
  <si>
    <r>
      <rPr>
        <sz val="10"/>
        <color rgb="FF006000"/>
        <rFont val="Calibri"/>
        <family val="2"/>
      </rPr>
      <t>Complete the implementation of the “Fiscal federalism” (“Federalismo
fiscale”) as provided for by the existing delegation law 42/2009. In particular, primary and secondary legislation shall define the relevant parameters and implement, as appropriate, the fiscal federalism for provinces and metropolitan cities, as defined by the decree-law 68/2011 (article 1-15), as lastly amended by law 178/2020 (article 1, comma 783).</t>
    </r>
  </si>
  <si>
    <r>
      <rPr>
        <sz val="10"/>
        <color rgb="FF006000"/>
        <rFont val="Calibri"/>
        <family val="2"/>
      </rPr>
      <t>Ministry of economy
and</t>
    </r>
  </si>
  <si>
    <t>The relevant
indicatorshall be
“Propensit y to evade” in all taxes excluding property taxes (Imposta Municipal e Unica) and excises, as computed for table “propensi one al gap nell’impos ta” (table
1.c.2 in the 2020 edition) of the annual governme nt report on the shadow economy required by art 2 of the legislative
decree n.160/2015. The reduction shall be intended as percent reduction in the propensity to evade with reference to the 2019 baseline, which will be included in the updated governme nt report on the shadow economy to be published in November 2021 according to the same legal provisions.</t>
  </si>
  <si>
    <t>Report to be prepared by the Ministry of economy and
finance based on the samemethodology used for the report required by art. 2 of the legislative decree n.
160/2015, accompanied by a document duly justifying how the target, including all the constitutive elements, was satisfactorily fulfilled.</t>
  </si>
  <si>
    <t>“Propensity to evade” in all taxes excluding property taxes (Imposta
Municipale Unica) and excises shall belower in 2024 compared to 2019 by 15% of the 2019 baseline. The reference estimate for 2019 will be included in the updated government report on the shadow economy to be published in November 2021 according to the provisions of art. 2 of the legislative decree n. 160/2015. The 15% reduction shall be observed with reference to an estimate for the tax year 2024 included in a dedicated report to be prepared by the Ministry of Finance by June 2026 based on the same methodology used for the report required by art. 2 of the legislative decree n. 160/2015.</t>
  </si>
  <si>
    <r>
      <rPr>
        <sz val="10"/>
        <color rgb="FF006000"/>
        <rFont val="Calibri"/>
        <family val="2"/>
      </rPr>
      <t>Report of the Ministry of economy and finance on the implementation of the spending review in 2025, certifying the achievement of the saving target set for 2023 by the “Document of
Economy and Finance 2022”, the “Document of Economy and Finance 2023” and the “Document of Economy and Finance 2024”, accompanied by the reports prepared by each Ministry on the implementation of savings in 2025 in accordance with comma 5 of article 22-bis of law 196/2009 and following amendments.</t>
    </r>
  </si>
  <si>
    <r>
      <rPr>
        <sz val="10"/>
        <color rgb="FF006000"/>
        <rFont val="Calibri"/>
        <family val="2"/>
      </rPr>
      <t>The Finance Ministry report to be transmitted to the Council of Ministers as provided for by decree-laws 90 and 93 of 2016 and law 163/2016 shall:
- certify the completion of the spending review process for 2025 in respect of the provision for the spending review framework.
- certify the achievement of the target set in 2022, 2023 and 2024.</t>
    </r>
  </si>
  <si>
    <t>The Ministry of Economic Developme nt / Ministry of Economy and finance</t>
  </si>
  <si>
    <t>Copy of the publication in the Official Journal for primary legislation and the secondary legislation that is critical for achieving the objectives described in the CID and
reference to the relevantprovisions indicating the entry into force, accompanied by a document duly justifying how the milestone, including all the constitutive elements, was satisfactorily fulfilled.
Copy of the resolution of the Revenues Agency defining the tax credit codes.</t>
  </si>
  <si>
    <t>The legal acts shall make Transition 4.0 tax credits available to potential beneficiaries. These are tax credits for
(i) 4.0 (that is to say, technologically advanced) tangible capital goods, (ii)
4.0 intangible capital goods, (iii)
standard intangible capital goods, (iv)research, development and innovation activities, and (v) training activities.
The tax credit codes shall be defined by a resolution of the Revenues Agency to allow beneficiaries to use the tax credits with the F24 payment model. A Scientific Committee including experts from the Ministry Economy and finance, the Ministry of Economic Development and the Bank of Italy shall be established through the adoption of a ministerial decree to assess the economic impact of Transition 4.0 tax credits.</t>
  </si>
  <si>
    <t>The Ministry of Economy and Finance and the Ministry of Economic Development shall monitor the number and type of companies (large/SM Es) using the tax credits.</t>
  </si>
  <si>
    <t>Summary document duly justifying how the target (including all the constitutive elements) was satisfactorily fulfilled. This document shall include as an annex the following documentary evidence:
a)    Certification related to the
completeness andaccuracy of data on tax return model which underpin the achievement of the target, for all the categories of tax credits involved
b)   Report including a list of tax credits per category of tax credit. The report shall also include
a list of companies using the tax credits and information on their size (large/SMEs)</t>
  </si>
  <si>
    <t>At least 69 900 Transition 4.0 tax credits have been granted to firms in relation to 4.0 tangible capital goods,
4.0 intangible capital goods, standard intangible capital goods, research, development and innovation activities, or training activities, based on tax returns presented between 1 January 2021 and 31 December 2022. It is
expected that in particular:- at least 17 700 tax credits for 4.0 tangible capital goods have been granted to firms, based on tax returns presented between 1 January 2021
and 31 December 2022;
- at least 27 300 tax credits for 4.0 intangible capital goods have been granted to firms, based on tax returns presented between 1 January 2021
and 31 December 2022;
- at least 13 600 tax credits for standard intangible capital goods have been granted to firms, based on tax returns presented between 1 January 2021 and 31 December 2022;
- at least 10 300 tax credits for research, development and innovation activities have been granted to firms, based on tax returns presented between 1 January and 31 December
2022;
- at least 1 000 tax credits for training activities have been granted to firms, based on tax returns presented between 1 January and 31 December
2022.
For firms whose tax year does not correspond to the calendar year, the end of the relevant period for the presentation of the tax returns related to all the above-listed tax credits shall be extended from 31 December 2022
to 30 November 2023.</t>
  </si>
  <si>
    <r>
      <rPr>
        <sz val="10"/>
        <color rgb="FF006000"/>
        <rFont val="Calibri"/>
        <family val="2"/>
      </rPr>
      <t>The Ministry of Economy and Finance and the Ministry of Economic Developm ent shall monitor the number and type of companies (large/SM Es) using the tax credits.</t>
    </r>
  </si>
  <si>
    <r>
      <rPr>
        <sz val="10"/>
        <color rgb="FF006000"/>
        <rFont val="Calibri"/>
        <family val="2"/>
      </rPr>
      <t xml:space="preserve">Summary document duly justifying how the target (including all the constitutive elements) was satisfactorily fulfilled. This document shall include as an annex the following documentary evidence:
</t>
    </r>
    <r>
      <rPr>
        <sz val="10"/>
        <color rgb="FF385522"/>
        <rFont val="Calibri"/>
        <family val="2"/>
      </rPr>
      <t xml:space="preserve">a)     </t>
    </r>
    <r>
      <rPr>
        <sz val="10"/>
        <color rgb="FF006000"/>
        <rFont val="Calibri"/>
        <family val="2"/>
      </rPr>
      <t xml:space="preserve">Certification related to the completeness and accuracy of data on tax return model which underpin the achievement of the target, for all the categories of tax credits involved
</t>
    </r>
    <r>
      <rPr>
        <sz val="10"/>
        <color rgb="FF385522"/>
        <rFont val="Calibri"/>
        <family val="2"/>
      </rPr>
      <t xml:space="preserve">b)    </t>
    </r>
    <r>
      <rPr>
        <sz val="10"/>
        <color rgb="FF006000"/>
        <rFont val="Calibri"/>
        <family val="2"/>
      </rPr>
      <t>Report including a list of tax credits per category of tax credit. The report  shall also include a list of companies using the tax credits and information on their size (large/SMEs)</t>
    </r>
  </si>
  <si>
    <t>At least 111 700 Transition 4.0 tax credits have been granted to firms in relation to 4.0 tangible capital goods,
4.0 intangible capital goods, standard intangible capital goods, research, development and innovation activities, or training activities, based on tax returns presented between 1 January 2021 and 31 December 2023. It is expected that in particular:
- at least 26 900 tax credits for 4.0 tangible capital goods have been granted to firms, based on tax returns presented between 1 January 2021
and 31 December 2023;
- at least 41 500 tax credits for 4.0 intangible capital goods have been granted to firms, based on tax returns presented between 1 January 2021
and 31 December 2023;
- at least 20 700 tax credits for standard intangible capital goods have been granted to firms, based on tax returns presented between 1 January 2021 and 31 December 2023;
- at least 20 600 tax credits for research, development and innovation activities have been granted to firms, based on tax returns presented between 1 January 2022 and 31
December 2023;- at least 2 000 tax credits for training activities have been granted to firms, based on tax returns presented between 1 January 2022 and 31
December 2023.
For firms whose tax year does not correspond to the calendar year, the end of the relevant period for the presentation of the tax returns related to all the above-listed tax credits shall be extended from 31 December 2023
to 30 November 2024.
The baseline refers to the number of Transition 4.0 tax credits that have been granted to firms, based on tax returns presented between 1 January 2021 and 31 December 2022 for 4.0 tangible capital goods, 4.0 intangible capital goods, and standard intangible goods and based on tax returns presented between 1 January and 31 December 2022 for research, development and innovation activities, and training activities. For firms whose tax year does not correspond to the calendar year, also tax returns presented up to 30 November 2023 shall be included in the baseline for all
the above-listed tax credits.</t>
  </si>
  <si>
    <r>
      <rPr>
        <sz val="10"/>
        <color rgb="FF006000"/>
        <rFont val="Calibri"/>
        <family val="2"/>
      </rPr>
      <t>Ministry of Economic Developme
nt</t>
    </r>
  </si>
  <si>
    <t>Copy of the publication in the Official Journal for primary legislation and the secondary
legislation that is critical forachieving the objectives described in the CID and reference to the relevant provisions indicating the entry into force, accompanied by a document duly justifying how the milestone, including all the constitutive elements, was satisfactorily fulfilled.</t>
  </si>
  <si>
    <t>The new Legislative Decree shall amend the Italian industrial property code (Legislative Decree n. 30 of 10
February 2005) and cover thefollowing areas as a minimum: (i) review of the regulatory framework to strengthen the protection of industrial property rights and simplify procedures, (ii) strengthen the support to companies and research institutions, (iii) enhance skills and competences development, (iv) facilitate knowledge transfer, (v) strengthen innovative services promotion.</t>
  </si>
  <si>
    <t>Summary document duly justifying how the target (including all the constitutive elements) was satisfactorily fulfilled. This document shall include as an annex the following documentary evidence:a) confirmation of transfer of support by Industrial Property-related funding opportunities to at least 254 additional projects
b) report by an independent evaluator, including the list of projects supported, endorsed by the relevant ministry, including justification that the technical specifications of the project(s) are aligned with the CID’s description of the
investment and target.</t>
  </si>
  <si>
    <t>At least 254 additional projects supported by Industrial Property- related funding opportunities for companies and for research bodies, such as patent-related measures (Brevetti+), Proof of Concept (POC) programs and technology transfer offices (TTOs), in compliance with the
’Do no significant harm’ TechnicalGuidance (2021/C58/01) through the use of an exclusion list and the requirement of compliance with the relevant EU and national environmental legislation.</t>
  </si>
  <si>
    <t>Annual Competition Law 2021 The bill will be submitted to the Parliament by July 2021. It will be approved by the Chambers by the end of 2022. Secondary legislation (if needed) no later than 4Q2022.</t>
  </si>
  <si>
    <t>The Annual Competition Law shall include, at least, the following key elements, whose implementing measures and secondary legislation (if necessary) shall be adopted and enter into force no later than 31 December 2022.
Il shall concern:
- Antitrust enforcement
- Local public services
- Energy
- Transport
- Waste
- Starting a business
- Market surveillanceAntitrust enforcement:
i. Remove additional hurdles to merger-control by further aligning the Italian merger-control rules with EU law.
Local public services:
ii. Strengthen and make more widespread use of the principle of competition for local public services contracts, in particular in waste and local public transport.
iii. Limit direct awards by requiring local public authorities to justify any deviation from the tendering of public service contracts (as per Article 192 of the Public Procurement Code).
iv. Provide for the proper regulation of public service contracts by implementing article 19 of Law 124/2015 as a single text on local public services, in particular in waste management.
v. Rules and aggregation mechanisms incentivize municipalities’ unions in
order to reduce the number of entities and contracting authorities by linking them to the optimal territorial
aggregations (“ambiti territorialiottimali”) and the areas and adequate levels of local and regional public
transport services (“bacini e livelli adeguati di servizi di trasporto
pubblico locale e regionale”) of at least
350.000 inhabitants.
The legal act on local public services that implements Article 19 of Law 124/2015 shall at least:
- define public services based on EU law criteria;
- provides for general principles of provision, regulation and management of local public services;
- establish a general principle of proportionality in the length of public service contracts;
- clearly separate the functions of regulation and control and the management of public service contracts;
- ensure that local public authorities justify their increase in shares of participated companies for in-house awards;
- provide for proper compensation of public service contracts, based on
costing overseen by an independentregulators (e.g. ARERA for energy or ART for transport);
- limit the average duration of in house contracts and reduce and harmonize across tendering entities the standard length of tendered contracts, provided that the duration ensures the economic and financial equilibrium of the contracts, also based on the criteria set forth by the Transports Authority.
Energy:
vi.            Make the tendering of concessions contracts mandatory for hydropower and define the regulatory framework for hydropower concessions.
vii.           Make the tendering of concessions contracts mandatory for gas distribution.
viii.          Establish transparent and non-discriminatory requirements for the assignment of public spaces for electric charging or for the selection charging point/station operators.
ix.            Remove regulated tariffs for electricity supply for electric vehicle charging.The competition framework for hydropower concessions shall at least:
-               Require that important hydropower facilities should be regulated by general and uniform criteria at central level.
-               Require Regions to define the economic criteria that underpin the duration of concession contracts.
-               Phase out the possibility to extend contracts (as already ruled by the Italian Constitutional Court).
-               Require Regions to harmonise the access criteria to the tendering criteria (to create a predictable business environment).
Transport:
x.             Establish clear, non- discriminatory and transparent criteria for the award for port concessions.
xi.            Remove barriers for port concessionaires to merge port concession activities in several big and medium-sized ports.
xii.           Remove barriers that prevent concessionaires from providing someof the port services themselves and using their own equipment, without prejudice to the safety of workers, provided that the relevant conditions required to protect safety of workers are necessary and proportionate to the objective of ensuring safety in the port areas.
xiii.          Simplify the revision of the procedures for the revision of the ports authorization plans.
xiv.          Implement article 27 comma 2 d) of Decree-Law 50/2017, which provides incentives for regions to tender out their regional railway contracts.
Waste:
xv.           Simplify authorization procedures for waste treatment facilities.
Starting a business:
xvi.          Reduce the time of accreditation for providing information about employees, from seven to four days to reduce the number of days to set up a business.</t>
  </si>
  <si>
    <r>
      <rPr>
        <sz val="10"/>
        <color rgb="FF006000"/>
        <rFont val="Calibri"/>
        <family val="2"/>
      </rPr>
      <t>Copy of the publication in the Official Journal for the secondary legislation and implementing measures that are critical for achieving the objectives described in the CID and reference to the relevant provisions indicating the entry into force, accompanied by a document duly justifying how the milestone, including all the constitutive elements, was satisfactorily fulfilled.</t>
    </r>
  </si>
  <si>
    <t>Entry into force of all energy-related implementing measures and secondary legislation (if necessary) to:
i.              Phase out regulated prices for micro-enterprises and households as from 1 January 2023.
ii.             Adopt flanking measures to support the uptake of competition in electricity retail markets.
The flanking measures to ensure the uptake of competition in electricity retail markets shall provide at least the following:
- Auction the customer base to level the playing field for new entrants.
- Fix a ceiling as a maximum market share available to each supplier;
- Allow Italian consumers to ask their energy supplier to disclose their billing data to a third-party providers;
- Increase transparency on the electricity bill by giving consumers access to the sub-components of the “spesi per oneri di sistema”;- Remove the requirement for suppliers to collect charges unrelated
to the energy sector.</t>
  </si>
  <si>
    <r>
      <rPr>
        <sz val="10"/>
        <color rgb="FF006000"/>
        <rFont val="Calibri"/>
        <family val="2"/>
      </rPr>
      <t>Copy of the publication in the Official Journal for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</si>
  <si>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Entry into force of all implementing measures (included secondary legislation, if necessary) for the effective implementation and application of the measures stemming from the 2021 Annual Competition Law.</t>
    </r>
  </si>
  <si>
    <t>Annual Competition Law 2022 The bill will be submitted to the Parliament by June 2022. It will be approved by the Chambers by the end of 2023. Secondary legislation (if needed) no later than 4Q2023.</t>
  </si>
  <si>
    <r>
      <rPr>
        <sz val="10"/>
        <color rgb="FF006000"/>
        <rFont val="Calibri"/>
        <family val="2"/>
      </rPr>
      <t>Adopt the 2022 Annual Competition Law
The Annual competition law shall include, at least, the following key elements, whose implementing measures and secondary legislation (if necessary) shall be adopted and enter into force no later than 31 December 2023.
It shall:
i. adopt the Electricity Network Development Plan;
ii. promote the deployment of 2th generation smart electricity meters.</t>
    </r>
  </si>
  <si>
    <r>
      <rPr>
        <sz val="10"/>
        <color rgb="FF006000"/>
        <rFont val="Calibri"/>
        <family val="2"/>
      </rPr>
      <t>Copy of the publication in the Official Journal for the secondary legislation, including all necessary regulations,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</si>
  <si>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Entry into force of all secondary legislation (if necessary), including all necessary regulations for the effective implementation and application of all the aforementioned measures stemming from the 2022 Annual Competition Law.</t>
    </r>
  </si>
  <si>
    <r>
      <rPr>
        <sz val="10"/>
        <color rgb="FF006000"/>
        <rFont val="Calibri"/>
        <family val="2"/>
      </rPr>
      <t>Annual Competiti on Law 2023
The bill will be submitted to the Parliament by June 2023. It
will be approved by the Chambers by the end of 2024.
Secondary legislation (if needed) no later than
4Q2024.</t>
    </r>
  </si>
  <si>
    <t>Adopt the 2023 Annual Competition Law. The Annual competition law shall include, at least, the following key elements, whose implementing measures and secondary legislation (if necessary) shall be adopted and enter into force no later than 31 December 2024.
It shall include at least the following measures in the Transport/Highways sector:
- make the tendering of concessions contracts mandatory for highways and define the regulatory framework for highway concessions, without prejudice for in house providing within the limits established by the EU law;
- require the calculation of a price cap by the ART (transport regulator) based on a comparative analysis of historical
costs of the whole economic sector,according to clear, uniform and transparent criteria;
- require the tendering of packages of highway concessions;
- require a detailed description of the subject-matter of the concession contract;
- reinforce controls by the Ministry of Infrastructure of the execution of works in highways;
- prevent the automatic renewal of concession contracts and ensures compliance of in-house entrustments (*)
- regulates the contract cancellation conditions;
- reduce the contract cancellation conditions;
- reduce, in a reasonable period of time (within maximum five years), the share of in house contracts from 40% to 20%, without prejudice for occupational levels.
(*) as far as in-house entrustments, the law shall:
- require a mandatory ex-ante verification of the legality of in-houseentrustment and forbid the launch of the tender procedure or the in-house entrustments without this verification;
- entrust the Authority for the Regulation of Transport with adequate instruments and powers to perform these checks, and the (legal) support of the National Anti-Corruption Authority (ANAC);
- include the installation of a minimum number of electric charging points as award criteria of new highway concessions.
As for the termination of the contract in the public interest, the law shall at least provide for an adequate compensation to enable the concessionaire to recoup investments that have not been fully amortised. As for the termination of the contract for serious breach, the law shall provide for an adequate balance between the restoration of damages requested to the concessionaire and a just compensation for investments not yet
recouped. Cases of serious breach shall be explicitly identified by law.</t>
  </si>
  <si>
    <t>Copy of the publication in the Official Journal for the secondary legislation,
including all necessaryregulations, that is critical for achieving the objectives described in the CID and reference to the relevant provisions indicating the entry into force, accompanied by a document duly justifying how the milestone, including all the constitutive elements, was satisfactorily fulfilled.</t>
  </si>
  <si>
    <t>Entry into force of all secondary legislation (if necessary), including all necessary regulations for the effective
implementation and application of allthe measures stemming from the 2023 Annual Competition Law.</t>
  </si>
  <si>
    <r>
      <rPr>
        <sz val="10"/>
        <color rgb="FF006000"/>
        <rFont val="Calibri"/>
        <family val="2"/>
      </rPr>
      <t>Annual Competiti on Law 2024
The bill will be submitted to the Parliament by June 2024. It
will be approved by the Chambers by the end of 2025.
Secondary legislation (if needed) no later than
4Q2025.</t>
    </r>
  </si>
  <si>
    <r>
      <rPr>
        <sz val="10"/>
        <color rgb="FF006000"/>
        <rFont val="Calibri"/>
        <family val="2"/>
      </rPr>
      <t>Adopt the 2024 Annual Competition Law.
The bill shall be submitted to the Parliament by June 2024. It shall be approved by the Chambers by the end of 2024. Secondary legislation (if necessary) no later than 4Q2025.</t>
    </r>
  </si>
  <si>
    <t>Summary document duly justifying how the milestone (including all the constitutive elements) was satisfactorily fulfilled. This document shall
include as an annex thefollowing documentary evidence: a) certificate of completion of works for at least 33 million 2G smart meters issued in accordance with the national legislation</t>
  </si>
  <si>
    <r>
      <rPr>
        <sz val="10"/>
        <color rgb="FF006000"/>
        <rFont val="Calibri"/>
        <family val="2"/>
      </rPr>
      <t>At least 33 million 2G smart meters shall be deployed.</t>
    </r>
  </si>
  <si>
    <r>
      <rPr>
        <sz val="10"/>
        <color rgb="FF006000"/>
        <rFont val="Calibri"/>
        <family val="2"/>
      </rPr>
      <t>MiC</t>
    </r>
  </si>
  <si>
    <t>Effectiveness of the training means completio n of the trainings The wording foundatio nal skill shall refer to the basic skills in digital public administra tion (eg: IT security, accessibilit y, digital citizenship) and domain skills in the cultural heritage sector (eg: organizati on of knowledge, cataloging, digital managem ent of cultural heritage) The wording specialist skills shall refer to data managem ent, digital humanitie s, services design.</t>
  </si>
  <si>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a list of the individual certificates proving that the training programmes have been completed;
b) the anonymized list of citizens enrolled in the trainings and reference to their user ID/number,
c) the type of training provided with detail of its content and learning format used.</t>
    </r>
  </si>
  <si>
    <r>
      <rPr>
        <sz val="10"/>
        <color rgb="FF006000"/>
        <rFont val="Calibri"/>
        <family val="2"/>
      </rPr>
      <t>The target users trained shall measure the effectiveness of the training offer to be delivered digitally for the lifelong learning program.
The type of interventions include: production of training courses, implementation by frontal teaching and e-learning programs designed on the basis of a competence assessment of different target groups of learners (corresponding to three course levels: foundational skills, specialist skills, managerial skills).
The recipients of this measure are: employees of the ministry, employees of cultural institutes of local authorities, freelance cultural operators.</t>
    </r>
  </si>
  <si>
    <t>Summary document duly justifying how the milestone (including all the constitutive elements) was satisfactorily fulfilled. This document shall include as an annex the following documentary evidence:a) Certificate of completion signed by the contractor and the competent authority;
b) audit report confirming at least 65,000,000 digital resources published in the Digital Library.
The Commission shall be granted access rights to the Digital Library.</t>
  </si>
  <si>
    <t>The target digital resources shall measure the increase in the amount of digitized cultural goods, whose digital reproductions may be used online through digital technologies.
The kind of digital resources to be completed includes: digitisation of books and manuscripts, documents
and photographs, artworks andhistorical and archaeological artefacts, monuments and archaeological sites, audio-video materials, including normalization of previous digitisations and metadata
Recipients: museums, archives, libraries and cultural institutes</t>
  </si>
  <si>
    <r>
      <rPr>
        <sz val="10"/>
        <color rgb="FF006000"/>
        <rFont val="Calibri"/>
        <family val="2"/>
      </rPr>
      <t>Ministry of Culture</t>
    </r>
  </si>
  <si>
    <t>The interventi ons shall be concluded by Q2 2026 and the conclusion shall be certified by the Certificatio n of regular execution of the works.
The investmen
t isprimarily focused on the State cultural sites located in the whole country, and regional, provincial, civic or private cultural sites, , managed by public entities or non-profit organisati ons.
The investmen t shall consist of four componen ts:
a) drafting of a Strategic
Plan forthe eliminatio n of sense- perceptive
, cultural and cognitive architectur al barriers (PEBA) in
Italian cultural sites;
b) design and implement ation of targeted interventi ons aimed at removing sensorial- perceptive
,
cultural and cognitive architectur al barriers in
museums,monumen tal complexes
,
archaeolo gical areas and
parks, state archives and libraries;
c) creation of an informatio n system, aimed at presenting informatio n on the accessibilit y of cultural venues, based on clear, updated, certain, verified, effective and
efficientinformatio n for a wide range of audiences, in Italian and EU languages;
d)capacity building scheme, training heritage profession als in the use and effective implement ation of the measures undertake
n</t>
  </si>
  <si>
    <r>
      <rPr>
        <sz val="10"/>
        <color rgb="FF006000"/>
        <rFont val="Calibri"/>
        <family val="2"/>
      </rPr>
      <t>Summary document duly justifying how the target was satisfactorily fulfilled. This document shall include as an annex the following documentary evidence a) certificate of completion of works improving physical and cognitive accessibility issued in accordance with the national legislation;
b) a detailed list of the intervention works carried out on each site, including a separate section on the interventions done in Southern regions (37% of total interventions).</t>
    </r>
  </si>
  <si>
    <r>
      <rPr>
        <sz val="10"/>
        <color rgb="FF006000"/>
        <rFont val="Calibri"/>
        <family val="2"/>
      </rPr>
      <t>352 museums, monuments/, archaeological areas and parks, 129 archives, 46 libraries and 90 non-state cultural sites.
The interventions concern physical interventions to remove architectural barriers and the installation of technological tools to allow use for subjects with reduced sensory abilities (tactile, sound, olfactory experiences)
37% of the interventions shall be done in Southern regions</t>
    </r>
  </si>
  <si>
    <t>Summary document duly justifying how the target was satisfactorily fulfilled. This document shall include as an annex the following documentary evidence:
a) ) Copies of initial documents identifying energy
issues, including technical andeconomic-financial planning, energy audits, initial environmental analyses, an assessment of the improvement of the environmental performance reliefs and assessments aimed at identifying critical issues, identification of the consequent interventions for the improvement of energy performance
b) certificates of completion of the works issued in accordance with the national legislation.</t>
  </si>
  <si>
    <t>The indicator refers to the number of interventions concluded as proved by the certification of regular execution of the works.
The type of interventions to be completed include
:
-      technical and economic-financial
planning, energy audits, initialenvironmental analyses, environmental impact assessment, reliefs and assessments aimed at identifying critical issues, identification of the consequent interventions for the improvement of energy performance;
-      interventions on the building envelope;
-      interventions of replacement/acquisition of equipment, tools, systems, devices, digital application software, as well as accessory instrumentation for their operation, the acquisition of patents, licenses and know-how;
-               installation of intelligent systems for remote control, regulation, management, monitoring and optimisation of energy consumption (smart buildings) and polluting emissions also through the use of
technological mixes.</t>
  </si>
  <si>
    <t>Summary document duly justifying how the milestone (including all the constitutive elements) was satisfactorily fulfilled. This document shall include as an annex the following documentary evidence:a)     certificates of completion of the works issued in accordance with the national legislation;
b)    Summary
information including aggregate data on energy saving achieved per type of intervention
c)     Copies of initial documents identifying energy issues, including technical and economic-financial planning, energy audits, initial environmental analyses, an assessment of the improvement of the environmental performance reliefs and assessments aimed at identifying critical issues, identification of the consequent interventions for the improvement of
energy performance</t>
  </si>
  <si>
    <t>The indicator refers to 55 interventions on State museums and cultural sites, 230 theatrical halls and 135 cinemas concluded with the certification of regular execution of the works.
The type of interventions to be completed include:
-  technical and economic-financial
planning, energy audits, initialenvironmental analyses, environmental impact assessment, reliefs and assessments aimed at identifying critical issues, identification of the consequent interventions for the improvement of energy performance;
-  interventions on the building envelope;
-  interventions of replacement/acquisition of equipment, tools, systems, devices, digital application software, as well as accessory instrumentation for their operation, the acquisition of patents, licenses and know-how;
-               installation of intelligent systems for remote control, regulation, management, monitoring and optimisation of energy consumption (smart buildings) and polluting emissions also through the use of technological mixes.</t>
  </si>
  <si>
    <r>
      <rPr>
        <sz val="10"/>
        <color rgb="FF006000"/>
        <rFont val="Calibri"/>
        <family val="2"/>
      </rPr>
      <t>MITE</t>
    </r>
  </si>
  <si>
    <r>
      <rPr>
        <sz val="10"/>
        <color rgb="FF006000"/>
        <rFont val="Calibri"/>
        <family val="2"/>
      </rPr>
      <t>Copy of the publication in the Official Journal for the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r>
  </si>
  <si>
    <t>Criteria shall be adopted for the following aspects: reduction in the use of paper and prints, use of eco-friendly materials, stage set-up made with recycled and reused materials and sustainable furnishings, low environmental impact gadgets, selection of the location based on the protection of biodiversity, low environmental impact catering services, transport to reach the event and transport of materials, energy consumption for the organization of the event.
Social criteria promoting accessibility and inclusion shall include : the promotion of accessibility for persons with disabilities; the promotion of opportunities for youth employment, for the long-term unemployed, for people belonging to disadvantaged groups (such as migrant workers and ethnic minorities) and for people with disabilities ; to ensure equal access to procurement for businesses whose owners or employees belong to ethnic or minority groups, such as cooperatives, social enterprises and non-profit organizations; the
promotion of “decent work” understood as the right to productiveand freely chosen work, to fundamental principles and rights at work, to decent wages, social protection and social dialogue.
The reform shall cover cultural events such as exhibitions, festivals and
performing arts events.</t>
  </si>
  <si>
    <t>The investmen t envisages four main areas of action and the selected projects shall intervene in one of the following areas: a)upskillin g and reskilling of cultural operators and enhanced cooperatio n between them;b) innovation and digital transition along the entire value chain (Productio n co- production
,
managem ent distributio n and meeting with the public through financial contributi ons and access to real financial services; c)reductio n of ecological footprint of cultural
events byincluding environme ntal criteria in public procureme nt;
d) promote innovation and inclusive eco design also in terms of circular
economy.</t>
  </si>
  <si>
    <r>
      <rPr>
        <sz val="10"/>
        <color rgb="FF006000"/>
        <rFont val="Calibri"/>
        <family val="2"/>
      </rPr>
      <t>Summary document duly justifying how the milestone (including all the constitutive elements) was satisfactorily fulfilled. This document will include as an annex the following documentary evidence and elements:
a) a list of
- all chosen projects with a project description and period for implementation,
- official references of award notification for all chosen contractual counterparts,
b) extract of the technical specifications of the chosen projects proving alignment with the description, criteria and conditions as set out in the milestone/target and of the description of the investment in the CID.</t>
    </r>
  </si>
  <si>
    <r>
      <rPr>
        <sz val="10"/>
        <color rgb="FF006000"/>
        <rFont val="Calibri"/>
        <family val="2"/>
      </rPr>
      <t>The selected implementing bodies shall be specialized organizations or networks that possess skills and experience both in the field of training and in the field of cultural production, environment, cultural management and training.
Notification of the award of all public contracts for projects selected under the competitive calls for proposals, shall be in compliance with the ’Do no significant harm’ Technical Guidance (2021/C58/01) through the use of an exclusion list and the requirement of compliance with the relevant EU and national environmental legislation</t>
    </r>
  </si>
  <si>
    <r>
      <rPr>
        <sz val="10"/>
        <color rgb="FF006000"/>
        <rFont val="Calibri"/>
        <family val="2"/>
      </rPr>
      <t>Ministry of Tourism</t>
    </r>
  </si>
  <si>
    <t>Summary document duly justifying how the milestone (including all the constitutive elements) was satisfactorily fulfilled. This document shall include as an annex the following documentary evidence:
a)   copy of contract(s) award notification;
b)   extract of the relevant parts of the technical specifications of the project proving alignment with the CID’s descriptionof the investment and milestone.
This document shall include as an annex the following documentary evidence: a link to the Digital Tourism Portal.</t>
  </si>
  <si>
    <t>Notification of the award of (all) public contracts for the development of the Digital Tourism Portal.
The Digital Tourism Portal shall upgrade the current Italia.it portal through the implementation of a cloud and open architecture, greatly favouring interconnection with the ecosystem. The upgraded portal shall include: the creation of a new front- end interface and navigation tree; the review of the layout, structure and functionalities of the sections, pages and articles; the introduction of maps; multilingual management (at the time
of the switch, the portal will bepresented in Italian and English). The integration of the other, currently supported, languages is expected in the months that immediately follow the commissioning.
Award of the contracts to the projects selected under the competitive calls for proposals, in compliance with the ’Do no significant harm’ Technical Guidance (2021/C58/01) through the use of an exclusion list and the requirement of compliance with the relevant EU and national environmental legislation.</t>
  </si>
  <si>
    <t>The Digital Tourism Hub shall involve tourism operators in the following activities:
1)
communic ation services
2) data analysisand economic planning through a research centre on tourism )
3)solution to support innovation developed by the Competen ce Center 4)
integratio n of different services such as tour guides services, tourist assistance and health protection services.</t>
  </si>
  <si>
    <t>Summary document duly justifying how the target was satisfactorily fulfilled, with appropriate links to the underlying evidence.
This document shall include as an annex the following documentary evidence and elements:
a)     official act of the State
b)    that the funds have been committed c) link to and extracts of the Digital Tourism Hub website and services/solutions put in
place evidencing theinvolvement of at least 4% of tourism operators of which 37% located in the South
c)     a list of the touristic operators involved.
d)    d) official documents containing the selection criteria that ensure
compliance with the ‘Do no significant harm’ Technical Guidance (2021/C58/01), as
specified in the CID Annex
Analytical report of the level of use of the provided services</t>
  </si>
  <si>
    <r>
      <rPr>
        <sz val="10"/>
        <color rgb="FF006000"/>
        <rFont val="Calibri"/>
        <family val="2"/>
      </rPr>
      <t>The number of tourism operators involved (such as Hotel, tour operator, and firms as defined by ATECO codes 55.00.00; 79.00.00) corresponds to 4%
of the estimated 500 000 Italian operators (booking activities, planning itineraries, ticketing).
Al least 37% of the involved touristic operators shall be located in the South.</t>
    </r>
  </si>
  <si>
    <t>The law shall define thefundamental principles relating to profession of tourist guide, in complianc e with the principles of distributio n of competen ces to the Regions sanctioned by the Constitutio n and the constraint s deriving from the European Union law and obligations hired internationals. This bill is limited to formulating the fundamen tal principles of regulation of the profession leaving to the regions the discipline of the matter in complianc e with the themselves</t>
  </si>
  <si>
    <t>Copy of the publication on the Ministry website of the
regulation that is critical forachieving the objectives described in the CID and reference to the relevant provisions indicating the entry into force, accompanied by a document duly justifying how the milestone (including all the constitutive elements) was satisfactorily fulfilled.</t>
  </si>
  <si>
    <t>The definition of the minimum national standard shall not imply thecreation of a new regulated profession.
The reform shall also provide for training and professional updating in order to better support the offer. The reform shall qualify as a method for the acquisition of a unique professional qualification adopted with uniform standards at national level through a Ministerial Decree of Understanding State Regions.</t>
  </si>
  <si>
    <t>The investment shall cover projects included in one of the following areas: a) promotion of eco-efficiency and the reduction of energy consumption in State museums and cultural sites (Objective 1 in the CID); b) promotion of eco- efficiency and the reduction of energy consumpti on in public and private theatrical halls (Objective 2 in the CID); c) promotion of eco- efficiency and the reductionof energy consumpti on in public and private cinemas (Objective 3 in the CID). The identification of the projects included under Objective 1 shall under the responsibility of the Ministry of Culture.
The call is expected to target potential beneficiari es based on needs. It is
expectedthat the deployme nt of measures related to technical assistance would contribute to this
aim.</t>
  </si>
  <si>
    <r>
      <rPr>
        <sz val="10"/>
        <color rgb="FF006000"/>
        <rFont val="Calibri"/>
        <family val="2"/>
      </rPr>
      <t>Copy of the publication on the Ministry website of the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r>
  </si>
  <si>
    <t xml:space="preserve">Places of culture refers to cinemas, theatres and museums. (Inv. 1.3) For museums and places of culture to improve energy efficiency, the intervention is implemented through a recognition of the project proposals at State cultural sites Ministry of Culture (MiC) in the Objective 1 case. Otherwise, the identification of non-state institutions, in Objective 2 and 3 cases, shall be carried out through calls for tenders The award of the contracts to the projects selected under the competitive calls for proposals, shall be in compliance with the ’Do no significant harm’ Technical Guidance (2021/C58/01) through the use of an exclusion list and the requirement of compliance with the relevant EU and national environmental legislation </t>
  </si>
  <si>
    <t>The updating of the National Strategy for Circular Economy issued in 2017
include a reform of the EPR (Extended Producer Responsibi lity) and Consortia system in order to support
theachieveme nt of EU targets.
The reform will also address the need for a more efficient use of the environme ntal contributi on to assure the applicatio n of transparen t and non- discrimina tory criteria.
A specific supervisor y body with the aim of monitorin g the functionin
g and theeffectiven ess of the Consortia systems, under the presidency of MITE will be created; The measure will address all the Consortia (not only CONAI
packaging system).</t>
  </si>
  <si>
    <r>
      <rPr>
        <sz val="10"/>
        <color rgb="FF006000"/>
        <rFont val="Calibri"/>
        <family val="2"/>
      </rPr>
      <t>Summary document duly justifying how the milestone, including all the constitutive elements, was satisfactorily fulfilled. This document shall include as an annex the following documentary evidence:
a) Copy of the publication of the Ministerial Decree approving the national strategy in the instituional website (www.mite.gov.it) that is critical for achieving  the objectives described in the CID and reference to the relevant provisions indicating the entry into force.
.</t>
    </r>
  </si>
  <si>
    <t>The Ministerial Decree for the adoption of the National Strategy for Circular Economy, shall contain at least the following measures:
-      a new digital waste traceability system that shall support on one hand the development of secondary market for raw materials (by giving a clear framework of the supply of secondary raw materials) on the other hand the control authorities in preventing and tackling illegal management of waste.
-      tax incentives to support the recycling activities and the use of secondary raw materials;-      a revision of environmental taxation system on waste in order to make recycling more convenient than landfilling and incineration across the national territory;
-      right to reuse and repair;
-      reform of the EPR (Extended Producer Responsibility) and Consortia system in order to support the achievement of EU targets through the creation of a specific supervisory body, under the presidency of MITE, with the aim of monitoring the functioning and the effectiveness of the Consortia systems;
-      support to the existing regulatory tools: End of Waste legislation (national and regional), Minimum Environmental Criteria (CAM) under Green Public Procurement. The development/update of EOW and CAM shall address specifically construction, textile, plastics, Waste Electrical and Electronic Equipment (WEEE)</t>
  </si>
  <si>
    <t>Summary document duly justifying how the milestone, including all the constitutive elements, was satisfactorily fulfilled. This document shall include as an annex the following documentary evidence:
a) Copy of the adopted action plan and a link to the website where it can be accessed.
b) Explanatory report
demonstrating how theactions foreseen in the action plan contribute to achieving the objectives of the reform.]
c) letter confirming its adoption by the competent authority.</t>
  </si>
  <si>
    <t>The agreement for the development of the Building capacity action plan to support local public authorities in implementing inside the tender procedures the Minimum Environmental Criteria (CAM) set by Law (Legislative Decree n. 50/2016 on public tender) under the Green Public Procurement (GPP) and starting of the Support Action shall be approved.Technical support to Local Authorities (Regions, Provinces, and Municipalities) shall be assured by the Government (Ministry for the Ecological Transition, Ministry for the Economic Development and other relevant) through the in house companies. The technical support shall cover the following:
-      technical assistance for the implementation of environmental EU and national regulation;
-      support for the development of plans and projects regarding waste management;
-      support for tender procedures, also in order to ensure that concessions in waste management are granted in a transparent and non-discriminatory way increasing competitive processes to achieve better standards for public services.The Ministry for the Ecological Transition shall develop a specific building capacity action plan in order to support local public authorities and professional public buyers in applying to tender procedures the Minimum Environmental Criteria (CAM) set by Law (Legislative Decree n. 50/2016 on public tender) under the Green Public Procurement (GPP).</t>
  </si>
  <si>
    <r>
      <rPr>
        <sz val="10"/>
        <color rgb="FF006000"/>
        <rFont val="Calibri"/>
        <family val="2"/>
      </rPr>
      <t>Internal Department</t>
    </r>
  </si>
  <si>
    <r>
      <rPr>
        <sz val="10"/>
        <color rgb="FF006000"/>
        <rFont val="Calibri"/>
        <family val="2"/>
      </rPr>
      <t>Publication of the Decree on the implementing authority website (https://www.politicheagricol e.it/) and Official Gazzette (https://www.gazzettaufficiale
.it/)</t>
    </r>
  </si>
  <si>
    <t>The Decree of approval shall define the final ranking. The logistic incentive scheme shall include the following:
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ofthe Regulation (EU) 2021/241 shall account for at least 32% of the total cost of the investment supported by the RRF.
c) Commitment that the digital contribution of the investment as per the methodology in Annex VII of the Regulation (EU) 2021/241 shall account for at least 27% of the total cost of the investment supported by the RRF.
d) Commitment to report on the implementation of the measure halfway through the life of the scheme and the end of the scheme.</t>
  </si>
  <si>
    <r>
      <rPr>
        <sz val="10"/>
        <color rgb="FF006000"/>
        <rFont val="Calibri"/>
        <family val="2"/>
      </rPr>
      <t>At a later stage, details will be provided regarding the procedures for the disburseme nt of benefits.</t>
    </r>
  </si>
  <si>
    <t>The investmen t will be implemented through calls for proposal with the aim of guaranteeing the efficient, effective and full use of the financial resources. These procedure s provide for the disbursem ent of loans to companies that meet the requireme nts and submit the applicatio
n.</t>
  </si>
  <si>
    <r>
      <rPr>
        <sz val="10"/>
        <color rgb="FF006000"/>
        <rFont val="Calibri"/>
        <family val="2"/>
      </rPr>
      <t>Publication of the Decree, that allocates at least 30% of the total financial resources, on the implementing authority website (</t>
    </r>
    <r>
      <rPr>
        <u/>
        <sz val="10"/>
        <color rgb="FF0462C1"/>
        <rFont val="Calibri"/>
        <family val="2"/>
      </rPr>
      <t>https://www.politicheagricol</t>
    </r>
    <r>
      <rPr>
        <sz val="10"/>
        <color rgb="FF0462C1"/>
        <rFont val="Calibri"/>
        <family val="2"/>
      </rPr>
      <t xml:space="preserve"> </t>
    </r>
    <r>
      <rPr>
        <u/>
        <sz val="10"/>
        <color rgb="FF0462C1"/>
        <rFont val="Calibri"/>
        <family val="2"/>
      </rPr>
      <t>e.it/</t>
    </r>
    <r>
      <rPr>
        <sz val="10"/>
        <color rgb="FF006000"/>
        <rFont val="Calibri"/>
        <family val="2"/>
      </rPr>
      <t>)The Decree shall identify the beneficiaries of those financial resources and copies of the calls for proposals shall be provided.</t>
    </r>
  </si>
  <si>
    <r>
      <rPr>
        <sz val="10"/>
        <color rgb="FF006000"/>
        <rFont val="Calibri"/>
        <family val="2"/>
      </rPr>
      <t>Identification of beneficiary projects whose total value amount at least 30% of the total financial resources assigned to the investment. The investment shall be implemented through two different procedures that already exist and shall be refinanced. These procedures provide for the disbursement of loans to companies that meet the requirements and submit the application.</t>
    </r>
  </si>
  <si>
    <t>At a later stage, details will be provided regarding the procedures for the disbursement of benefits.</t>
  </si>
  <si>
    <t>Publication of the Decree, that allocates at least 50% of the total financial resources, on the implementing authority website (https://www.politicheagricol e.it/)The Decree shall identify the beneficiaries of those financial resources and copies of the calls for proposals shall be provided.</t>
  </si>
  <si>
    <t>The beneficiary projects whose total value amount at least 50% of the total financial resources assigned to the investment shall be identified. The investment shall be implemented through two different procedures that already exist and shall be refinanced. These procedures provide for the disbursement of loans to companies that meet the requirements and submit the application.</t>
  </si>
  <si>
    <t>The investment will be implemented through different calls for proposal, with the aim of guaranteeing the ng the efficient, effective and full use of the financial resources. These procedure s provide for the disbursem ent of loans to companies that meet the requireme nts and submit the applicatio
n.</t>
  </si>
  <si>
    <r>
      <rPr>
        <sz val="10"/>
        <color rgb="FF006000"/>
        <rFont val="Calibri"/>
        <family val="2"/>
      </rPr>
      <t>Publication of the Decree, that allocates 100% of the financial resources, on the implementing authority website (https://www.politicheagricol e.it/). The Decree shall  identify the beneficiaries of those financial resources and copies of the calls for proposals shall be provided</t>
    </r>
  </si>
  <si>
    <r>
      <rPr>
        <sz val="10"/>
        <color rgb="FF006000"/>
        <rFont val="Calibri"/>
        <family val="2"/>
      </rPr>
      <t>Identification of beneficiary projects whose total value amount to 100% of the total financial resources assigned to the investment. The investment shall be implemented through two different procedures that already exist and shall be refinanced. These procedures shall provide for the disbursement of loans to companies</t>
    </r>
  </si>
  <si>
    <r>
      <rPr>
        <sz val="10"/>
        <color rgb="FF006000"/>
        <rFont val="Calibri"/>
        <family val="2"/>
      </rPr>
      <t>At a later stage, details will be provided regarding the procedures for the disburseme nt of
benefits.</t>
    </r>
  </si>
  <si>
    <t>Explanatory document duly justifying how the target was satisfactorily fulfilled. This document shall include as an annex the following documentary evidence:
a) proof of support to the enterprises in accordance with the national legislation;
b) report by an independent
engineer endorsed by therelevant ministry, including justification that the technical specifications of the project(s) are aligned with the CID's description of the investment and target;
;
c) For off-road vehicles running on biomethane, specific assessment containing extract of the official documents containing the selection criteria used to select the off-road vehicles pointing to the texts that ensure compliance with the ‘Do no significant harm’ Technical Guidance (2021/C58/01), as specified in the CID Annex</t>
  </si>
  <si>
    <t>At least 10000 enterprises have received support for paid investment in innovation in the circular economy and bio-economy.
The supported investments are:
-               Replacement of more polluting off-road vehicles
-               Introduction of precision farming-               Replacement of more obsolete facilities for olive mills In order to comply with Do-No-
Significant-Harm principle, off-road
vehicles shall be zero-emission or run solely on biomethane, which shall comply with the criteria set out in Directive 2018/2001 (RED II Directive). Biofuel and biomethane gas and biofuel producers shall have to provide certificates (Proof of Sustainability) issued by independent evaluators, as provided for in Directive 2018/2001.
The operator shall purchase guarantee of origin certificates commensurate to the expected fuel use. .</t>
  </si>
  <si>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therelevant ministry, including justification that the technical specifications of the project(s) are aligned with the CID's description of the investment and target;
;
c)For off-road vehicles running on biomethane, specific assessment containing extract of the official documents containing the selection criteria used to select the off- road vehicles with references pointing to the texts that ensure compliance with the ‘Do no significant harm’ Technical Guidance (2021/C58/01), as specified in the CID Annex</t>
  </si>
  <si>
    <t>At least 15 000 enterprises have received support for paid investment in innovation in the circular economy and bioeconomy. The supported investments are:
-               Replacement of more polluting off-road vehicles -               Introduction of precision farming -  Replacement of more obsolete facilities for olive mills In order to comply with Do-No- Significant-Harm principle, off-road vehicles shall be zero-emission or run solely on biomethane, which shall comply with the criteria set out in Directive 2018/2001 (RED II Directive) Biofuel and biomethane gas and biofuel producers shall have to provide certificates (Proof of Sustainability) issued by independent evaluators, as provided for in Directive 2018/2001.The operator shall purchase guarantee of origin certificates commensurate to the expected fuel use.</t>
  </si>
  <si>
    <r>
      <rPr>
        <sz val="10"/>
        <color rgb="FF006000"/>
        <rFont val="Calibri"/>
        <family val="2"/>
      </rPr>
      <t>Ministry of Agricultural
, Food and Forestry Policies. At a later stage, details will
be provided regarding
the</t>
    </r>
  </si>
  <si>
    <t>The investment will be implemented through two different procedures that already exist and will be refinanced. These procedure s provide for the disbursem ent of loans to companies that meet the requireme nts and submit the application. The milestone proposed identifies the allocation of resources to the beneficiari es as % of the total financial resources assigned to the investment.</t>
  </si>
  <si>
    <r>
      <rPr>
        <sz val="10"/>
        <color rgb="FF006000"/>
        <rFont val="Calibri"/>
        <family val="2"/>
      </rPr>
      <t>Explanatory document duly justifying how the target was satisfactorily fulfilled. This document shall include as an annex the following documentary evidence:
a)     list of certificates of completion for the new capacity installed issued in</t>
    </r>
  </si>
  <si>
    <r>
      <rPr>
        <sz val="10"/>
        <color rgb="FF006000"/>
        <rFont val="Calibri"/>
        <family val="2"/>
      </rPr>
      <t>At least 375.000 (kW) solar power generation capacity installed</t>
    </r>
  </si>
  <si>
    <r>
      <rPr>
        <sz val="10"/>
        <color rgb="FF006000"/>
        <rFont val="Calibri"/>
        <family val="2"/>
      </rPr>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r>
  </si>
  <si>
    <r>
      <rPr>
        <sz val="10"/>
        <color rgb="FF006000"/>
        <rFont val="Calibri"/>
        <family val="2"/>
      </rPr>
      <t>At least 48 interventions to improve logistics for the agri-food, fishing and aquaculture, forestry, floriculture and plant nursery sectors.</t>
    </r>
  </si>
  <si>
    <r>
      <rPr>
        <sz val="10"/>
        <color rgb="FF006000"/>
        <rFont val="Calibri"/>
        <family val="2"/>
      </rPr>
      <t>Ministry of the Ecological Transition</t>
    </r>
  </si>
  <si>
    <t>Summary document duly justifying how the milestone (including all the constitutive elements) was satisfactorily
fulfilled. This document shallinclude as an annex the following documentary evidence:
a)     Copy of the contract signed by the
“content producers” and a link to the website platform.
b)    Explanatory report demonstrating how the actions foreseen in the programme contribute to achieving the objectives of the project.</t>
  </si>
  <si>
    <t>Public launch of the web platform and final agreements signature with "content producers". The projects aims at the development of at least 180
podcasts, school-specific video lessonsand video contents produced and available on the web platform on the environmental transition.</t>
  </si>
  <si>
    <t>Online web platform available for use (not yet implemented) Summary document duly justifying how the milestone (including all the constitutive elements) was satisfactorily fulfilled. This document shall include as an annex the following documentary evidence:
List of the 180 content items
produced and links to thecontent on the online platform.</t>
  </si>
  <si>
    <r>
      <rPr>
        <sz val="10"/>
        <color rgb="FF006000"/>
        <rFont val="Calibri"/>
        <family val="2"/>
      </rPr>
      <t>At least 180 podcasts, school-specific video lessons and video contents produced and live on the web platform</t>
    </r>
  </si>
  <si>
    <r>
      <rPr>
        <sz val="10"/>
        <color rgb="FF006000"/>
        <rFont val="Calibri"/>
        <family val="2"/>
      </rPr>
      <t>MiTE</t>
    </r>
  </si>
  <si>
    <r>
      <rPr>
        <sz val="10"/>
        <color rgb="FF006000"/>
        <rFont val="Calibri"/>
        <family val="2"/>
      </rPr>
      <t>Summary document duly justifying how the milestone (including all the constitutive elements) was satisfactorily fulfilled. This document shall include as an annex the following documentary evidence:
a)             Copy of contract award notification and of the decrees approving the ranking of the projects admitted to the contribution;
b)            extract of the relevant parts of the technical specifications of the public tender proving alignment with the CID’s description of the investment and milestone</t>
    </r>
  </si>
  <si>
    <r>
      <rPr>
        <sz val="10"/>
        <color rgb="FF006000"/>
        <rFont val="Calibri"/>
        <family val="2"/>
      </rPr>
      <t>The project for the development of off-shore electricity generation infrastructure shall set out an installed capacity of at least 200 MW from renewable energy sources</t>
    </r>
  </si>
  <si>
    <t>Explanatory document duly justifying how the target was satisfactorily fulfilled. This document shall include as an annex the following documentary evidence:
a) list of certificates of completion issued inaccordance with the national legislation;
b) report by an independent engineer endorsed by the relevant ministry, including justification that the technical specifications of the project(s) are aligned with the CID's description of the investment and target;</t>
  </si>
  <si>
    <r>
      <rPr>
        <sz val="10"/>
        <color rgb="FF006000"/>
        <rFont val="Calibri"/>
        <family val="2"/>
      </rPr>
      <t>Establishment of off-shore electricity generation infrastructure equivalent to an installed capacity of at least 200 MW from renewable energy sources or an indicative production of at least 480 GWh per year</t>
    </r>
  </si>
  <si>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
c) specific assessment of the Do No Significant Harm
Principle including referencesto the concrete texts that prove compliance with the principle For tractors running on biomethane, the assessment will contain extract of the official documents containing the selection criteria that ensure compliance with the ‘Do no significant harm’ Technical Guidance (2021/C58/01), as specified in the CID</t>
  </si>
  <si>
    <r>
      <rPr>
        <sz val="10"/>
        <color rgb="FF006000"/>
        <rFont val="Calibri"/>
        <family val="2"/>
      </rPr>
      <t>Replacement of at least 300 agricultural tractors fleet, by mechanical tractors powered solely by biomethane and also equipped with precision farming tools.
Biomethane shall comply with the criteria set out in Directive 2018/2001 (RED II Directive) in order to comply with Do-No-Significant-Harm principle. Biofuel and biomethane gas and biofuel producers shall have to provide certificates (Proof of Sustainability) issued by independent evaluators, as provided for in Directive 2018/2001.
The operator shall purchase guarantee of origin certificates commensurate to the expected fuel use.</t>
    </r>
  </si>
  <si>
    <r>
      <rPr>
        <sz val="10"/>
        <color rgb="FF006000"/>
        <rFont val="Calibri"/>
        <family val="2"/>
      </rPr>
      <t>.</t>
    </r>
  </si>
  <si>
    <t>Explanatory document duly justifying how the target was satisfactorily fulfilled. This document shall include as an annex the following documentary evidence:
a) list of certificates of completion of the conversion of the existing plants and of the new plants issued in accordance with the national legislation;
b) report by an independent engineer endorsed by the relevant ministry, including justification that the technical specifications of the project(s)
are aligned with the CID'sdescription of the investment and target;
c) specific assessment of the Do No Significant Harm Principle containing the selection criteria, including references to the concrete texts that prove compliance
this principle</t>
  </si>
  <si>
    <t>Develop the production of biomethane from the conversion of the existing plants and from new plants to at least
0.6 billion m3 at the end of the year 2023
The biomethane shall comply with the criteria set out in Directive 2018/2001 (RED II Directive) in order to allow the measure to comply with Do-No- Significant-Harm principle and with the relevant requirements of footnote 8 of Annex VI of the Regulation (EU) 2021/241Biofuel and biomethane gas and biofuel producers shall have to provide certificates (Proof of Sustainability) issued by independent evaluators, as provided for in Directive 2018/2001.</t>
  </si>
  <si>
    <t xml:space="preserve">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
c) specific assessment of the Do No Significant Harm Principle containing the selection criteria, including
references to the concretetexts that prove compliance with this principle; </t>
  </si>
  <si>
    <r>
      <rPr>
        <sz val="10"/>
        <color rgb="FF006000"/>
        <rFont val="Calibri"/>
        <family val="2"/>
      </rPr>
      <t>Develop the production of biomethane from the conversion of the existing plants and from new plants to at least
2.3 billion m3 at the end of June 2026 Biomethane shall comply with the criteria set out in Directive 2018/2001 (RED II Directive) in order to allow the measure to comply with Do-No- Significant-Harm principle and with the relevant requirements of footnote 8 of Annex VI of the Regulation (EU) 2021/241
Biofuel and biomethane gas and biofuel producers shall have to provide certificates (Proof of Sustainability) issued by independent evaluators, as provided for in Directive 2018/2001.</t>
    </r>
  </si>
  <si>
    <t>The legal framework shall include the following objectives:
●     creation of a simplified and accessible regulatory framework for renewable energy source installations and the repowering and revamping of existing plants, in continuity with the provisions of the Simplifications Decree;
●     the enactment of a discipline, shared with the Regions and the other State Administrations concerned, aimed at defining criteria for the identification of the areas suitable and not suitable for the installation of renewable energy plants with a total power at least equal to that identified by the PNIEC, for the achievement of the objectives of development of renewable sources;
●     the completion of the RES support mechanism also for additional
non-mature or with high operating cost technologies and theextension of the auction run period for the so called RES1 mechanism,;
a reform to promote investment in storage systems, which is reflected in the legislative decree transposing Directive (EU) 2019/944 on common rules for the internal market in electricity.</t>
  </si>
  <si>
    <r>
      <rPr>
        <sz val="10"/>
        <color rgb="FF006000"/>
        <rFont val="Calibri"/>
        <family val="2"/>
      </rPr>
      <t>Copy of the publication in the Official Journal of the Legislative Decree that is critical for achieving the objectives described in the CID and reference to the relevant provisions indicating the entry into force, accompanied by a document duly justifying how the milestone, including all the constitutive elements, was satisfactorily fulfilled.</t>
    </r>
  </si>
  <si>
    <t>The legislative decree shall include, in particular:
1-legislative amendment for a simplified authorization process and modification of the current grants mechanism in order (i) to widen the eligibility perimeter and (ii) to extend the grants availability period and (iii) foresee the feed in tariff mechanism and the Guarantee of Origin for renewable gas
2-The transposition of the REDII directive by legislative decree
3-The general coordination would be accomplished by Ministero della Transizione Ecologica (MiTE), with thesupport of the other Administrations with advisory functions: Ministry of Agriculture (MIPAAF), Ministry of Economics and Finance (MEF) and Gestore Servizi Energetici.</t>
  </si>
  <si>
    <r>
      <rPr>
        <sz val="10"/>
        <color rgb="FF006000"/>
        <rFont val="Calibri"/>
        <family val="2"/>
      </rPr>
      <t xml:space="preserve">Summary document duly justifying how the milestone (including all the constitutive elements) was satisfactorily fulfilled. This document shall include as an annex the following documentary evidence:
</t>
    </r>
    <r>
      <rPr>
        <sz val="10"/>
        <rFont val="Calibri"/>
        <family val="2"/>
      </rPr>
      <t xml:space="preserve">a)     </t>
    </r>
    <r>
      <rPr>
        <sz val="10"/>
        <color rgb="FF006000"/>
        <rFont val="Calibri"/>
        <family val="2"/>
      </rPr>
      <t>Copy of contract award notification approving the ranking of the projects admitted to the contribution</t>
    </r>
    <r>
      <rPr>
        <sz val="10"/>
        <rFont val="Calibri"/>
        <family val="2"/>
      </rPr>
      <t xml:space="preserve">;
b)    </t>
    </r>
    <r>
      <rPr>
        <sz val="10"/>
        <color rgb="FF006000"/>
        <rFont val="Calibri"/>
        <family val="2"/>
      </rPr>
      <t>extract of the relevant parts of the technical specifications of the project proving alignment with the CID’s description of the investment and milestone</t>
    </r>
  </si>
  <si>
    <r>
      <rPr>
        <sz val="10"/>
        <color rgb="FF006000"/>
        <rFont val="Calibri"/>
        <family val="2"/>
      </rPr>
      <t>Notification of the award of (all) public contracts to increase the network capacity for the distribution of renewable energy and for the electrification of energy consumption</t>
    </r>
  </si>
  <si>
    <r>
      <rPr>
        <sz val="10"/>
        <color rgb="FF006000"/>
        <rFont val="Calibri"/>
        <family val="2"/>
      </rPr>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t>
    </r>
  </si>
  <si>
    <r>
      <rPr>
        <sz val="10"/>
        <color rgb="FF006000"/>
        <rFont val="Calibri"/>
        <family val="2"/>
      </rPr>
      <t>Increase the network capacity for the distribution of renewable energies by at least 1 000 MW</t>
    </r>
  </si>
  <si>
    <t>Explanatory document duly justifying how the target was satisfactorily fulfilled. This document shall include as an annex the following documentary evidence:
a) list of additional certificates of completion issued in accordance with the national legislation;
b) report by an independent engineer endorsed by the
relevant ministry, includingjustification that the technical specifications of the project(s) are aligned with the CID's description of the investment and target;</t>
  </si>
  <si>
    <r>
      <rPr>
        <sz val="10"/>
        <color rgb="FF006000"/>
        <rFont val="Calibri"/>
        <family val="2"/>
      </rPr>
      <t>Increase the network capacity for the distribution of renewable energies by at least 4 000 MW</t>
    </r>
  </si>
  <si>
    <r>
      <rPr>
        <sz val="10"/>
        <color rgb="FF006000"/>
        <rFont val="Calibri"/>
        <family val="2"/>
      </rPr>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t>
    </r>
  </si>
  <si>
    <r>
      <rPr>
        <sz val="10"/>
        <color rgb="FF006000"/>
        <rFont val="Calibri"/>
        <family val="2"/>
      </rPr>
      <t>Electrification of energy consumption reaching at least 1 500 000 inhabitants</t>
    </r>
  </si>
  <si>
    <t>Summary document duly justifying how the milestone (including all the constitutive elements) was satisfactorily fulfilled. This document shall include as an annex thefollowing documentary evidence:
a) copy of contract award notification
b) extract of the relevant parts of the technical specifications of the public tender proving alignment with the CID's description of the investment and target</t>
  </si>
  <si>
    <r>
      <rPr>
        <sz val="10"/>
        <color rgb="FF006000"/>
        <rFont val="Calibri"/>
        <family val="2"/>
      </rPr>
      <t>Award of the projects to increase the resilience of at least 4 000 km in the electricity system network so as to reduce the frequency and duration of energy cuts arising from extreme weather conditions.</t>
    </r>
  </si>
  <si>
    <r>
      <rPr>
        <sz val="10"/>
        <color rgb="FF006000"/>
        <rFont val="Calibri"/>
        <family val="2"/>
      </rPr>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t>
    </r>
  </si>
  <si>
    <r>
      <rPr>
        <sz val="10"/>
        <color rgb="FF006000"/>
        <rFont val="Calibri"/>
        <family val="2"/>
      </rPr>
      <t>Increase the resilience of at least 4 000 km in the electricity system network so as to reduce the frequency and duration of energy cuts arising from extreme weather conditions.</t>
    </r>
  </si>
  <si>
    <r>
      <rPr>
        <sz val="10"/>
        <color rgb="FF006000"/>
        <rFont val="Calibri"/>
        <family val="2"/>
      </rPr>
      <t>MITE and MIMS</t>
    </r>
  </si>
  <si>
    <r>
      <rPr>
        <sz val="10"/>
        <color rgb="FF006000"/>
        <rFont val="Calibri"/>
        <family val="2"/>
      </rPr>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target</t>
    </r>
  </si>
  <si>
    <r>
      <rPr>
        <sz val="10"/>
        <color rgb="FF006000"/>
        <rFont val="Calibri"/>
        <family val="2"/>
      </rPr>
      <t>Notification of the award of (all) public contracts for the development of at least 40 re-charging stations based on hydrogen in line with Directive 2014/94/EU on Alternative Fuels Infrastructure</t>
    </r>
  </si>
  <si>
    <t>Explanatory document duly justifying how the target was satisfactorily fulfilled. This document shall include as an annex the following documentary evidence:
a) certificate of completion issued in accordance with the
national legislation;b) report by an independent engineer endorsed by the relevant ministry, including justification that the technical specifications of the project(s) are aligned with the CID's description of the investment and target;
;</t>
  </si>
  <si>
    <r>
      <rPr>
        <sz val="10"/>
        <color rgb="FF006000"/>
        <rFont val="Calibri"/>
        <family val="2"/>
      </rPr>
      <t>Develop at least 40 re-charging stations based on hydrogen for light and heavy vehicles in line with the Directive 2014/94/EU</t>
    </r>
  </si>
  <si>
    <r>
      <rPr>
        <sz val="10"/>
        <color rgb="FF006000"/>
        <rFont val="Calibri"/>
        <family val="2"/>
      </rPr>
      <t>Summary document duly justifying how the milestone (including all the constitutive elements) was satisfactorily fulfilled. This document shall include as an annex the following documentary evidence:
a) Proof of the allocation of resources signed by the contractor and the competent authority;</t>
    </r>
  </si>
  <si>
    <r>
      <rPr>
        <sz val="10"/>
        <color rgb="FF006000"/>
        <rFont val="Calibri"/>
        <family val="2"/>
      </rPr>
      <t>Allocation of resources according to the procedures and criteria established to build nine refuelling stations for railway based on hydrogen along six railway lines</t>
    </r>
  </si>
  <si>
    <t>The railway lines will be defined by public procedure s establishe d by MIMS and MITE</t>
  </si>
  <si>
    <r>
      <rPr>
        <sz val="10"/>
        <color rgb="FF006000"/>
        <rFont val="Calibri"/>
        <family val="2"/>
      </rPr>
      <t>Build ten refuelling stations for railway based on hydrogen along six railway lines, which
shall be defined by public procedures established by the Ministry of Sustainable Mobility (MIMS) and the Ministry of Ecological Transition (MITE)</t>
    </r>
  </si>
  <si>
    <r>
      <rPr>
        <sz val="10"/>
        <color rgb="FF006000"/>
        <rFont val="Calibri"/>
        <family val="2"/>
      </rPr>
      <t>The call is expected to target potential beneficiari es based on needs. It is expected that the deployme nt of measures related to technical assistance would contribute to this aim</t>
    </r>
  </si>
  <si>
    <r>
      <rPr>
        <sz val="10"/>
        <color rgb="FF006000"/>
        <rFont val="Calibri"/>
        <family val="2"/>
      </rPr>
      <t>Summary document duly justifying how the milestone (including all the constitutive elements) was satisfactorily fulfilled.
This document shall include as an annex the following documentary evidence:
a)            Copy of contract award notification approving the ranking of the projects admitted to the contribution
b) extract of the relevant parts of the technical specifications of the project proving alignment with the CID’s description of the investment and milestone</t>
    </r>
  </si>
  <si>
    <t>Notification of the award of R&amp;D contracts, which shall aim to improve knowledge of the implementation of the hydrogen vector in the production, storage and distribution phases. The contracts shall develop at least four dimensions of research:
a) Green and Clean Hydrogen production
b) Innovative technologies for hydrogen storage, transport and transformation into derivates and e- fuels
c) Fuel Cells for stationary and mobility application
d) Integrated smart management systems to increase the resilience and reliability of intelligent hydrogen- based infrastructures
This measure shall support hydrogen
production based on electrolysis usingrenewable energy sources as defined in the Directive (EU) 2018/2001 (renewable Directive) or grid electricity, or hydrogen activities that comply with the life-cycle GHG emissions savings requirement of 73.4% for hydrogen [resulting in life- cycle GHG emissions lower than 3tCO2e/tH2] and 70% for hydrogen- based synthetic fuels relative to a fossil fuel comparator of 94g CO2e/MJ in analogy to the approach set out in Article 25(2) of and Annex V to
Directive (EU) 2018/2001.</t>
  </si>
  <si>
    <r>
      <rPr>
        <sz val="10"/>
        <color rgb="FF006000"/>
        <rFont val="Calibri"/>
        <family val="2"/>
      </rPr>
      <t>Explanatory document duly justifying how the target was satisfactorily fulfilled. This document shall include as an annex the following documentary evidence:
a) certificate of completion issued in accordance with the national legislation;
b) report by the independent expert commissions concerning , the justification that the technical specifications of the project(s) are aligned with the CID's description of the investment and target;</t>
    </r>
  </si>
  <si>
    <t>At least 4 R&amp;D projects carried out (one for each R&amp;D dimension hereunder) and provided with a test certificate or publication
Four lines of R&amp;D activities shall be developed, with reference to: a)Green and Clean Hydrogen production
b) Innovative technologies for hydrogen storage, transport and transformation into derivates and e- fuels
c)Fuel Cells for stationary and mobility application
d)Integrated smart management systems to increase the resilience andreliability of intelligent hydrogen- based infrastructures
This measure shall support hydrogen production based on electrolysis using renewable energy sources as defined in the Directive (EU) 2018/2001 (renewable Directive) or grid electricity, or hydrogen activities that comply with the life-cycle GHG emissions savings requirement of 73.4% for hydrogen [resulting in life- cycle GHG emissions lower than 3tCO2e/tH2] and 70% for hydrogen- based synthetic fuels relative to a fossil fuel comparator of 94g CO2e/MJ in analogy to the approach set out in Article 25(2) of and Annex V to
Directive (EU) 2018/2001</t>
  </si>
  <si>
    <t>The necessary legislative actions shall set out (i) security provisions in relation to the production, transport and storage of hydrogen, (ii) simplify procedures for the build-up of small structures for the production of green hydrogen and (iii) measures in relation to the conditions to build re-charging stations based on hydrogen.
This measure shall only support hydrogen activities that comply with life cycle GHG emissions savingsrequirement of 73.4 % for hydrogen [resulting in 3 tCO2eq/tH2].</t>
  </si>
  <si>
    <r>
      <rPr>
        <sz val="10"/>
        <color rgb="FF006000"/>
        <rFont val="Calibri"/>
        <family val="2"/>
      </rPr>
      <t>The law shall set out fiscal incentives to support the production of green hydrogen and to favour the consumption of green hydrogen by the transport sector
This measure shall only support hydrogen activities that comply with life cycle GHG emissions savings requirement of 73.4 % for hydrogen [resulting in 3 tCO2eq/tH2].</t>
    </r>
  </si>
  <si>
    <r>
      <rPr>
        <sz val="10"/>
        <color rgb="FF006000"/>
        <rFont val="Calibri"/>
        <family val="2"/>
      </rPr>
      <t>MIMS</t>
    </r>
  </si>
  <si>
    <r>
      <rPr>
        <sz val="10"/>
        <color rgb="FF006000"/>
        <rFont val="Calibri"/>
        <family val="2"/>
      </rPr>
      <t>Urban and metropolit an areas are municipali ties above 50,000
inhabitant s</t>
    </r>
  </si>
  <si>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project(s)are aligned with the CID's description of the investment and target;</t>
  </si>
  <si>
    <r>
      <rPr>
        <sz val="10"/>
        <color rgb="FF006000"/>
        <rFont val="Calibri"/>
        <family val="2"/>
      </rPr>
      <t>Build at least 200 km of additional cycling lanes in urban and metropolitan areas (i.e. municipalities above 50 000 inhabitants)</t>
    </r>
  </si>
  <si>
    <r>
      <rPr>
        <sz val="10"/>
        <color rgb="FF006000"/>
        <rFont val="Calibri"/>
        <family val="2"/>
      </rPr>
      <t>Explanatory document duly justifying how the target was satisfactorily fulfilled. This document shall include as an annex the following documentary evidence:
a) list of additional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
;</t>
    </r>
  </si>
  <si>
    <r>
      <rPr>
        <sz val="10"/>
        <color rgb="FF006000"/>
        <rFont val="Calibri"/>
        <family val="2"/>
      </rPr>
      <t>Build at least 365 km of additional cycling lanes in urban and metropolitan areas and at least additional 1 235 km in the other areas of Italy</t>
    </r>
  </si>
  <si>
    <t>The call is expected to target potential beneficiari es based on needs. It is expected that the deployme nt of measures related to technical assistance would contribute to this aim</t>
  </si>
  <si>
    <t xml:space="preserve">Summary document duly justifying how the milestone (including all the constitutive elements) was satisfactorily fulfilled. This document shall include as an annex the following documentary
evidence:a)  copy of contract award notification b)extract of the relevant parts of the technical specifications of the project proving alignment with the CID’s description of the investment and milestone </t>
  </si>
  <si>
    <r>
      <rPr>
        <sz val="10"/>
        <color rgb="FF006000"/>
        <rFont val="Calibri"/>
        <family val="2"/>
      </rPr>
      <t>Notification of the award of all public contracts for the build-up of cycling lanes, metros, trolleybus lines and funicular in metropolitan areas</t>
    </r>
  </si>
  <si>
    <r>
      <rPr>
        <sz val="10"/>
        <color rgb="FF006000"/>
        <rFont val="Calibri"/>
        <family val="2"/>
      </rPr>
      <t>Those projects will be carried out in the following metropolit an areas: Perugia, Pozzuoli and Trieste</t>
    </r>
  </si>
  <si>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includingjustification that the technical specifications of the project(s) are aligned with the CID's description of the investment and target;
;</t>
  </si>
  <si>
    <r>
      <rPr>
        <sz val="10"/>
        <color rgb="FF006000"/>
        <rFont val="Calibri"/>
        <family val="2"/>
      </rPr>
      <t>Build at least 25 km of public transport infrastructure. Those projects shall be carried out in the following metropolitan areas (Perugia, Pozzuoli, Trieste)</t>
    </r>
  </si>
  <si>
    <t>"The indicative breakdow n per transport mode is the following, 11 km of metro lanes;
85 km of tramway lanes;
120 km for trolleybus lanes and 15 km of funicular lanes
Those projects will be carried out in the
followingmetropolit an areas (Rome, Genoa, Florence, Palermo, Bologna, Rimini, Naples, Milan, Palermo, Bari, Catania, Pozzuoli, Padova, Perugia, Taranto, Trieste)
"</t>
  </si>
  <si>
    <r>
      <rPr>
        <sz val="10"/>
        <color rgb="FF006000"/>
        <rFont val="Calibri"/>
        <family val="2"/>
      </rPr>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
;</t>
    </r>
  </si>
  <si>
    <r>
      <rPr>
        <sz val="10"/>
        <color rgb="FF006000"/>
        <rFont val="Calibri"/>
        <family val="2"/>
      </rPr>
      <t>Build at least 206 km of public transport infrastructure The indicative breakdown per transport mode is the following:
-11 km of metro lanes;
-85 km of tramway lanes;
-120 km for trolleybus lanes and
-15 km of funicular lanes
Those projects shall be carried out in the following metropolitan areas (Rome, Genoa, Florence, Palermo, Bologna, Rimini, Naples, Milan, Palermo, Bari, Catania, Pozzuoli, Padova, Perugia, Taranto, Trieste)</t>
    </r>
  </si>
  <si>
    <r>
      <rPr>
        <sz val="10"/>
        <color rgb="FF006000"/>
        <rFont val="Calibri"/>
        <family val="2"/>
      </rPr>
      <t>Ministry of Ecological Transition Ministry of the Economy Ministry of sustainable infrastructu re and mobility</t>
    </r>
  </si>
  <si>
    <t>The project will also include 100 pilot re- charging stations aimed at storing energy.
The call is expectedto target potential beneficiari es based on needs. It is expected that the deployme nt of measures related to technical assistance would contribute
to this aim</t>
  </si>
  <si>
    <t>Summary document duly justifying how the milestone (including all the constitutive elements) was satisfactorily fulfilled. This document shall include as an annex the following documentary evidence:
a)            copy of contract award notification
b)extract of the relevant parts
of the technical specificationsof the project proving alignment with the CID’s description of the investment and milestone</t>
  </si>
  <si>
    <r>
      <rPr>
        <sz val="10"/>
        <color rgb="FF006000"/>
        <rFont val="Calibri"/>
        <family val="2"/>
      </rPr>
      <t>Notification of the award of all public contracts to build 2 500 rapid re- charging stations for electric vehicles along freeways and at least 4 000 in urban areas (all municipalities)
The project may also include pilot re- charging stations aimed at storing energy</t>
    </r>
  </si>
  <si>
    <t>The project will also include 100 pilot re- charging stations aimed at storing energy. The call is expected to target potential beneficiaries based on needs. It is expected that the deployme nt of measures related to technical assistance would contribute to this aim.</t>
  </si>
  <si>
    <t>Summary document duly justifying how the milestone (including all the constitutive elements) was satisfactorily fulfilled. This document shall include as an annex the following documentary evidence:
a)            copy of contract award notification
b)extract of the relevant parts of the technical specifications
of the project provingalignment with the CID's description of the investment and target</t>
  </si>
  <si>
    <r>
      <rPr>
        <sz val="10"/>
        <color rgb="FF006000"/>
        <rFont val="Calibri"/>
        <family val="2"/>
      </rPr>
      <t>Award of the contracts to build 5 000 rapid re-charging stations along freeway and at least 9755 in urban areas (all municipalities).
The project may also include pilot re- charging stations aimed at storing energy</t>
    </r>
  </si>
  <si>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CID'sdescription of the investment and target;
;</t>
  </si>
  <si>
    <r>
      <rPr>
        <sz val="10"/>
        <color rgb="FF006000"/>
        <rFont val="Calibri"/>
        <family val="2"/>
      </rPr>
      <t>Entry in operation of at least 2 500 rapid re-charging stations for electric vehicles along freeways of at least 175 kW</t>
    </r>
  </si>
  <si>
    <r>
      <rPr>
        <sz val="10"/>
        <color rgb="FF006000"/>
        <rFont val="Calibri"/>
        <family val="2"/>
      </rPr>
      <t>Entry in operation of at least 4 000 rapid re-charging stations for electric vehicles of at least 90kW in urban areas (all municipalities)
The project may also include pilot re- charging stations aimed at storing energy</t>
    </r>
  </si>
  <si>
    <t>Ministry of Ecological Transition Ministry of the Economy Ministry of sustainable infrastructure and mobility</t>
  </si>
  <si>
    <t>Explanatory document duly justifying how the target was satisfactorily fulfilled. This document shall include as an annex the following documentary evidence:
a) list of additional certificates of completion issued inaccordance with the national legislation;
b) report by an independent engineer endorsed by the relevant ministry, including justification that the technical specifications of the project(s) are aligned with the CID's description of the investment
and target;</t>
  </si>
  <si>
    <r>
      <rPr>
        <sz val="10"/>
        <color rgb="FF006000"/>
        <rFont val="Calibri"/>
        <family val="2"/>
      </rPr>
      <t>Entry in operation of at least 7 500 rapid re-charging stations for electric vehicles along freeways of at 175kW
The project may also include pilot re- charging stations aimed at storing energy</t>
    </r>
  </si>
  <si>
    <r>
      <rPr>
        <sz val="10"/>
        <color rgb="FF006000"/>
        <rFont val="Calibri"/>
        <family val="2"/>
      </rPr>
      <t>Rapid re- charging stations have different type of installatio n: (i) 175
kW for freeways
(ii) 90kW for urban areas The project will also include 100 pilot re- charging stations aimed at storing
energy</t>
    </r>
  </si>
  <si>
    <r>
      <rPr>
        <sz val="10"/>
        <color rgb="FF006000"/>
        <rFont val="Calibri"/>
        <family val="2"/>
      </rPr>
      <t>Entry in operation of at least 13 000 rapid re-charging stations for electric vehicles in urban areas of at least 90kW
The project may also include pilot re- charging stations aimed at storing energy</t>
    </r>
  </si>
  <si>
    <r>
      <rPr>
        <sz val="10"/>
        <color rgb="FF006000"/>
        <rFont val="Calibri"/>
        <family val="2"/>
      </rPr>
      <t>National Fire Brigade</t>
    </r>
  </si>
  <si>
    <r>
      <rPr>
        <sz val="10"/>
        <color rgb="FF006000"/>
        <rFont val="Calibri"/>
        <family val="2"/>
      </rPr>
      <t>The call is expected to target potential beneficiari es based on needs. It is expected that the deployme nt of measures related to technical assistance would contribute to this aim.</t>
    </r>
  </si>
  <si>
    <r>
      <rPr>
        <sz val="10"/>
        <color rgb="FF006000"/>
        <rFont val="Calibri"/>
        <family val="2"/>
      </rPr>
      <t>Summary document duly justifying how the milestone (including all the constitutive elements) was satisfactorily fulfilled. This document shall include as an annex the following documentary evidence:
a) copy of contract award notification
b)extract of the relevant parts of the technical specifications of the project proving alignment with the CID's description of the investment and target
c) For vehicles running on biomethane, extract of the official documents containing the selection criteria that ensure compliance with the ‘Do no significant harm’ Technical Guidance (2021/C58/01), as specified in the CID</t>
    </r>
  </si>
  <si>
    <r>
      <rPr>
        <sz val="10"/>
        <color rgb="FF006000"/>
        <rFont val="Calibri"/>
        <family val="2"/>
      </rPr>
      <t>Notification of the award of all public contracts for the acquisition of national fire brigade vehicles</t>
    </r>
  </si>
  <si>
    <t>The call is expected
to targetpotential beneficiari es based on needs. It is expected that the deployme nt of measures related to technical assistance would contribute to this aim</t>
  </si>
  <si>
    <t>Summary document duly justifying how the milestone(including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target
c) For vehicles running on biomethane, extract of the official documents containing the selection criteria that ensure compliance with the ‘Do no significant harm’ Technical Guidance (2021/C58/01), as specified in the CID According to the RRP text, vehicles must be Zero Tailpipe Emission (EV or Hydrogen)– the fuel must be specified in the contract awarded</t>
  </si>
  <si>
    <r>
      <rPr>
        <sz val="10"/>
        <color rgb="FF006000"/>
        <rFont val="Calibri"/>
        <family val="2"/>
      </rPr>
      <t>Notification of the award of public contracts for the acquisition of clean
buses</t>
    </r>
  </si>
  <si>
    <r>
      <rPr>
        <sz val="10"/>
        <color rgb="FF006000"/>
        <rFont val="Calibri"/>
        <family val="2"/>
      </rPr>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i.e.: Zero- Emission Trains (EE or H2 – the fuel must be specified)</t>
    </r>
  </si>
  <si>
    <r>
      <rPr>
        <sz val="10"/>
        <color rgb="FF006000"/>
        <rFont val="Calibri"/>
        <family val="2"/>
      </rPr>
      <t>Notification of the award of all public contracts for the acquisition of clean trains</t>
    </r>
  </si>
  <si>
    <t>Explanatory document duly justifying how the target was satisfactorily fulfilled. This document shall include as an annex the following documentary evidence:a)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</si>
  <si>
    <r>
      <rPr>
        <sz val="10"/>
        <color rgb="FF006000"/>
        <rFont val="Calibri"/>
        <family val="2"/>
      </rPr>
      <t>Purchase at least 800 Zero Emission buses for the renewal of the respective fleet</t>
    </r>
  </si>
  <si>
    <r>
      <rPr>
        <sz val="10"/>
        <color rgb="FF006000"/>
        <rFont val="Calibri"/>
        <family val="2"/>
      </rPr>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 – i.e.. Zero tailpipe emission trains (EV or H2) – the fuel must be specified;;;</t>
    </r>
  </si>
  <si>
    <r>
      <rPr>
        <sz val="10"/>
        <color rgb="FF006000"/>
        <rFont val="Calibri"/>
        <family val="2"/>
      </rPr>
      <t>Entry into service of at least 25 Zero Emission trains for the renewal of the respective fleet</t>
    </r>
  </si>
  <si>
    <r>
      <rPr>
        <sz val="10"/>
        <color rgb="FF006000"/>
        <rFont val="Calibri"/>
        <family val="2"/>
      </rPr>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 i.e.. Zero tailpipe emission buses (EV or H2) –
the fuel must be specified;</t>
    </r>
  </si>
  <si>
    <r>
      <rPr>
        <sz val="10"/>
        <color rgb="FF006000"/>
        <rFont val="Calibri"/>
        <family val="2"/>
      </rPr>
      <t>Entry into service of at least 3 000 Zero Emission buses for the renewal of the respective fleet</t>
    </r>
  </si>
  <si>
    <t>Explanatory document duly justifying how the target was satisfactorily fulfilled. This document shall include as an annex the following documentary evidence:
a) list of certificates of completion issued in accordance with the national legislation;b) report by an independent engineer endorsed by the relevant ministry, including justification that the technical specifications of the project(s) are aligned with the CID's description of the investment
and target;</t>
  </si>
  <si>
    <r>
      <rPr>
        <sz val="10"/>
        <color rgb="FF006000"/>
        <rFont val="Calibri"/>
        <family val="2"/>
      </rPr>
      <t>Entry into service of at least 150 Zero Emission trains for the renewal of the respective fleet</t>
    </r>
  </si>
  <si>
    <r>
      <rPr>
        <sz val="10"/>
        <color rgb="FF006000"/>
        <rFont val="Calibri"/>
        <family val="2"/>
      </rPr>
      <t>Explanatory document duly justifying how the target was satisfactorily fulfilled. This document shall include as an annex the following documentary evidence:
a) list of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r>
  </si>
  <si>
    <r>
      <rPr>
        <sz val="10"/>
        <color rgb="FF006000"/>
        <rFont val="Calibri"/>
        <family val="2"/>
      </rPr>
      <t>Entry into service of at least 3 800 clean vehicles for the renewal fleet for the National fire brigade command
3 500 vehicles can benefit from 100% ecological labelling as they shall be 100% electric and the charging stations shall be powered by photovoltaic panels. The 300 heavy vehicles, 200 for airports and 100 for urban rescue, shall only run on biomethane and comply with the crietria set out in 2018/2001 Directive on Renewables (RED II Directive. Biofuel and biomethane gas and biofuel producers shall have to provide certificates (Proof of Sustainability) issued by independent evaluators, as provided for in Directive 2018/2001. The operator shall purchase guarantee of origin certificates commensurate to the
expected fuel use.</t>
    </r>
  </si>
  <si>
    <t>Copy of the publication in the Official Journal of the Decree
Law that is critical forachieving the objectives described in the CID and reference to the relevant provisions indicating the entry into force, accompanied by a document duly justifying how the milestone, including all the constitutive elements, was satisfactorily fulfilled.</t>
  </si>
  <si>
    <t>The Decree Law shall simplify the evaluation criteria for projects in
relation to local public transport andaccelerate the design and authorisation process</t>
  </si>
  <si>
    <r>
      <rPr>
        <sz val="10"/>
        <color rgb="FF006000"/>
        <rFont val="Calibri"/>
        <family val="2"/>
      </rPr>
      <t>Copy of the publication of the Ministerial Decree that is critical for achieving the objectives described in the CID and reference to the relevant provisions indicating
the entry into force,</t>
    </r>
  </si>
  <si>
    <t>The Ministerial Decree shall identify the amount of available resources, the access requirements of the beneficiaries, the eligibility conditions for programs and projects, the eligible expenses and the form and intensity of
aid for the development of high-efficiency PV panels and for the development of batteries</t>
  </si>
  <si>
    <r>
      <rPr>
        <sz val="10"/>
        <color rgb="FF006000"/>
        <rFont val="Calibri"/>
        <family val="2"/>
      </rPr>
      <t>By 31 December 2025, increase energy production capacity of produced photovoltaic panels from the current 200 MW/year to at least 2 GW/year [Gigafactory] thanks to high-efficiency photovoltaic panels</t>
    </r>
  </si>
  <si>
    <t>Explanatory document duly justifying how the target was satisfactorily fulfilled. This document shall include as an annex the following documentary evidence:a)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</si>
  <si>
    <r>
      <rPr>
        <sz val="10"/>
        <color rgb="FF006000"/>
        <rFont val="Calibri"/>
        <family val="2"/>
      </rPr>
      <t>Production of batteries with a target capacity of 11 GWh</t>
    </r>
  </si>
  <si>
    <r>
      <rPr>
        <sz val="10"/>
        <color rgb="FF006000"/>
        <rFont val="Calibri"/>
        <family val="2"/>
      </rPr>
      <t>Publication on Ministry’s institutional website of the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</si>
  <si>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Ministerial Decree shall identify the amount of available resources to implement of approximately 45 industrial transformation projects
through “Development contracts</t>
    </r>
  </si>
  <si>
    <r>
      <rPr>
        <sz val="10"/>
        <color rgb="FF006000"/>
        <rFont val="Calibri"/>
        <family val="2"/>
      </rPr>
      <t>MISE/CDP</t>
    </r>
  </si>
  <si>
    <t>Copy of the publication of the financial agreement, including the elements described in the CID
Explanatory report providing justification that the specifications in the CiD are satisfactorily fulfilled as set out both in the milestone and in the description of the investment</t>
  </si>
  <si>
    <t>The Financial Agreement shall set out the indirect investment into finance VC fund managers with investment and enterprises/start up in line with green transition objectives, to expand the capital available to researchers and start-ups, to strengthen the action of active VC funds, to develop new and innovative ventures in partnership with corporates.
The financial agreement shall include:
-      an investment policy,
-      eligibility criteria,
compliance with the ‘Do no significant harm’ Technical Guidance (2021/C58/01) of supported transactions under this measure
through the use of sustainabilityproofing, an exclusion list, and the requirement of compliance with the relevant EU and national
environmental legislation.</t>
  </si>
  <si>
    <r>
      <rPr>
        <sz val="10"/>
        <color rgb="FF006000"/>
        <rFont val="Calibri"/>
        <family val="2"/>
      </rPr>
      <t>CDP VC's
manageme nt team enlarged with experience d resources</t>
    </r>
  </si>
  <si>
    <r>
      <rPr>
        <sz val="10"/>
        <color rgb="FF006000"/>
        <rFont val="Calibri"/>
        <family val="2"/>
      </rPr>
      <t>Summary document duly justifying how the target was satisfactorily fulfilled. This document shall include as an annex the following documentary evidence:
a) list of certificates of completion issued in accordance with the national legislation;</t>
    </r>
  </si>
  <si>
    <t>At least 250.000.000 of private investments in the green tech sector activated by the fund.
The climate contribution of the investment as per the methodology in Annex VI of the Regulation (EU) 2021/241 shall account for at 100% of the total cost of the investment supported by the RRF
In order to ensure that the measure complies with the ‘Do no significant harm’ Technical Guidance (2021/C58/01), the eligibility criteria contained in terms of reference for upcoming calls for projects shall exclude the following list of activities: (i) activities related to fossil fuels, including downstream use1; (ii) activities under the EU Emission Trading
System (ETS) achievingprojected greenhouse gas emissions that are not lower than the relevant benchmarks2;
(iii) activities related to waste landfills, incinerators3 and mechanical biological treatment plants4; and (iv) activities  where the long-term disposal of waste may cause harm to the environment. The terms of reference shall additionally require that only activities that comply with relevant EU and national environmental legislation shall be selected.</t>
  </si>
  <si>
    <t>Ministry of Ecological Transition Ministry ofthe Economy</t>
  </si>
  <si>
    <t>For all buildings, with the
exceptionof social housing, the current expiry date is 30
June 2022; for condomini ums, when at least 60% of the work has been carried out before the expiry date, the deadline is 31
December 2022. In
order to give more time for more complex interventi ons, it is planned to extend the expiry
date forcondomini ums until 31
December 2022,
regardless of the completio n of at least 60% of the
works.</t>
  </si>
  <si>
    <t>Copy of the publication in the Official Journal for primary legislation that is critical for
achieving the objectivesdescribed in the CID and reference to the relevant provisions indicating the entry into force, accompanied by a document duly justifying how the milestone, including all the constitutive elements, was satisfactorily fulfilled.</t>
  </si>
  <si>
    <t>The legal act(s) shall
extend the Ecobonus and Sismabonus benefits until 31 December 2022for condominiums and 30 June 2023 for social housing (IACP)</t>
  </si>
  <si>
    <r>
      <rPr>
        <sz val="10"/>
        <color rgb="FF006000"/>
        <rFont val="Calibri"/>
        <family val="2"/>
      </rPr>
      <t>Ministry of Ecological Transition Ministry of the Economy</t>
    </r>
  </si>
  <si>
    <r>
      <rPr>
        <sz val="10"/>
        <color rgb="FF006000"/>
        <rFont val="Calibri"/>
        <family val="2"/>
      </rPr>
      <t>The energy efficiency certificate referred is the Energy Performan ce Certificatio n as approved by Decree 63/2013</t>
    </r>
  </si>
  <si>
    <t>Explanatory document duly justifying how the target was satisfactorily fulfilled. This document shall include as an annex the following documentary evidence:
a) List of certificates of completion issued in accordance with the national legislation with square meters per building renovation;
b) report by an independent engineer endorsed by the relevant ministry, including justification that the technical specifications of the project(s) are aligned with the CID's description of the investment
and target;c) specific assessment of the Do No Significant Harm Principle, including references to the concrete texts that prove compliance with this principle</t>
  </si>
  <si>
    <r>
      <rPr>
        <sz val="10"/>
        <color rgb="FF006000"/>
        <rFont val="Calibri"/>
        <family val="2"/>
      </rPr>
      <t>Complete building renovation for,
(i) at least 12 000 000 square meters which result in primary energy savings of at least
40% and increasing at least two categories in the energy efficiency certificate,
(ii) renovate at least 1 400 000 square meters for anti-seismic purposes</t>
    </r>
  </si>
  <si>
    <t>"The energy efficiency certificate referred is the Energy Performan ce Certificatio n as approved by Decree 63/2013
The overall estimated energy saving generated by interventi ons amount to
191 Ktoe.Figures have been made taking into account the average energy saving compared to the pre- interventi on situation of 40% (improvem ent of at least two energy classes of the building) and considerin g the specific final energy consumpti on values according to the
ItalianLong-term renovation strategy (kWh/sqm
).
"</t>
  </si>
  <si>
    <t>Explanatory document duly justifying how the target was satisfactorily fulfilled. This document shall include as an annex the following documentary evidence:
a) List of certificates of completion issued in accordance with the national legislation with square meters per building renovation; b) report by an independent engineer endorsed by the relevant ministry, including justification that the technical specifications of the project(s) are aligned with the CID's description of the investment and target; c) specific assessment of the Do No Significant Harm Principle, including references to the concrete texts that prove compliance with this principle</t>
  </si>
  <si>
    <r>
      <rPr>
        <sz val="10"/>
        <color rgb="FF006000"/>
        <rFont val="Calibri"/>
        <family val="2"/>
      </rPr>
      <t>Complete building renovation for
(i) at least 32 000 000 square
meters which result in primary energy savings of at least 40% increasing at least two categories in the energy efficiency certificate,
(ii) renovate at least 3 800 000 square meters for antiseismic purposes</t>
    </r>
  </si>
  <si>
    <r>
      <rPr>
        <sz val="10"/>
        <color rgb="FF006000"/>
        <rFont val="Calibri"/>
        <family val="2"/>
      </rPr>
      <t>Ministry of Ecological Transition
Ministry of infrastructu re and sustainable mobility
Ministry of Economy</t>
    </r>
  </si>
  <si>
    <r>
      <rPr>
        <sz val="10"/>
        <color rgb="FF006000"/>
        <rFont val="Calibri"/>
        <family val="2"/>
      </rPr>
      <t>Copy of the publication in the Official Journal for the law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</si>
  <si>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legal act(s) shall simplify and accelerate
procedures for energy efficiency interventions
by,
     Launching a national portal for the energy efficiency of buildings
     Strengthening the activities of the information and training plan aimed at the civil sector
     Updating and strengthening the National Fund for energy efficiency
Accelerating the implementationphase of projects financed by the PREPAC
program</t>
    </r>
  </si>
  <si>
    <t>"Revision of the Prime ministerial decree
(DPCM) of28 may
2015 for a better identificati on of hydrologic al risks  and for a more efficient implement ation of projects against hydrogeol ogical risks in line with the conclusion s of the Italian Court of Auditors.
The law shall in particular aim to,
• Accelerate the procedure s for
projectdesign and implement ation of hydrologic al risks projects;
• Streamline informatio n flows and data sources and develop a system of indicators for a better identificati on of hydrologic al risks and for the monitorin g of projects aimed at tackling them;
"</t>
  </si>
  <si>
    <t>Copy of the publication in the Official Journal for the Ministerial Decree and the Decree Law that are critical for achieving the objectives
described in the CID andreference to the relevant provisions indicating the entry into force, accompanied by a document duly justifying how the milestone, including all the constitutive elements, was satisfactorily fulfilled.</t>
  </si>
  <si>
    <t>The new legal framework shall (as a minimum),Prioritise prevention interventions in line with the National Risk Assessment and with Article 6 of the Decision 1313/2013 EU and Risk Management Capability Assessment and the Do No Significant Harm principle;
Accelerate the procedures for project design and set general principles to simplify project implementation and financing procedures and hydrological risk projects;
Harmonise and streamline the information flows to reduce redundancy in reporting between the various information systems of the State and develop a system of indicators for a better identification of hydrological risks, in line with the recommendations of the Italian Court of Auditors
Reinforce the coordination of interventions among different government levels in line with therecommendations of the Italian Court of Auditors;
Create joint databases on incidents (‘dissesto’), in line with the recommendations of the Italian Court of Auditors;
Establish maximum timelines for each phase.
Set a plan to strengthen the capacity of the relevant entities.</t>
  </si>
  <si>
    <r>
      <rPr>
        <sz val="10"/>
        <color rgb="FF006000"/>
        <rFont val="Calibri"/>
        <family val="2"/>
      </rPr>
      <t>The general Law / Regulations on water services for their sustainable use and incentivise investment in water infrastructure, which at least shall:
Reduce fragmentation of entities through rules and aggregation mechanisms to incentivise currently autonomous managing operators to be integrated into the unique operator for the entire Ambito Territoriale Ottimale;
Provide for incentives for a sustainable use of water in agriculture. notably to support the use of the common monitoring system for water uses (SIGRIAN) for collective and self-supply irrigation uses;
Set a system of regulated prices that takes adequately into account environmental resource use and pollution in accordance with the
polluter-pays principle</t>
    </r>
  </si>
  <si>
    <t>The accompanying actions implement ed as part of the MIR L7 line (Pon Governanc e 2014 -2020) are aimed at strengthen ing and structurall y improving the capacities of the competent public administra tions in regulating and managing the IIS at a territorial level. The accompan ying actions will be differentiated according to the specific needs and peculiariti es of the reference contexts, given the complexity and heterogen eity of the landscape of the recipients and the territorial areas covered by the interventi on. The memoran da of understan ding will explain the objectives and purposes of the institution al collaborati on to contribute to the preparatio n of the Area Plan and the preliminar y document ation for the award of the integrated water service (IIS), with the identificati on of the specific activities that will be implement ed , on the basis of the requests expressed by the same governing bodies in the area, promptly identifying the commitme nts of the parties with a view to achieving measurabl e results and to be achieved in consistent times. The support activities will concern preparatory activities for: a) drafting of the Area Plans. For each Area Plan it is planned to organize accompan ying paths by providing support in the 4 sub- activities indicated below:
- Support for conductin g data analysis, current and future demand for the water service and current and future availability of the resource;
- Accompaniment in the drafting of the program of interventi ons;
- Support for the preparatio n of the managem ent and organizati onal model;
-
Accompaniment in the definition of the economic- financial plan and the tariff plan. b) Preliminary activities for the assignment of the SII. For each individual ATO, the organizati on of accompan ying paths is envisaged, providing support through the following operationa l phases:
- Support in identifying the companies to be safeguarded; -Accompaniment in the choice of the form of management; - Support in starting the assignmen t process."</t>
  </si>
  <si>
    <t>Summary document duly justifying how the milestone (including all the constitutive elements) was satisfactorily fulfilled. This document shall include as an annex the following documentary evidence:
a) Copy of the adopted Memoranda of Understanding and a link to the website(s) where they can be accessed, with a reference to the relevant provisions indicating the entry into force.
b) Explanatory report demonstrating how the actions foreseen in the Memoranda contribute to achieving the objectives of the reform</t>
  </si>
  <si>
    <t>Signature of Memoranda of Understading (MoU) by the Ministry of Ecological Transition with the regions Campania, Calabria, Molise and Sicilia to reduce fragmentation in the number of operators providing water services. The MoU should set objectives in terms of setting Local Government Bodies, reducing the number of operators and achieving economies of scale with a view to establish single operators for at least each 40 000 inhabitants</t>
  </si>
  <si>
    <r>
      <rPr>
        <sz val="10"/>
        <color rgb="FF006000"/>
        <rFont val="Calibri"/>
        <family val="2"/>
      </rPr>
      <t>The legal framework is expected to privilege the digitalisati on to improve the remote control and detection of illegal extraction of water</t>
    </r>
  </si>
  <si>
    <r>
      <rPr>
        <sz val="10"/>
        <color rgb="FF006000"/>
        <rFont val="Calibri"/>
        <family val="2"/>
      </rPr>
      <t>Copy of the publication of the Ministerial Decree in the website of the Ministry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</si>
  <si>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revised legal framework shall as a minimum,
-Establish a system of penalties for the illegal extraction of water
- Require an impact assessment as in Article 4 (7) of the Water Framework Directive to assess the (possibly cumulative) impact on all potentially affected water bodies.
-Ensure that that expansion of existing irrigation system (including through increased use of water, i.e. not only physical expansion), even via more efficient methods, is avoided where the concerned water bodies (surface or ground waters) are, or projected (in the context of intensifying climate change) to be in less than good status or potentially good status.</t>
    </r>
  </si>
  <si>
    <r>
      <rPr>
        <sz val="10"/>
        <color rgb="FF006000"/>
        <rFont val="Calibri"/>
        <family val="2"/>
      </rPr>
      <t>Copy of the publication of the Ministerial Decree in the website of the relevant Ministry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</si>
  <si>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Ministerial Decree shall mandate the development of digital services for visitors to national parks and marine protected areas</t>
    </r>
  </si>
  <si>
    <r>
      <rPr>
        <sz val="10"/>
        <color rgb="FF006000"/>
        <rFont val="Calibri"/>
        <family val="2"/>
      </rPr>
      <t>Ministry of Ecological Transition</t>
    </r>
  </si>
  <si>
    <t>Summary document duly justifying how the target (including all the constitutive
elements) was satisfactorilyfulfilled. This document shall include as an annex the following documentary evidence:
a) certificate of completion issued in accordance with the national legislation;</t>
  </si>
  <si>
    <t>At least 70% of national parks and marine protected areas have developed digital services for visitors
to national parks and marine protectedareas (at least two among: the connection to the Naturitalia.IT portal; the 5G/wifi or a sustainable mobility app)</t>
  </si>
  <si>
    <t>Copy of the publication in the Official Journal for primary legislation that is critical for achieving the objectives described in the CID (including a copy of the reform of Italian ports systems of 2016 as approved by the Legislative Decree N° 169 of 4 August 2016) and reference to the relevant provisions indicating
the entry into force,accompanied by a document duly justifying how the milestone, including all the constitutive elements, was satisfactorily fulfilled.</t>
  </si>
  <si>
    <t>The revised legislative framework shall set out that,
- All port authorities shall adopt their System Strategic Planning Documents (DPSS) and their Port Regulatory Plans (PRP) fully taking into account the reform of Italian ports systems of 2016 as approved by the Legislative Decree N° 169 of 4 August 2016.The DPSS shall as a minimum regulate the following elements,
-The development of the objectives of the port system authorities;
-The areas identified and outlined intended for strictly port and rear-port functions,
-The last-mile infrastructural connections of road and rail with ports,
-The criteria followed in identifying the contents of the planning,
-Make an unambiguous identification of the guidelines, the rules and the procedures for the preparation of the
port regulatory plans.</t>
  </si>
  <si>
    <r>
      <rPr>
        <sz val="10"/>
        <color rgb="FF006000"/>
        <rFont val="Calibri"/>
        <family val="2"/>
      </rPr>
      <t>Copy of the publication in the Official Journal for the Regulation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</si>
  <si>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t>The new Regulation shall define the framework conditions for the award of the concessions in ports. The Regulation shall set out as a minimum,
-The conditions relating to the duration of the concession;
-The supervisory and control powers of the granting authorities;-The methods of renewal;
-The transfer of the plants to the new concession holder at the end of the concession;
-The limits minimum fees to be paid by licensees.</t>
  </si>
  <si>
    <r>
      <rPr>
        <sz val="10"/>
        <color rgb="FF006000"/>
        <rFont val="Calibri"/>
        <family val="2"/>
      </rPr>
      <t>Copy of the publication in the Official Journal for the Decree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</si>
  <si>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Decree shall define the methods and specifications of the Single Customs Desk in compliance with Regulation (EU) 1239/2019 on the implementation of the European Maritime Single Window and with the Regulation (EU) 2020/1056 of the European Parliament and of the Council of 15 July 2020 on electronic freight transport information (eFTI).</t>
    </r>
  </si>
  <si>
    <t>Copy of the publication in the Official Journal for primary legislation that is critical for achieving the objectives described in the CID and reference to the relevant provisions indicating the entry into force, accompanied by a
document duly justifying howthe milestone, including all the constitutive elements, was satisfactorily fulfilled.</t>
  </si>
  <si>
    <r>
      <rPr>
        <sz val="10"/>
        <color rgb="FF006000"/>
        <rFont val="Calibri"/>
        <family val="2"/>
      </rPr>
      <t>Streamline the authorisation process to reduce the authorisation time to a maximum of 12 months for the construction of energy transport infrastructures aimed at supplying electricity from land to ships during the mooring phase (in case of interventions not subjected to
environmental assessment)</t>
    </r>
  </si>
  <si>
    <r>
      <rPr>
        <sz val="10"/>
        <color rgb="FF006000"/>
        <rFont val="Calibri"/>
        <family val="2"/>
      </rPr>
      <t>MIMS for reporting/A DSP for implementa tion</t>
    </r>
  </si>
  <si>
    <r>
      <rPr>
        <sz val="10"/>
        <color rgb="FF006000"/>
        <rFont val="Calibri"/>
        <family val="2"/>
      </rPr>
      <t>Summary document duly justifying how the milestone (including all the constitutive elements) was satisfactorily fulfilled. This document shall include as an annex the following documentary evidence:
a) certificate of completion issued in accordance with the national legislation;
b) justification that the technical specifications of the project(s) are aligned with the CID's description of the
investment and target</t>
    </r>
  </si>
  <si>
    <r>
      <rPr>
        <sz val="10"/>
        <color rgb="FF006000"/>
        <rFont val="Calibri"/>
        <family val="2"/>
      </rPr>
      <t>At least 70% of the Port Community Systems of the individual Port System Authorities shall be interoperable, compatible with each other and with the digital national strategic platform</t>
    </r>
  </si>
  <si>
    <r>
      <rPr>
        <sz val="10"/>
        <color rgb="FF006000"/>
        <rFont val="Calibri"/>
        <family val="2"/>
      </rPr>
      <t>ENAV</t>
    </r>
  </si>
  <si>
    <t>"The projects will concern
thefollowing macro- categories:
- APP
(Approach Control Service) consolidati on in ACC (Area Control Centre);
- New tower automatio n;
- AMAN
(Arrival Manager). Airports concerned are Rome Fiumicino and Bergamo, Approache s concerned are Lamezia, Ronchi, Bari,
Verona,Torino, Genova, Napoli, Firenze, Palermo, ACCs
concerned are Roma and Milano.
"</t>
  </si>
  <si>
    <t>Summary document duly justifying how the target was satisfactorily fulfilled. This document shall include as an annex the following documentary evidence:a) certificate of completion issued in accordance with the national legislation;
b) justification that the technical specifications of the projects are aligned with the CID's description of the investment and target;</t>
  </si>
  <si>
    <r>
      <rPr>
        <sz val="10"/>
        <color rgb="FF006000"/>
        <rFont val="Calibri"/>
        <family val="2"/>
      </rPr>
      <t>At least 13 sites: airports, approaches (APPs) and Area Control Centers (ACCs) shall be equipped with a fully digitalized and operational air traffic management system</t>
    </r>
  </si>
  <si>
    <r>
      <rPr>
        <sz val="10"/>
        <color rgb="FF006000"/>
        <rFont val="Calibri"/>
        <family val="2"/>
      </rPr>
      <t>ENAV SpA</t>
    </r>
  </si>
  <si>
    <r>
      <rPr>
        <sz val="10"/>
        <color rgb="FF006000"/>
        <rFont val="Calibri"/>
        <family val="2"/>
      </rPr>
      <t>Summary document duly justifying how the milestone (including all the constitutive elements) was satisfactorily fulfilled. This document shall include as an annex the following documentary evidence:
a) certificates of works completion signed by the contractor and the competent authority certifying that projects have been completed
and are operational</t>
    </r>
  </si>
  <si>
    <r>
      <rPr>
        <sz val="10"/>
        <color rgb="FF006000"/>
        <rFont val="Calibri"/>
        <family val="2"/>
      </rPr>
      <t>Entry into operation of,
a) Technical Operations Center (TOC) and at least two Air Traffic Management systems
b) Group Cloud Enterprise Resource Planning (ERP)
c)Digitalised Aeronautical Information d)Unmanned Traffic Management System and connectivity (UTMS)</t>
    </r>
  </si>
  <si>
    <t>Ministry of University and Research</t>
  </si>
  <si>
    <r>
      <rPr>
        <sz val="10"/>
        <color rgb="FFFF0000"/>
        <rFont val="Calibri"/>
        <family val="2"/>
      </rPr>
      <t>.</t>
    </r>
  </si>
  <si>
    <r>
      <rPr>
        <sz val="10"/>
        <color rgb="FF006000"/>
        <rFont val="Calibri"/>
        <family val="2"/>
      </rPr>
      <t>Ministry of University and Research</t>
    </r>
  </si>
  <si>
    <r>
      <rPr>
        <sz val="10"/>
        <color rgb="FF006000"/>
        <rFont val="Calibri"/>
        <family val="2"/>
      </rPr>
      <t>Copy of the publication in the Official Journal of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</si>
  <si>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ministerial decrees adopted by the Ministry of University and Research on the reform on scholarships shall enhance access to tertiary education for talented students in socio- economic difficulties, Increase the amount of the scholarships and the number of beneficiaries until 31 December 2024. These student are identified based on the ISEE – Indicatore della Situazione Economica Equivalente.</t>
    </r>
  </si>
  <si>
    <r>
      <rPr>
        <sz val="10"/>
        <color rgb="FF006000"/>
        <rFont val="Calibri"/>
        <family val="2"/>
      </rPr>
      <t>Ministry of Education</t>
    </r>
  </si>
  <si>
    <t>The improvem ent of the teachers’ recruitme nt system shall be achieved by
redesigning the public competitio n procedure
s. The hiring competitio n based on the reformed procedure s shall be organized on a regular basis. The recruitme nt system is currently based on the adoption of a ranking list to fill vacant and available spots. The criteria to fill the
ranking listshall be based on candidates ’ cultural and service qualificati on, the results of a Computer- Based-Test and on the candidate’ s ability to teach, as measured by a specific test, such as a simulated lesson.
The successful candidates will have a one year of on-the- job training and classroom
trainingand, at its conclusion
, they shall pass a final test. After having successfull y passed the final test, teachers shall be confirmed for more than three years in the same post as they were placed during their training.
ii) Introducti on of higher qualificati on in teaching to access
theprofession in secondary school shall be achieved by strengthen ing the provision by HEIs (Higher Education institution
s) of pedagogic al (teacher) training as a requireme nt for future access to the teaching profession
.
iii) Limitation of
teachers’mobility shall be achieved by strengthen ing the current permanen ce obligation for newly recruited teachers to more than 3 years.
iv) Setting a career progressio n shall balance seniority and performan ce in determini ng career and salary progressio
n. This shall be
achievedby linking teachers’ performan ce evaluation to career and salary progressio
n. The evaluation of
teachers’ performan ce shall be based on
teachers’ performan ce in class as well as on the education al outcomes of pupils,
teachers’ availability to perform additional tasks such as mentoring
, coaching,
andorganizati on of extra- curricula activities, teachers’ achieveme nts in profession al developm ent through trainings. Through this new setting,
the reform shall overcome the current mechanis m overly relying on seniority to determine career progressio
n.</t>
  </si>
  <si>
    <t>Copy of the publication in the Official Journal for primary legislation that is critical for achieving the objectives described in the CID and reference to the relevant provisions indicating the entry into force, accompanied by a document duly justifying how
the milestone, including allthe constitutive elements, was satisfactorily fulfilled.</t>
  </si>
  <si>
    <t>The revised legal framework shall attract, recruit and motivate quality teachers, in particular through:
i) improving the recruitment system
ii) introducing higher qualification in teaching to access the profession in secondary school ;
iii) limiting excessive teacher mobility (in the interest of teaching continuity);
iv) setting a career progression clearlylinked to the performance evaluation and continuous professional development.</t>
  </si>
  <si>
    <t>Summary document duly justifying how the milestone(including all the constitutive elements) was satisfactorily fulfilled. This document shall include as an annex the following documentary evidence:
a) Copy of the Ministry of Education - Decree as
published on the Ministry’s Website adopting the School
4.0 plan and of the adopted national plan and a link to the website where the plan can be accessed.
b) Provision of a document identifying the steps foreseen to implement the School 4.0 plan, in particular, that specifies when public calls, award decrees, first grant payment, public procurement for supply of digital devices by implementing entities are envisaged.</t>
  </si>
  <si>
    <t>The "School 4.0" plan adopted by the Ministry of Educationto foster the digital transition of the Italian school system shall include:
a) transformation of 100 000 classrooms into innovative learning environments
b) creation of laboratories for the new digital professions in all high schools. c
Action a) shall transform school spaces intended for traditional classrooms into innovative, adaptive and flexible learning environments, connected, integrated with digital, physical and virtual technologies together. The investment in school facilities shall bring the most innovative teaching technologies (coding and robotics devices, virtual reality devices, advanced digital devices for inclusive education, etc. to at least 100 000 classrooms of primary and secondary schools used for lessons).
Action b) shall establish at least one laboratory for digital professions in every high school, a laboratory strictly interconnected with companies and innovative start-ups for the creation of new jobs in the sector of new digital professions (such as artificial
intelligence, robotics, big data, andcybersecurity, blue and green economy).
.
At least 40% of the beneficiary schools shall be located in the South of Italy.</t>
  </si>
  <si>
    <t>i) Initiatives to reform the school system shall achieve the following objectives: (1)
decrease the ratio between the number of pupils and the number of teachers and (2) adopt school population of the regional territory
as the“effective parameter " to identify the education al institution s with a headmast er and a headmistr ess. The adoption of this parameter shall replace the current one, notably, the population of the individual school.
ii) Initiatives to reform the
orientation system to minimise the drop- out rate in tertiary education shall correspon d to the introducti on of orientatio n modules (at least 30 hours per year) in upper secondary schools for students in the IV and V years.
iii) Initiatives to strengthen secondary vocational training
shallinclude: a) extension of organizati onal and teaching model to other training contexts (supportin g the training offer, introducin g rewards and widening the paths for the developm ent of enabling technologi cal skills - Enterprise 4.0); b) the positionin g of Vocational Training Institutes
in the legal290</t>
  </si>
  <si>
    <r>
      <rPr>
        <sz val="10"/>
        <color rgb="FF006000"/>
        <rFont val="Calibri"/>
        <family val="2"/>
      </rPr>
      <t>Copy of the publication in the Official Journal for the reforms 1.3, 1.2, 1.1 and copy of the publication on the Ministry website for reform
1.4 (Reform of the “Orientation” System) respectively, for primary
legislation and the ministerial decree that are critical for achieving the objectives described in the CID and reference to the relevant provisions indicating the entry into force, accompanied by a document duly justifying how the milestone, including all the constitutive elements, was satisfactorily fulfilled.
.</t>
    </r>
  </si>
  <si>
    <t>The primary legislation reforms of the primary and secondary education system to improve educational outcomes (by mean of primary legislation) shall include at least the following key elements: i) Initiatives to reform the organisation of the education system to adapt to demographic developments (such as number of schools and pupils/teachers ratio) ii) Initiatives to reform the orientation system to minimise the drop-out rate in tertiary education; iii) Initiatives to strengthen secondary vocational education (Istituti tecnico- professionali) including adoption of the new curriculum and their orientation towards the innovation output of the National Industry 4.0 Plan (Ministero dello Sviluppo economico, Decreto 26 Maggio 2020); iv) Initiatives for the training of school managers, teachers and administrative/technical staff and the creation of the Tertiary Advanced School for training to improve teaching quality; v) Initiatives for the for the integration of activities, methodologies and contents aimed at developing and strengthening Science, Technology, Engineering and Mathematics (STEM) curricula, digital and innovation skills, in all cycles of education, from kindergarten to upper secondary school, with the aim to boost enrolment in tertiary STEM curricula, particularly for women.
In order to satisfactory fulfil the milestone, the legislation shall include mandatory deadlines for the issuance of the secondary legislation, guidelines and all necessary regulatory provisions (monitoring by the Ministry of Education Database) to ensure a smooth implementation.</t>
  </si>
  <si>
    <r>
      <rPr>
        <sz val="10"/>
        <color rgb="FF006000"/>
        <rFont val="Calibri"/>
        <family val="2"/>
      </rPr>
      <t>Copy of the publication in the Official Journal for primary legislation and the secondary legislation that is critical for achieving the objectives described in the CID and reference to the relevant provisions indicating the entry into force, accompanied by a report t duly justifying how the milestone, including all the constitutive elements, was
satisfactorily fulfilled.</t>
    </r>
  </si>
  <si>
    <t>The legislation shall include provisions aimed at building a quality training system for school staff in line with continuous professional and career development, the establishment of a qualified body in charge of school staff training guidelines, the selection and coordination of training initiatives, and shall link them to career progressions, as provided for in the recruitment reform. The implementation of a system of initial and continuous
training should make it possible toovercome the current fragmentation of training paths, which currently lack a unified national strategy.</t>
  </si>
  <si>
    <t>Young people at early school leaving can be identified as: i)students who leave their studies premature ly already in the secondary school period and
ii) young people who are subject to
early
schoolleaving according to the European parameter s of the ET2020
strategy (18-24
years).
The investmen t is managed by the Ministry of Education.
INVALSI,
schools and Territorial Support Centers (Centri Territoriali di Supporto, CTS) is expected to be involved in
theimplement ation of the interventi ons directed to people with sensory and/or intellectua l disabilities or from disadvanta ged areas.</t>
  </si>
  <si>
    <r>
      <rPr>
        <sz val="10"/>
        <color rgb="FF006000"/>
        <rFont val="Calibri"/>
        <family val="2"/>
      </rPr>
      <t>Summary document duly justifying how the target (including all the constitutive elements) was satisfactorily fulfilled. This document will include as an annex the following documentary evidence and elements:
a) a list of the individual certificates proving that the training programmes have been completed;
b) the number of candidates enrolled who have completed the training
c) the type of training provided with detail of its content and learning format used;
d) certificate of activation of a IT platform for mentoring and training activities</t>
    </r>
  </si>
  <si>
    <t>Implementation of mentoring activities for at least 470 000 young people at risk of early school leaving and for at least 350.000 young people who have already dropped out.
The intervention shall ensure:
-Gender and territorial distribution;
- Introduction of a Platform for mentoring and training activities available online to support the implementation of mentoring activities. Launch of post-diploma courses (job-oriented qualifications)
- The initiative covers the whole of the national territory, with particular attention to areas at risk (the intervention territories are characterised by learning delays, low socio-economic status of families, high level of early school leaving).
-Mentoring measures to overcometerritorial gaps and inequalities in equal access to education and success in training will be addressed, in particular, to schools and school situations where there is also a greater presence of drop-out rates linked to this social condition</t>
  </si>
  <si>
    <t>The call is expected to target potential beneficiari es based on needs.
It is expected that the deployme nt of measures related to
technicalassistance would contribute to this aim.
Local authorities are in charge of the interventi ons of constructi on and upgrading of gyms, when they are the owners of the relevant
buildings.</t>
  </si>
  <si>
    <t>Summary document duly justifying how the milestone (including all the constitutive elements) was satisfactorily fulfilled. This document shall include as an annex the following documentary evidence:
a) copy of contract(s) award notification
b) extract of the relevant parts of the technical specifications of the project proving
alignment with the CID'sdescription of the investment and target
c) extract of the relevant parts containing the selection criteria that ensure compliance with the Do No Significant Harm principle, through the use of an exclusion list, and compliance with the relevant EU and national environmental legislation</t>
  </si>
  <si>
    <t>Award of contracts for the interventions to build and renovate sports facilities and gyms within the terms defined by the decree from the Ministry of Education and following a public tendering procedure. The award shall be in compliance with the “Do no significant harm” Technical Guidance (2021/C58/01) through the use of an exclusion list and the requirement of compliance with the relevant EU and national environmental legislation.The investment plan shall build and renovate sports facilities and gyms attached to schools, in order to ensure an increase in the educational offer and a strengthening of school facilities, which shall promote an increase in school time. The initiative is expected to favour the integration of the school with the surrounding areas and enhance the practice of sports and motor activities.</t>
  </si>
  <si>
    <r>
      <rPr>
        <sz val="10"/>
        <color rgb="FF006000"/>
        <rFont val="Calibri"/>
        <family val="2"/>
      </rPr>
      <t>Ministry of Education, Municipaliti es, Family department</t>
    </r>
  </si>
  <si>
    <t>The call is expected to target potential beneficiari es based on needs.
It is expected
that thedeployme nt of measures related to technical assistance would contribute to this aim.</t>
  </si>
  <si>
    <t>Summary document duly justifying how the milestone (including all the constitutive elements) was satisfactorily fulfilled. This document shall include as an annex the following documentary evidence:a) copy of contract award notification;
b) extract of the relevant parts of the technical specifications of the project proving alignment with the CID's description of the investment and target
c) extract of the relevant parts containing the selection criteria that ensure compliance with the Do No Significant Harm Principle, through the use of an exclusion list, and compliance with the relevant EU and national environmental legislation</t>
  </si>
  <si>
    <t>Award of contract and territorial distribution, for the nursery, preschool, early childhood educationand care services. The award shall be done in compliance with the “Do no significant harm” Technical Guidance(2021/C58/01) through the use of an exclusion list and the requirement of compliance with the relevant EU and national environmental legislation.</t>
  </si>
  <si>
    <r>
      <rPr>
        <sz val="10"/>
        <color rgb="FF006000"/>
        <rFont val="Calibri"/>
        <family val="2"/>
      </rPr>
      <t>Ministry of Education and Ministry of University and Research</t>
    </r>
  </si>
  <si>
    <r>
      <rPr>
        <sz val="10"/>
        <color rgb="FF006000"/>
        <rFont val="Calibri"/>
        <family val="2"/>
      </rPr>
      <t>Copy of the publication in the Official Journal for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</si>
  <si>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t>The secondary legislation shall include all necessary regulations for the effective implementation and application of all the measures concerning the reforms of primary, secondary and tertiary education:
- The reforms of the tertiary education system to improve educational outcomes (primary legislation) on: a) enabling university degrees; b) university degree groups; c) reform of PhD programs;- The ministerial decrees for reform on scholarships to enhance access to tertiary education;
- The reform on teaching profession;
- The reforms of the primary and secondary education system to improve educational outcomes;
- The legislation aimed at building a quality training system for school.</t>
  </si>
  <si>
    <t>Explanatory document duly justifying how the target (including all the constitutive elements) was satisfactorily fulfilled. This document will include as an annex the following documentary evidence and elements:
a) a list of the scholarships awarded;
b) the anonymized list of citizens who were awarded the scholarship and reference to their user ID/number;
c) Report specifying the actual increase in the scholarship value and the increment in
the share of studentsbenefitting from the scholarships.</t>
  </si>
  <si>
    <r>
      <rPr>
        <sz val="10"/>
        <color rgb="FF006000"/>
        <rFont val="Calibri"/>
        <family val="2"/>
      </rPr>
      <t>Scholarships are granted to at least 300 000 students.
With this project, the integration of contribution policies with those for study support shall be pursued through:
- increase in average scholarships value by EUR 700;
- funding of scholarships for a larger share of students.</t>
    </r>
  </si>
  <si>
    <r>
      <rPr>
        <sz val="10"/>
        <color rgb="FF006000"/>
        <rFont val="Calibri"/>
        <family val="2"/>
      </rPr>
      <t>Host universitie s, the Departme nt of public Administra tion and the Ministry of Culture will support the Ministry of University and Research in the managem ent of the programm es.</t>
    </r>
  </si>
  <si>
    <r>
      <rPr>
        <sz val="10"/>
        <color rgb="FF006000"/>
        <rFont val="Calibri"/>
        <family val="2"/>
      </rPr>
      <t>Explanatory document duly justifying how the target (including all the constitutive elements) was satisfactorily fulfilled. This document will include as an annex the following documentary evidence and elements:
a) a list of the fellowships granted;
b) the anonymized list of citizens who were awarded the fellowship and reference to their user ID/number;
c) Report demonstrating how the new PhDs fellowship programmes contribute to achieving the objectives of the investment (in line with the CID description entries a), b), c)).</t>
    </r>
  </si>
  <si>
    <t>At least 1 200 additional PhD fellowships programmes granted per year over three years); at least 1 000 additional PhD fellowships programmes on public administration are granted per year (over three years); at least 200 new PhD fellowships programmes on cultural heritage are granted per year (over three years).
The baseline was identified as the current (rounded) number of PhD students starting their programme each year in Italy:
a) PhD shall be designed to better involve firms and boost applied research;
b) PhD for the Public Administration shall adhere to the regulatory framework to be implemented in collaboration with the Ministry of Public Administration. PhD in Public Administration may be offered in different classes of PhDs identified by the CUN, Consiglio Universitario Nazionale (such as. Law, Economics and Statistics, Political and Social Sciences), as far as aimed at further
qualify the candidate to contribute tothe development of enhanced government systems.
c) PhDs for Cultural Heritage shall adhere to a framework to be defined under close cooperation with the Culture Ministry, (such as Antiquities, Philology, Literary Studies, Art History, and History, Philosophy, Pedagogy and Psychology, as identified by the CUN,
Consiglio Universitario Nazionale).</t>
  </si>
  <si>
    <t>Summary document duly justifying how the target (including all the constitutive elements) was satisfactorily fulfilled. This document shall include as an annex the following documentary evidence and elements: a) a list of the individual certificates proving that the training programmes have been completed;
b) the anonymized list of school staff enrolled in the trainings and reference to their user ID/number, c) the type of training provided with detail of its content and learning format used. d) a report by the Ministry of Education, also in collaboration with the National Institute for Documentation, Innovation and Educational Research (INDIRE) and the National Institute for the Evaluation of the Educational System of Education and Training (INVALSI) based on the model of the certification and recognition of acquired skills</t>
  </si>
  <si>
    <r>
      <rPr>
        <sz val="10"/>
        <color rgb="FF006000"/>
        <rFont val="Calibri"/>
        <family val="2"/>
      </rPr>
      <t>At least 650 000 school managers, teachers and administrative staff are trained
Integrated digital education and training of school staff in the digital transition (650 000 teachers, managers and administrative staff, overal.l trained).</t>
    </r>
  </si>
  <si>
    <r>
      <rPr>
        <sz val="10"/>
        <color rgb="FF006000"/>
        <rFont val="Calibri"/>
        <family val="2"/>
      </rPr>
      <t>Summary document duly justifying how the target (including all the constitutive elements) was satisfactorily fulfilled. This document will include as an annex the following documentary evidence and elements:
a) a list of the teachers recruited with the reformed recruitment system;
b) the anonymized list of teachers recruited and reference to their user ID/number assigned during the probationary period provided in the Reform.</t>
    </r>
  </si>
  <si>
    <r>
      <rPr>
        <sz val="10"/>
        <color rgb="FF006000"/>
        <rFont val="Calibri"/>
        <family val="2"/>
      </rPr>
      <t>At least 70 000 teachers recruited with the reformed recruitment system</t>
    </r>
  </si>
  <si>
    <t>Ministry of Universityand Research</t>
  </si>
  <si>
    <t>By Q4 2023, at least 300000
students are expected to benefiting from scholarshi ps paid, as specified in the milestone M4C1-11.</t>
  </si>
  <si>
    <t>Explanatory document duly justifying how the target
(including all the constitutiveelements) was satisfactorily fulfilled. This document will include as an annex the following documentary evidence and elements:
a) a list of the scholarships awarded;
b) the anonymized list of citizens who were awarded the scholarship and reference to their user ID/number;
c) Report specifying the actual increase in the scholarship value and the increment in the share of students benefitting from the scholarships. .</t>
  </si>
  <si>
    <t>At least 336 000 students benefiting from scholarships paid.With this project, the integration of contribution policies with those for study support is pursued through:
- increase in average scholarships value by EUR 700;
- funding of scholarships for a larger share of students.</t>
  </si>
  <si>
    <r>
      <rPr>
        <sz val="10"/>
        <color rgb="FF006000"/>
        <rFont val="Calibri"/>
        <family val="2"/>
      </rPr>
      <t>Ministry of Education
/Universitie s/schools</t>
    </r>
  </si>
  <si>
    <t>Summary document duly justifying how the target (including all the constitutive elements) was satisfactorily fulfilled. This document shall include as an annex the following documentary evidence:
a) a list of school sites that have activated STEM guidance projects and for each of them
- a brief description;- an official references of the certificate of completion issued in accordance with national legislation.
b) justification of compliance with the CID's description of the investment and target, including where relevant the aggregate characteristics of all the projects</t>
  </si>
  <si>
    <r>
      <rPr>
        <sz val="10"/>
        <color rgb="FF006000"/>
        <rFont val="Calibri"/>
        <family val="2"/>
      </rPr>
      <t>At least 8 000 schools that have activated STEM guidance projects. The projects shall aim at the development and digitization of the national digital platform STEM aimed at the full implementation of the program, monitoring and spreading information and data (disaggregated by gender), starting from preschool and primary schools, up to the first and second secondary school, to Technical and Professional Institutes
and Universities.</t>
    </r>
  </si>
  <si>
    <r>
      <rPr>
        <sz val="10"/>
        <color rgb="FF006000"/>
        <rFont val="Calibri"/>
        <family val="2"/>
      </rPr>
      <t>Ministry of Education
/Universitie s/schools/E qual Opportuniti es Department</t>
    </r>
  </si>
  <si>
    <r>
      <rPr>
        <sz val="10"/>
        <color rgb="FF006000"/>
        <rFont val="Calibri"/>
        <family val="2"/>
      </rPr>
      <t>The  annual methodolo gical courses shall be provided to teachers to improve their methodolo gical skills through pedagogic al and didacting
trainings.</t>
    </r>
  </si>
  <si>
    <r>
      <rPr>
        <sz val="10"/>
        <color rgb="FF006000"/>
        <rFont val="Calibri"/>
        <family val="2"/>
      </rPr>
      <t>Summary document duly justifying how the target (including all the constitutive elements) was satisfactorily fulfilled. This document will include as an annex the following documentary evidence and elements:
a) a list of the individual certificates proving that courses have been provided;
b) the number of courses
c) the type of courses provided with detail of its content and learning format used</t>
    </r>
  </si>
  <si>
    <r>
      <rPr>
        <sz val="10"/>
        <color rgb="FF006000"/>
        <rFont val="Calibri"/>
        <family val="2"/>
      </rPr>
      <t>At least 1 000 annual language and methodological courses provided to all teachers</t>
    </r>
  </si>
  <si>
    <t>Ministry of Public Education,
Municipalities, Family department</t>
  </si>
  <si>
    <t>Summary document duly justifying how the target (including all the constitutive
elements) was satisfactorilyfulfilled. This document shall include as an annex the following documentary evidence:
a) a list of projects and for each of them
- a brief description, including the number of new places created for educational and early childhood care services (from zero to six years old) as a result of each project;
- a official references of the certificate of completion of works issued in accordance with national legislation.</t>
  </si>
  <si>
    <t>At least 264 480 new places created for educational and early childhood care services (from zero to six years
old)With the plan for the construction and redevelopment of kindergartens, the goal is to increase the available places, enhancing the zero to six years old educational service.</t>
  </si>
  <si>
    <t>The transform ation of class rooms into innovative learning environme nts shall involve the arrangeme
nt ofclassroom s’ settings and the provision to learners and students with adequate digital tools and devices (such as coding and robotics devices, virtual reality devices and advanced digital devices for inclusive
teaching).</t>
  </si>
  <si>
    <t>Summary document duly justifying how the target (including all the constitutive elements) was satisfactorily fulfilled. This document shall include as an annex the following documentary evidence:
a) a list of class rooms transformed in innovative learning environments and for
each of them- a brief description of the most innovative teaching technologies introduced;
- an official reference of the certificate of completion issued in accordance with national legislation.
b) justification of compliance with the CID's description of the investment and target, including where relevant the aggregate characteristics of all the projects.</t>
  </si>
  <si>
    <t>Number of class rooms transformed in innovative learning environments to
the “School 4.0” Plan
The action shall transform school spaces used for traditional classrooms into innovative, adaptive and flexible learning environments, connected, and integrated with digital technologies, physical and virtual together. The investment shall bring all the most
innovative teaching technologies (suchas coding and robotics devices, virtual reality devices and advanced digital devices for inclusive teaching) into at least 100,000 classrooms in primary and secondary schools used for teaching.</t>
  </si>
  <si>
    <t>Summary document duly justifying how the target (including all the constitutive elements) was satisfactorily fulfilled. This document will include as an annex the following documentary
evidence and elements:a) a list of the individual certificates proving that students have been enrolled in the training programmes;
b) the number of training actions and the number of candidates enrolled;
c) a list of the additional operational vocational training schools (ITS) activated.</t>
  </si>
  <si>
    <t>Increase in the number of student enrolled in the vocational training system yearly (100%).
The satisfactory achievement of the target will also depend on the increment of the number of
operational vocational training system( + 208 ITS)</t>
  </si>
  <si>
    <t>The plan shall include actions aimed at either constructi ng or structurall y adapting about 1000
buildings to be used as facilities to support the extensionof full- time.
Local authorities are in charge of the interventi ons of constructi on and upgrading of school facilities, when they are the owners of the relevant buildings.</t>
  </si>
  <si>
    <t>Summary document duly justifying how the target (including all the constitutive elements) was satisfactorily fulfilled. This document shall include as an annex the following documentary evidence:
a) a list of projects and for each of them
- a brief description;
- a official references of the certificate of completion of works issued in accordance with national legislation.
-details related to the location and the type of structure
made available for theintervention.</t>
  </si>
  <si>
    <t>At least 1 000 structures that can facilitate the extension of school time and the opening of schools to the territory beyond school hours: to build and upgrade canteens with the aim of increasing the number of structure that facilitate the extension of school time and the opening up of schools to the territory beyond school hours.
Details provided on territorial distribution and type of structure made available.</t>
  </si>
  <si>
    <r>
      <rPr>
        <sz val="10"/>
        <color rgb="FF006000"/>
        <rFont val="Calibri"/>
        <family val="2"/>
      </rPr>
      <t>Ministry of Education, Municipaliti es, Provinces</t>
    </r>
  </si>
  <si>
    <t>Explanatory document duly justifying how the target (including all the constitutive elements) was satisfactorily fulfilled. This document shall include as an annex the following documentary evidence:
a) certificates of completion of works issued in accordance
with the national legislation;b) report by an independent technical expert notified by the relevant ministry, including justification that the technical specifications of the project(s) are aligned with the CID's description of the
investment and target</t>
  </si>
  <si>
    <t>At least 230 400 Sqm built or renovated to be used as gyms or sports facilities attached to school
National register of school buildings and data deriving from the GPU monitoring of , valid on the national three-year program</t>
  </si>
  <si>
    <r>
      <rPr>
        <sz val="10"/>
        <color rgb="FF006000"/>
        <rFont val="Calibri"/>
        <family val="2"/>
      </rPr>
      <t>Summary document duly justifying how the target (including all the constitutive elements) was satisfactorily fulfilled. This document shall include as an annex the following documentary evidence:
a) a list of new PhDs awarded for three years in programmes devoted to digital and environmental transitionsand for each of them
- a brief description;
- an official references of the Ph.D scholarships awarded.</t>
    </r>
  </si>
  <si>
    <r>
      <rPr>
        <sz val="10"/>
        <color rgb="FF006000"/>
        <rFont val="Calibri"/>
        <family val="2"/>
      </rPr>
      <t>At least 500 new PhDs awarded for three years in programmes devoted to digital and environmental transitions The project aims to qualify and innovate university (and PhDs) paths, through the levers of: a) digitization; b) "culture of innovation"; c) internationalization, acting on:
- open-access digital training (T1) (T2)
- strengthening the role of Universities (T3)
- strengthening of international scientific cooperation (T4) and (T5)</t>
    </r>
  </si>
  <si>
    <t>The transition courses shall be
providedto all students at high schools, starting from their third year.
The courses shall enhance competen cies for the choice of tertiary education, help students getting oriented in the
school- university
transition.</t>
  </si>
  <si>
    <t>Summary document duly justifying how the target (including all the constitutive elements) was satisfactorily
fulfilled. This document willinclude as an annex the following documentary evidence and elements:
a) a list of the individual certificates proving that the training programmes have been attended;
b) the number of students in the last two years of high school that has attended school-university transition courses;
c) the type of training provided with detail of its content and learning format used</t>
  </si>
  <si>
    <t>At least 1 000 000 students attended transition courses from secondary school to universityThis is an average estimate of Italian students enrolled in 3rd, 4th and 5th year of high school during the investment years. The main input for this estimate is the number of current students enrolled, and graduation rates.
The number of students enrolled in Active Orientation will be monitored by the MUR.
The goal is that at least 1 000 000 students in the last two years of high school has attended school-university transition courses</t>
  </si>
  <si>
    <r>
      <rPr>
        <sz val="10"/>
        <color rgb="FF006000"/>
        <rFont val="Calibri"/>
        <family val="2"/>
      </rPr>
      <t>Ministry of Education and schools.</t>
    </r>
  </si>
  <si>
    <t>Summary document duly justifying how the target (including all the constitutive elements) was satisfactorily fulfilled. This document shall include as an annex the following documentary
evidence:a) a list of projects of interventions in I and II cycle of secondary school and for each of them
- a brief description;
-an official references of the certificate of completion issued in accordance with national legislation;
b) a document reporting the results of the specific survey system operated by the National Institute for the Evaluation of the Educational System of Education and Training (INVALSI), with a focus on the schools covered by the intervention. The document shall illustrate how the reduction in the drop-out rate in secondary education
was achieved.</t>
  </si>
  <si>
    <t>Reduce the gap in drop-out rate in secondary education to reach the EU average 2019 (10,2%)</t>
  </si>
  <si>
    <t>Explanatory document duly justifying how the target (including all the constitutive elements) was satisfactorily fulfilled. This document shall include as an annex the following documentary evidence:a) certificates of completion of works issued in accordance with the national legislation, specifying the details of the structure where the intervention of restoration was made.
b) report by an independent technical expert notified by the relevant ministry, including justification that the technical specifications of the project(s) are aligned with the CID's description of the investment and target</t>
  </si>
  <si>
    <t>At least 2 784 000 Sqm of school buildings are restored. With the plan for structural and energy redevelopment for school buildings, it is expected to redevelop a total surface of 2 784 000 Sqm, corresponding to at least to 2 100 school buildings.</t>
  </si>
  <si>
    <r>
      <rPr>
        <sz val="10"/>
        <color rgb="FF006000"/>
        <rFont val="Calibri"/>
        <family val="2"/>
      </rPr>
      <t>The term student shall refer to:
Postgradu ate Research Grantees (eg ERC grantees, MSCA
postdoctor al
grantees).</t>
    </r>
  </si>
  <si>
    <r>
      <rPr>
        <sz val="10"/>
        <color rgb="FF006000"/>
        <rFont val="Calibri"/>
        <family val="2"/>
      </rPr>
      <t>Summary document duly justifying how the target (including all the constitutive elements) was satisfactorily fulfilled. This document shall include as an annex the following documentary evidence:
a) a list of projects and for each of them
- a brief description;
- an official references of the research grant awarded.</t>
    </r>
  </si>
  <si>
    <r>
      <rPr>
        <sz val="10"/>
        <color rgb="FF006000"/>
        <rFont val="Calibri"/>
        <family val="2"/>
      </rPr>
      <t>Award of at least 300 research grants to students. The selection procedure for the awarding shall include eligibility criteria that ensure that the selected projects comply with the ‘Do no significant harm’ Technical Guidance (2021/C58/01) through the use of an exclusion list and the requirement of compliance with the relevant EU and national environmental legislation.
The satisfactory fulfilment of the target will also take into consideration that
at least 300 of young researchers are contracted.</t>
    </r>
  </si>
  <si>
    <r>
      <rPr>
        <sz val="10"/>
        <color rgb="FF006000"/>
        <rFont val="Calibri"/>
        <family val="2"/>
      </rPr>
      <t>The research project shall cover the following areas and European partnershi ps :
i)High performan ce computing
ii) Key digital
technologi es
iii) Clean energy transition
iv) Blue oceans
v) Innovative
SMEs</t>
    </r>
  </si>
  <si>
    <r>
      <rPr>
        <sz val="10"/>
        <color rgb="FF006000"/>
        <rFont val="Calibri"/>
        <family val="2"/>
      </rPr>
      <t>Summary document duly justifying how the target (including all the constitutive elements) was satisfactorily fulfilled. This document shall include as an annex the following documentary evidence:
a) a list of projects and for each of them
- a brief description;
- a official references of the certificate of completion issued in accordance with national legislation.</t>
    </r>
  </si>
  <si>
    <r>
      <rPr>
        <sz val="10"/>
        <color rgb="FF006000"/>
        <rFont val="Calibri"/>
        <family val="2"/>
      </rPr>
      <t>At least 205 projects shall be awarded. The selection procedure for the awarding shall include the following:
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
the Regulation (EU) 2021/241 shall account for at least 60% of the total cost of the investment supported by the RRF.
c) Commitment that the digital contribution of the investment as per the methodology in Annex VII of
the Regulation (EU) 2021/241 shall account for at least 40% of the total cost of the investment supported by the RRF.
d) Commitment to report on the implementation of the measure halfway through the life of the scheme and the end of the scheme.</t>
    </r>
  </si>
  <si>
    <t>The measureshall be implement ed by the Ministry of University and Research in cooperatio n with the Ente Nazionale del Microcredi to.</t>
  </si>
  <si>
    <t>Summary document duly justifying how the target(including all the constitutive elements) was satisfactorily fulfilled. This document shall include as an annex the following documentary evidence:
a) a list of Ph.D scholarships awarded and for each of them
- a brief description, including duration and location;
- a official references of the Ph.D scholarships awarded.</t>
  </si>
  <si>
    <t>Award of at least 15 000 Ph.D scholarships.Critical requirements for the identification of innovative PhDs shall follow the past provisions included in the Ministerial Decree 1540 of 29/7/2016, with reference to the implementation of a tender for innovative PhDs with an industrial connotation.
The requirements include::
a) cover disciplinary and thematic areas consistent with the needs, in terms of highly qualified figures, of the labour market of the Regions involved in the program;
b) have a total duration of 3 years;
c) provide for the implementation of the entire doctoral, training, research and evaluation course, at the administrative and operational headquarters of the beneficiary University, located in the target Regions of the program, without prejudice to the periods of study and research at the company and abroad, planned consistently with the training and research activities envisaged at the offices of the proposing subject;
d) provide for periods of study and research in the company from a minimum of six (6) months to a
maximum of eighteen (18) months;e) provide for periods of study and research abroad from a minimum of six (6) months to a maximum of eighteen (18) months;
f) ensure that the doctoral student can make use of qualified and specific operational and scientific structures, in accordance with the law, for study and research activities, including (if relevant to the type of course) scientific laboratories, libraries, databases, etc. ;
g) provide for the implementation of didactic activities for linguistic and IT improvement, for research management and knowledge of European and international research systems, for the enhancement of research results and intellectual property;
h) provide for the involvement of companies in defining the training course also in the context of wider collaborations with the University;
i) ensure compliance with horizontal principles (environmental sustainability; sustainable development; equal opportunities and non-discrimination; accessibility for disabled people).
The selection procedure shall include eligibility criteria that ensure that theselected projects comply with the ‘Do no significant harm’ Technical Guidance (2021/C58/01) through the use of an exclusion list and the requirement of compliance with the relevant EU and national
environmental legislation.</t>
  </si>
  <si>
    <t>This measure will be implement ed by the Ministry of University and Research in cooperatio n with the Ministry of Economic Developm ent.
The simplified model for the selection of research projects is
inspired byinternatio nal best practices. In detail, the ministerial decree shall provide for a "two- phase" evaluation procedure, requiring in the first phase only a pitch idea, postponin g the executive proposal to a later phase, and only for projects positively evaluated in the first phase.
This decreases
theburden on applicants for submitting the applicatio n and reduces the time required for the assessmen t of the first phase by the administra tion.
The evaluation of the projects is carried out by internatio nal experts, selected by the National Committe e for Research
Evaluationestablishe d with art. 64 of the law decree May 31,
2021, n.
77 which amended the art. 21 of the law of 30 December 2010, n.
240.
Furthermo re, following the two evaluation phases, the ministry can start a negotiatio n phase with the applicants, for the definition of the executive aspects of
theproject, also on the basis of the improvem ent elements that emerged in the evaluation
phase</t>
  </si>
  <si>
    <r>
      <rPr>
        <sz val="10"/>
        <color rgb="FF006000"/>
        <rFont val="Calibri"/>
        <family val="2"/>
      </rPr>
      <t>Copy of the publication in the Official Journal of the Ministerial Decrees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</si>
  <si>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Ministerial Decrees shall include the following key elements:
i) move to more systemic approach to R&amp;D activities through a new  simplified model aimed at generating a significant impact through avoiding dispersion and fragmentation of priorities; ii) reform legislation to increase mobility of high-profile figures (such as researchers and managers) among Universities, Research infrastructures and companies; iii) simplification of funds management;
iv) reform career path of researchers to increase their focus on research activities.</t>
    </r>
  </si>
  <si>
    <r>
      <rPr>
        <sz val="10"/>
        <color rgb="FF006000"/>
        <rFont val="Calibri"/>
        <family val="2"/>
      </rPr>
      <t>Ministry of Labour and Social Policies</t>
    </r>
  </si>
  <si>
    <r>
      <rPr>
        <sz val="10"/>
        <color rgb="FF006000"/>
        <rFont val="Calibri"/>
        <family val="2"/>
      </rPr>
      <t>Copy of the publication in the Official Journal for primary legislation and the secondary legislation (e.g. Inter- Ministerial Decrees) that is critical for achieving the objectives described in the CID and reference to the relevant provisions indicating the entry into force, accompanied by a document duly justifying how the milestone, including all the constitutive elements, was satisfactorily fulfilled.
Certificate by the responsible administration illustrating the achievement of the milestone</t>
    </r>
  </si>
  <si>
    <t>The acts for GOL shall as a minimum:
(i) define the essential elements and their standards of Public Employment Services (PES), including skills forecasting, personalised training plans, guidance and job coaching, to ensure the effective provision of personalised employment services according to common and uniform standards throughout the national territory, (ii) ensure that upskilling and reskilling training activities provided by Public Employment Services (PES) are fully in line with the National Plan for New Skills, including digital skills, (iii) ensure that Public Employment Services (PES) are targeted to the needs of recipients, (iv) ensure that Public Employment Services (PES) target as priority the most vulnerable;
(v) set up a target of a minimum of25% of beneficiaries of the Guaranteed Employability of Workers programmes as recipients of relevant training, with a particular focus on digital skills and with a priority for the most vulnerable;
(vi) set new mechanisms which strengthen and make structural the cooperation between public and private systems, including in relation to the identification of the relevant skill needs and the provision of job offers. The Decree establishes that recipients of social safety nets shall access the services provided under the National Programme Guaranteed Employability of Workers within 4 months from the moment in which they mature the right to social safety nets. The acts for the National Plan for New Skills shall as a minimum: (i) defines common standards and essential levels of vocational training throughout the national territory, (ii) targets both employed and unemployed and persons with the goal to enhance their digital skills and encourage lifelong learning. (iii) Identify skills and relevant standards based on a cooperation between the public and private systems, (iv) take into account the different needs of the target groups considered which, as a
minimum, shall include the mostvulnerable, (v) encompass all relevant sectoral strategies as to have a comprehensive approach, including the national strategic plan for adult competencies.(vi) incorporate the provision for the development a forecasting system for new competencies needed in the short- medium term within the labour
market.</t>
  </si>
  <si>
    <r>
      <rPr>
        <sz val="10"/>
        <color rgb="FF006000"/>
        <rFont val="Calibri"/>
        <family val="2"/>
      </rPr>
      <t>Regions</t>
    </r>
  </si>
  <si>
    <t>The most vulnerable shall include at least: recipients of all relevant income support instrumen ts for the unemploy ed (e.g.
NASPI, DIS-COLL),
the recipients of the citizenship income (“Reddito
diCittadinan za”), the recipients of all relevant wage suppleme ntation schemes (e.g. some CIGS
schemes), NEET,
unemploy ed under 30 and women, people with disabilities and the long-term unemploy
ed.</t>
  </si>
  <si>
    <t>a) Copy of the adopted regional plans accompanied by proof of approval and a link to the websites where they can be accessed.
b) Summary document by the responsible authority justifying analytically how the activities executed were satisfactorily fulfilled and the consistency with the approved regional plan. This document will include as an annex the following documentary evidence and elements:
     the number of candidates enrolled and their individual characteristics,     A description of Ithe GOL pathways delivered with the results achieved, proof of the certification or recognition of fully executed activities or a description of achieved goals for activities under execution.</t>
  </si>
  <si>
    <t>The national regulation of the Guaranteed Employability of Workers (GOL) Programme shall envisage the definition at regional level of the necessary operational activities to implement the Programme. In order to ensure coherence between the national regulation and the regional implementation, regional Plans for the Public Employment Services (PES) shall be adopted.
In addition, to adopting the Plans, Regions execute the activities based on the Plans, reaching at least 10% of the envisaged beneficiaries of the Programme (final target 3 000 000 people).
The entry into force of the Plans for the Public Employment Services (PES) shall allow to fully implement theGuaranteed Employability of Workers (GOL) Programme</t>
  </si>
  <si>
    <t>Summary document by the responsible authority justifying analytically how the activities executed were satisfactorily fulfilled and the consistency with the approved regional plans. In full compliance with the GDPR,
the Commission will begranted access to the Sistema Informativo Unitario’ of labour policies (SIU) for sampling purposes in relation to the beneficiaries of the GOL programme. The section of the SUI related to the programme will be developed with the implementation of
the GOL.</t>
  </si>
  <si>
    <t>At least 3 000 000 people benefit from the Guaranteed Employability of Workers (GOL) programme. The satisfactory fulfilment of the target also depends on the satisfactory fulfilment of a secondary target: at least 75% of beneficiaries shall be women, long-term unemployed,people with disabilities or people under 30 or over 55.</t>
  </si>
  <si>
    <t>Summary document by the responsible authority justifying analytically how the target (including all the constitutive elements) was satisfactorily fulfilled. This document shall include as an annex the following documentary evidence:
     Report by each regional administration proving compliance with the approved regional plan
     A list of references of the certificate of completion issued or a list of executed
activities for eachperson in accordance with national legislation, and reference to the topic of the training provided that can serve to verify the achievement of the secondary target.</t>
  </si>
  <si>
    <t>Vocational training shall be part of the programme for one fourth of the ALMPs beneficiaries (800 000 people in five years). Therefore, at least 800 000 of the 3 000 000 Guaranteed Employability of Workers (GOL) beneficiaries have participated in vocational training. The satisfactory fulfilment of the target also depends on the satisfactory fulfilment of a secondary target: at least 300.000 of these beneficiaries have participated in trainings on digital skills.</t>
  </si>
  <si>
    <r>
      <rPr>
        <sz val="10"/>
        <color rgb="FF006000"/>
        <rFont val="Calibri"/>
        <family val="2"/>
      </rPr>
      <t>Reports by the competent authorities demonstrating analytically that at least 80% of Public Employment Services (PES) in each region have met the criteria of essential level of PES services as defined in Guaranteed Employability of Workers (GOL) programme.
Certificate by the responsible administration illustrating the achievement of the milestone</t>
    </r>
  </si>
  <si>
    <r>
      <rPr>
        <sz val="10"/>
        <color rgb="FF006000"/>
        <rFont val="Calibri"/>
        <family val="2"/>
      </rPr>
      <t>A fundamental component of the Programme GOL is defining a number of essential level of services to be delivered to beneficiaries of ALMPSs, starting from those most vulnerable. By the end of year 2025, at least 80% of Public Employment Services (PES) in each region have met the criteria of the essential level of PES services as defined in Guaranteed Employability of Workers (GOL) programme.</t>
    </r>
  </si>
  <si>
    <r>
      <rPr>
        <sz val="10"/>
        <color rgb="FF006000"/>
        <rFont val="Calibri"/>
        <family val="2"/>
      </rPr>
      <t>Ministry of Labour and Social Policies, National Agency for Active Labour Market Policies (ANPAL)</t>
    </r>
  </si>
  <si>
    <t>These activities include:
-
renovation and refurbish ment of current locations of PES and purchase of new ones;
- further implement ation of
the ITsystem, in the perspectiv e of a national interopera bility;
-
profession al training of staff (max. 5% of the resources)
;
-
institution of regional observator ies of local labour markets (max 2%);
-
institution al communic ation and outreach (max 1,5%)A balanced territorial distributio n are expected to be ensured on the achieveme nt of the
target</t>
  </si>
  <si>
    <t>Summary document justifying analytically how the target was satisfactorily fulfilled. This document shall include as an annex the following documentary evidence:
a) a copy of the ‘Strengthening Plan’
b) a technical report for each regional administration that analytically shows the activities carried out in
relation to the ‘Strengthening Plan’. Such report should include:
- A list of Public Employment Services that are benefittingor have benefitted of the activities;
- Certificates of completion of the activities in accordance with national legislation.</t>
  </si>
  <si>
    <t>At least 250 Public Employment Services (PES) have completed at least 50% of the activities envisaged in the ‘Strengthening Plan’ over the three years period 2021-2023.
These activities are in line with the central Strengthening Plan and further defined at regional level, on the basis of a need analysis and allocated resources.
These activities include:     (I) renovation and refurbishment of current locations of Public Employment Services (PES) and purchase of new ones; (II) further
implementation of the IT system, inthe perspective of a national interoperability;(III) professional training of staff ; (IV)institution of regional observatories of local labour markets; (V) institutional communication and outreach
Infrastructural activities are not included in this target.
Equal balance is ensured on the achievement of the target in terms of territorial distribution (North, Centre, and South).</t>
  </si>
  <si>
    <t>These activities include:
-
renovation and refurbish ment of current locations of PES and purchase of new ones;
- further implement ation of the IT system, in
theperspectiv e of a national interopera bility;
-
profession al training of staff (max. 5% of the resources)
;
-
institution of regional observator ies of local labour markets (max 2%);
-
institution al communic ation and outreach (max 1,5%)
A balanced territorial distribution are expected to be is ensured on the achieveme nt of the
target "</t>
  </si>
  <si>
    <t>Summary document justifying analytically how the target (including all the constitutive elements) was satisfactorily fulfilled. This document shall include as an annex the following documentary evidence:
a) a copy of the ‘Strengthening Plan’
b) A technical report for each regional administration that analytically shows the activities carried out in
relation to the ‘Strengthening Plan’ . Such report should include:- A list of Public Employment Services that are benefitting and have benefitted of the activities;
- Certificates of completion of the activities in accordance with national legislation.</t>
  </si>
  <si>
    <t>At least 500 Public Employment Services (PES) have completed 100% of the activities envisaged in the Strengthening Plan over the three years period 2021-2023.
These activities are in line with the central Strengthening Plan and further defined at regional level, on the basis of a need analysis and allocated resources.
These activities include:
(I) renovation and refurbishment of current locations of Public Employment Services (PES) and purchase of new ones; (II) further implementation of the IT system, in
the perspective of a nationalinteroperability;(III) professional training of staff); (IV)institution of regional observatories of local labour markets ; (V) institutional communication and outreach
This target includes all types of activities, including infrastructural ones.
Equal balance is ensured on the achievement of the target in terms of territorial distribution (North, Centre, and South).</t>
  </si>
  <si>
    <t>Summary document duly justifying how the milestone (including all the constitutive elements) was satisfactorily fulfilled. This document shall include as an annex the following documentary evidence:
Copy of the adopted national strategy and the Road Map and a links to the websites where they can be accessed.</t>
  </si>
  <si>
    <t>Adoption of a National Plan and time- bound (one year) Implementation Road Map to fight undeclared work across all economic sectors. The National Plan shall build upon the general strategy to combat undeclared work and on the multi-agency approach used to adopt the National Plan against Labour Exploitation in the agriculture sector - “Piano triennale di contrasto allo sfruttamento lavorativo in agricoltura e al caporalato (2020-
2022)”. The National Plan and the Road Map for Implementation shall include at least the following: (I) measures to improve the production, collection and timely distribution of granular data on undeclared work. (II) introducing direct and indirect measures to transform undeclared into declared work by ensuring that benefits of operating in the declared economy outweigh the costs of working in the undeclared economy.
For instance, (a) deterrent measures,such as strengthening inspection and sanctions, and preventive measures to promote declared work, such as targeted financial incentives, also through a review and rationalising of existing ones; (b) strengthening the link with employment and social policy. (III) a national information
campaign on the “disvalue” of undeclared work, addressed to employers and workers, with the active involvement of social partners.
(IV) a governance structure to ensure effective implementation of actions.
(V) measures to overcome illegal settlements to fight labour exploitation in agriculture.</t>
  </si>
  <si>
    <r>
      <rPr>
        <sz val="10"/>
        <color rgb="FF006000"/>
        <rFont val="Calibri"/>
        <family val="2"/>
      </rPr>
      <t>2. Report on the
completed actions implement ed after the first year from the adoption of the National Plan.</t>
    </r>
  </si>
  <si>
    <t>Summary document duly justifying how the milestone, including all the constitutive elements, was satisfactorily fulfilled. This document shall include as an annex the following documentary evidence:
a) Copy of the roadmap and the adopted National plan and links to the websites where they can be accessed.b) Explanatory report demonstrating how the actions foreseen in the action plan contribute to achieving the objectives of the reform.
c) Entry into force of legislation that is required by the National plan.</t>
  </si>
  <si>
    <t>Full implementation of all the measures included in the National Plan in line with the Roadmap.</t>
  </si>
  <si>
    <r>
      <rPr>
        <sz val="10"/>
        <color rgb="FF006000"/>
        <rFont val="Calibri"/>
        <family val="2"/>
      </rPr>
      <t>Report with analysis of the number of inspection s and
sanctions</t>
    </r>
  </si>
  <si>
    <t>List of inspections carried out accompanied by an analytical report by the National Labour Inspectorate which describes how the target in percentage terms has been achieved and analyses the data on inspections and sanctions</t>
  </si>
  <si>
    <t>Increase of at least +20% in the number of inspections with respect to he 2019-2021 period. In the two years period 2019-20, labour inspections were around 85,000 on average.</t>
  </si>
  <si>
    <r>
      <rPr>
        <sz val="10"/>
        <color rgb="FF006000"/>
        <rFont val="Calibri"/>
        <family val="2"/>
      </rPr>
      <t>i) Analytical specificati ons detailing the analysis and rationale behind the choice of relevant indicators</t>
    </r>
  </si>
  <si>
    <r>
      <rPr>
        <sz val="10"/>
        <color rgb="FF006000"/>
        <rFont val="Calibri"/>
        <family val="2"/>
      </rPr>
      <t>Summary document duly justifying how the target (including all the constitutive elements) was satisfactorily fulfilled. This document shall include as an annex the following documentary evidence: i) Report by the National Labour Inspectorate with analysis of the reduction in the incidence of undeclared work in the targeted sectors and following the indicators selected in the National Plan.</t>
    </r>
  </si>
  <si>
    <t>Reduce the incidence of undeclared work by at least 2 percentage points depending on the targeted sectors. The main aim of the target is setting the level of ambition of the National Plan to be adopted by 2022. In thisc ontext analytical specifications shall be provided and the relevant and feasible indicators identified.</t>
  </si>
  <si>
    <r>
      <rPr>
        <sz val="10"/>
        <color rgb="FF006000"/>
        <rFont val="Calibri"/>
        <family val="2"/>
      </rPr>
      <t>The measure shall be accompani ed by the set up of an IT system.</t>
    </r>
  </si>
  <si>
    <r>
      <rPr>
        <sz val="10"/>
        <color rgb="FF006000"/>
        <rFont val="Calibri"/>
        <family val="2"/>
      </rPr>
      <t>The gender equality certification system and accompanying incentive mechanisms for companies shall cover at least the following dimensions: growth opportunities for women, equal pay for equal work, management policies for gender diversity, maternity protection.
Definition of the incentive mechanisms for organisations that undertake the certification process and of the technical guidance. Including, (I) elaboration of the technical standards of the Gender Certification System for companies. (II) Identification of the incentive mechanism. (III) The measure shall be accompanied by the set up of an IT system.</t>
    </r>
  </si>
  <si>
    <t>Summary document duly justifying how the target (including all the constitutive elements) was satisfactorily fulfilled. This document shall include as an annex the following documentary evidence:a) a list of companies that have obtained the gender equality certificates and for each of them
- a brief description;
- an official reference of the certificate of completion issued in accordance with
national legislation</t>
  </si>
  <si>
    <t>At least 800 companies (out of which 450 SMEs) have obtained the gender equality certification.
The companies shall bear the costs of the certification process themselves.</t>
  </si>
  <si>
    <r>
      <rPr>
        <sz val="10"/>
        <color rgb="FF006000"/>
        <rFont val="Calibri"/>
        <family val="2"/>
      </rPr>
      <t>Summary document duly justifying how the target (including all the constitutive elements) was satisfactorily fulfilled. This document shall include as an annex the following documentary evidence:
a) a list of companies supported through the technical assistance and for each of them
- an official references of the certificate of completion issued in accordance with national legislation</t>
    </r>
  </si>
  <si>
    <r>
      <rPr>
        <sz val="10"/>
        <color rgb="FF006000"/>
        <rFont val="Calibri"/>
        <family val="2"/>
      </rPr>
      <t>At least 1000 companies supported through the technical assistance have obtained the gender equality certification.
For the provision of accompanying measures in the form of mentoring, technical-managerial support, measures for work-life balance, entrepreneurial education a voucher scheme will be used.</t>
    </r>
  </si>
  <si>
    <r>
      <rPr>
        <sz val="10"/>
        <color rgb="FF006000"/>
        <rFont val="Calibri"/>
        <family val="2"/>
      </rPr>
      <t>Summary document duly justifying how the target (including all the constitutive elements) was satisfactorily fulfilled. This document shall include as an annex the following documentary evidence:
A summary document by each regional authority justifying analytically the activities carried out under the dual system and comprehensive of the fully anonymised and complete data and a list of the additional enrolments (to the first year), admissions to next years (second and third year), certifications (third year) and diplomas (fourth year). A list of the young people from 17 to 25 years old who have fulfilled or have been released from the right/duty to formal education and who participate in dual mode in VET courses for the acquisition of certified technical-vocational skills with the purpose of entering the labor market.</t>
    </r>
  </si>
  <si>
    <r>
      <rPr>
        <sz val="10"/>
        <color rgb="FF006000"/>
        <rFont val="Calibri"/>
        <family val="2"/>
      </rPr>
      <t>At least 135,000 additional people, compared to the baseline, have participated in the dual system and obtained the relevant certification in the five-year period 2021-2025.
The distribution of resources to the Regions for the strengthening of the dual system shall take place on the basis of the number of students enrolled in VET courses.</t>
    </r>
  </si>
  <si>
    <r>
      <rPr>
        <sz val="10"/>
        <color rgb="FF006000"/>
        <rFont val="Calibri"/>
        <family val="2"/>
      </rPr>
      <t>Presidency of the Council of Ministers Department for Youth Policies and Universal Civil Service</t>
    </r>
  </si>
  <si>
    <r>
      <rPr>
        <sz val="10"/>
        <color rgb="FF006000"/>
        <rFont val="Calibri"/>
        <family val="2"/>
      </rPr>
      <t>Summary document duly justifying how the target (including all the constitutive elements) was satisfactorily fulfilled. This document shall include as an annex the following documentary evidence:
List of programs and projects , certifying the number of additional people that have participated in the universal civil service, issued in accordance with national legislation</t>
    </r>
  </si>
  <si>
    <r>
      <rPr>
        <sz val="10"/>
        <color rgb="FF006000"/>
        <rFont val="Calibri"/>
        <family val="2"/>
      </rPr>
      <t>At least 120,000 additional people, compared to the baseline, have participated in the universal civil service program and obtained the relevant certification in the three-year period 2021-2023.
The main objective is to strengthen the Universal Civil Service, increasing the number of volunteers and raising the quality of the programmes and projects in which young people are involved. The baseline corresponds to 50,000 people in the three-year period 2021-2023. The main target, therefore, is to increase the number of  volunteers which would stand at 50,000 young people, without the additional resources, and which, thanks to the additional resources, could reach 170,000 young people.</t>
    </r>
  </si>
  <si>
    <t>Minister for Disabilities/
Politicalauthority with delegation in the field of disability</t>
  </si>
  <si>
    <t>People with
disabilitiesare those defined, according to the principles of the UN CRPD, by
the Law n. 104/1992
.</t>
  </si>
  <si>
    <t>Copy of the publication in the Official Journal for primary
legislation that is critical forachieving the objectives described in the CID and reference to the relevant provisions indicating the entry into force, accompanied by a document duly justifying how the milestone, including all the constitutive elements, was satisfactorily fulfilled. Before the copy of the publication in the official journal is available, a copy of the official verbal of the Parliament of the Italian Republic bearing the final approval of the law will be sent.</t>
  </si>
  <si>
    <t>The Framework Law, which consists of a delegation law, shall strengthen the
autonomy of people with disabilities,according to the principles of UNCRPD and European Strategy 2021-2030 for the rights of persons with disabilities, which shall as a minimum include: (i) the comprehensive definition and enhancement of the offer of social services for disabled people together with the promotion of de- institutionalisation and independent living, (ii) the simplification of procedures for access to health and social services, and (iii) the review of procedures for assessing the condition of disability, towards a multidimensional evaluation of the condition of every person.
People with disabilities are those defined according to the principles of the UN CRPD, by the Law n. 104/1992. In Italy the assessment process is under competence of the Regions and the person is evaluated by the Local Health Services or by the National Institute of Social Welfare.
The law shall be proposed by the Minister for the Disabilities for the approval by the Council of Ministers, according to the set road map.
The adoption of the Framework Law shall be followed up by the reorganization of local social services,
the definition of quality standards andby providing ICT platform to enhance
and make more efficient the services.</t>
  </si>
  <si>
    <r>
      <rPr>
        <sz val="10"/>
        <color rgb="FF006000"/>
        <rFont val="Calibri"/>
        <family val="2"/>
      </rPr>
      <t>Minister for Disabilities/ Political authority with delegation in the field of disability</t>
    </r>
  </si>
  <si>
    <r>
      <rPr>
        <sz val="10"/>
        <color rgb="FF006000"/>
        <rFont val="Calibri"/>
        <family val="2"/>
      </rPr>
      <t>"People with disabilities are those defined, according to the principles of the UN CRPD, by
the Law n. 104/1992</t>
    </r>
  </si>
  <si>
    <t>Copy of the publication in the Official Journal for the legislative Decrees that are critical for achieving the objectives described in the CID and reference to the relevant provisions indicating the entry into force, accompanied by a document duly justifying how the milestone, including all the constitutive elements, was satisfactorily fulfilled.</t>
  </si>
  <si>
    <t>The legislative decrees shall develop the provisions set out by the Framework Law to strengthen the autonomy of people with disabilities. The Law shall as a minimum set out provisions to (I) strengthening the offer of social services, (II) simplifying access to social and health services,
(III) reforms of disability assessments,
(IV) promoting independent living projects, (V) promoting the work of teams of experts that may support people with disabilities with multidimensional needs.</t>
  </si>
  <si>
    <r>
      <rPr>
        <sz val="10"/>
        <color rgb="FF006000"/>
        <rFont val="Calibri"/>
        <family val="2"/>
      </rPr>
      <t>Ministry of labour and social policies</t>
    </r>
  </si>
  <si>
    <r>
      <rPr>
        <sz val="10"/>
        <color rgb="FF006000"/>
        <rFont val="Calibri"/>
        <family val="2"/>
      </rPr>
      <t>Copy of the publication in the Official Journal for the Framework Law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</si>
  <si>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Framework Law proposed by the Government shall strengthen the actions in favour of non self-sufficient elderly people. The law shall simplify and provide Points of Single Contact for social and health services, review the procedures for assessing the condition of non self-sufficient elderly person, and increase the set of social and health care services that may be provided at home. The law shall also identify the necessary financial resources.</t>
    </r>
  </si>
  <si>
    <r>
      <rPr>
        <sz val="10"/>
        <color rgb="FF006000"/>
        <rFont val="Calibri"/>
        <family val="2"/>
      </rPr>
      <t>Copy of the legislative decrees published in the Official Journal for the legislative Decrees that are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</si>
  <si>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legislative decrees shall concretize the provisions set out by the Framework Law to strengthen the actions in favour of non self-sufficient elderly people, implementing the different measures.</t>
    </r>
  </si>
  <si>
    <r>
      <rPr>
        <sz val="10"/>
        <color rgb="FF006000"/>
        <rFont val="Calibri"/>
        <family val="2"/>
      </rPr>
      <t>Ministry of Labor and Social Policies</t>
    </r>
  </si>
  <si>
    <t>"The actions envisaged under the four dimension s and the relevant requireme nts are those defined in the operationa l Plan, set to be approved in Q3- 2021.
Territorial distributio n will be on the entire national territory.
All social districts
will besolicited to participate
, the strategy being that such project open the path to stabilize services through formal recognitio n of essential level of social assistance to be granted on the entire territory.
"</t>
  </si>
  <si>
    <r>
      <rPr>
        <sz val="10"/>
        <color rgb="FF006000"/>
        <rFont val="Calibri"/>
        <family val="2"/>
      </rPr>
      <t>Summary document duly justifying how the milestone (including all the constitutive elements) was satisfactorily fulfilled. This document shall include as an annex the following documentary evidence:
a) Copy of the adopted operational plan and a link to the website where the strategy can be accessed.
b) Letter confirming its adoption by the competent authority or copy of the publication in the Official Journal</t>
    </r>
  </si>
  <si>
    <t>The operational plan shall define the requirements of projects that may be presented by local entities, which relate to four dimensions: (i) support to parents of children aged 0 to 17 years, (ii) support to elderly autonomy,
(iii) home services to elderly, and (iv) support to social workers.
The action ‘Support to parents’ shall consist, as a minimum, of providing support to recipient families for at least 18 months with (i) a pre- assessment of the family environment and children situation, (ii) an assessment of the situation made a multidisciplinary team of qualified professionals and (iii) provide at least one of the following services: home services, participation to support groups for parents and children; cooperation among schools, families and social services and/or shared family care services.
The action ‘elderly autonomy’ shall consist, as a minimum, of reconverting
retirement homes for elderly people ingroups of autonomous apartments, equipped with all necessary facilities and services, including home automation, telemedicine and remote monitoring.
The action ‘home services to elderly’ is aimed at providing specific training to professionals for home services to elderly people.
The action ‘support to social workers’ shall consist of supporting social operators and reinforcing their professionalism and sharing competences, mainly by introducing instruments for sharing competences and provide supervision services to operators to support the work of operators.</t>
  </si>
  <si>
    <r>
      <rPr>
        <sz val="10"/>
        <color rgb="FF006000"/>
        <rFont val="Calibri"/>
        <family val="2"/>
      </rPr>
      <t>"The actions envisaged under the four dimension s and the relevant requireme nts are those defined in the operationa l Plan, set to be approved in Q3- 2021.
Territorial distributio n will be on the entire national territory.
All social districts
will be</t>
    </r>
  </si>
  <si>
    <r>
      <rPr>
        <sz val="10"/>
        <color rgb="FF006000"/>
        <rFont val="Calibri"/>
        <family val="2"/>
      </rPr>
      <t>Summary document duly justifying how the target (including all the constitutive elements) was satisfactorily fulfilled. This document shall include as an annex the following documentary evidence:
a)List of certificates of completion of activities issued in accordance with the operational Plan, set to be approved in Q3-2021 for each social districts
b) report endorsed by the relevant ministry, including analyses that illustrate the actions implemented and how they are aligned with the description of the target in the CID, including how the social districts were solicited to participate.</t>
    </r>
  </si>
  <si>
    <r>
      <rPr>
        <sz val="10"/>
        <color rgb="FF006000"/>
        <rFont val="Calibri"/>
        <family val="2"/>
      </rPr>
      <t xml:space="preserve">At least 85% of the social districts achieve at least one of the following results: (i) support to parents of children aged 0 to 17 years, (ii) elderly autonomy, (iii) home services to elderly or (iv) favour social workers to prevent burnout
85% of the Italian social districts shall be involved in the project.
The actions envisaged under the four dimensions and the relevant requirements are those defined in the operational Plan, </t>
    </r>
    <r>
      <rPr>
        <sz val="10"/>
        <rFont val="Calibri"/>
        <family val="2"/>
      </rPr>
      <t xml:space="preserve">for </t>
    </r>
    <r>
      <rPr>
        <sz val="10"/>
        <color rgb="FF006000"/>
        <rFont val="Calibri"/>
        <family val="2"/>
      </rPr>
      <t>the active inclusion of vulnerable population groups, whose situation worsened as a result of the COVID-19 epidemiological emergency.
The action shall cover the entire national territory. All social districts will be solicited to participate, the strategy being that such projects open the path to stabilize services through formal recognition of an essential level of social assistance to be granted on
the entire territory.</t>
    </r>
  </si>
  <si>
    <t>"The actions envisaged under the four dimension s and the relevant requirements are those defined in the operationa l Plan, set to be approved in Q3- 2021.
Territorial distributio n will be on the entire national territory.
All social districts will be solicited to participate
, the strategy being that such project open the path to stabilize
services throughformal recognitio n of essential level of social assistance to be granted on the entire territory.
"</t>
  </si>
  <si>
    <r>
      <rPr>
        <sz val="10"/>
        <color rgb="FF006000"/>
        <rFont val="Calibri"/>
        <family val="2"/>
      </rPr>
      <t>Summary document duly justifying how the target was satisfactorily fulfilled. This document shall include as an annex the following documentary evidence:
a) List of certificates of completion for each of the</t>
    </r>
  </si>
  <si>
    <t>At least 500 projects in relation to the renovation of home spaces and/or provision of ICT devices to disabled people, accompanied by training on digital skills is delivered by social districts.
The satisfactory fulfilment of the target also depends on the satisfactoryfulfilment of a secondary target: at least 500 social districts have delivered at least one project in relation to the renovation of home spaces and/or provision of ICT devices to disabled people, accompanied by training on digital skills.
Delivery of at least one project from at least 500 social districts, which have participated in the non-competitive procedure.</t>
  </si>
  <si>
    <t>Disabled people definition (based on ICF) is set in the National plan for non-self- sufficient people 2019 21
(https://w ww.lavoro
.gov.it/doc umenti-e- norme/nor mative/Do cuments/2 019/DPCM
-del-21112019-
adozione- Piano- Nazionale- Non- Autosuffici enza.pdf).
Territorial distributio n will be on the entire national territory.
All social districts will be solicited to participate
, the strategy being that such project open the path to stabilize services through formal recognitio n of
essentiallevel of social assistance to be granted on the entire
territory.</t>
  </si>
  <si>
    <t>Summary document duly justifying how the target (including all the constitutive elements) was satisfactorily fulfilled. This document shall include as an annex the following documentary evidence:
a) a list of official references of the certificates of completion issued in accordance with national legislation for each intervention of renovation, including a brief description of the renovation allowing to prove that at least 5000disabled people have benefitted from the activities.</t>
  </si>
  <si>
    <t>At least 5,000 disabled people have received renovation of home space and/or provision of ICT devices. The services shall be accompanied by training on digital skills.
Coverage of at least 5 000 people (1
000 existing plus 4 000 new) with disabilities as recipients of the interventions carried out by the TA.
The definition of disabled people (based on ICF) is set out in the 2019 national plan for non-self-sufficient people. Guidelines for the project of autonomy for disabled people are already developed as a result of previous projects. The approval of a specific law n. 112/2016 and the
establishing of a specific national fundon the action shall cover the entire national territory. All social districts shall be solicited to participate, the strategy being that such projects open the path to stabilize services through formal recognition of an essential level of social assistance to be granted on the entire territory.</t>
  </si>
  <si>
    <t>"Projects on Housing First envisage that local entities make flats available for single individuals
, small groups or families up to 24 months, preferably through buildings’ refurbish ment and renovation of State property.
This
should becompleme nted by developm ent and autonomy programm es.
Projects on Post Stations envisage the developm ent of service and inclusion centres for homeless people.
This will be compleme nted by job placement programm es, in collaborati on with employme
nt centres. "</t>
  </si>
  <si>
    <r>
      <rPr>
        <sz val="10"/>
        <color rgb="FF006000"/>
        <rFont val="Calibri"/>
        <family val="2"/>
      </rPr>
      <t>Summary document duly justifying how the milestone (including all the constitutive elements) was satisfactorily fulfilled. This document shall include as an annex the following documentary evidence:
a) Copy of the adopted operational plan and a link to the website where the strategy can be accessed.
b) Explanatory report demonstrating how the actions foreseen in the operational plan contribute to achieving the objectives of the milestone</t>
    </r>
  </si>
  <si>
    <r>
      <rPr>
        <sz val="10"/>
        <color rgb="FF006000"/>
        <rFont val="Calibri"/>
        <family val="2"/>
      </rPr>
      <t>The operational Plan regarding projects on Housing First and Post Stations, shall define the requirements of projects that may be presented by local entities, and launch of call for proposal.
Projects on Housing First envisage that local entities make flats available for single individuals, small groups or families up to 24 months, preferably
through buildings’ refurbishment and renovation of State property. This shall be complemented by development and autonomy programmes.
Projects on Post Stations envisage the development of service and inclusion centres for homeless people. This shall be complemented by job placement programmes, in collaboration with employment centres.</t>
    </r>
  </si>
  <si>
    <r>
      <rPr>
        <sz val="10"/>
        <color rgb="FF006000"/>
        <rFont val="Calibri"/>
        <family val="2"/>
      </rPr>
      <t>Summary document duly justifying how the target was satisfactorily fulfilled. This document shall include as an annex the following documentary evidence:
a) list of certificates of completion issued in accordance with the national legislation;
b) report endorsed by the relevant ministry, including justification that the technical specifications of the project(s) are aligned with the CID's description of the investment and target;</t>
    </r>
  </si>
  <si>
    <t>At least 25 000 people living in severely material deprivation shall be provided temporary accommodation by projects on Housing First and Post stations.
The satisfactory fulfilment of the target also depends on the satisfactory fulfilment of a secondary target: the 25,000 people will be provided temporary accommodation for at least 6 months.
Coverage of at least 25 000 people in severe material deprivation as recipients of the interventions carried out by the social district.
People with severe deprivation are defined as follows: see Linee di indirizzo per il contrasto alla grave emarginazione in Italia, approved by the Conferenza Unificata il 5.11.2015 and art. 5 of the Annual Decree on the Poverty Fund 2018 where (art. 5) for this aim they are identified as a) living in the street or in precarious shelter; b) using public dormitory; c) are hosted in hostels for the deprived; d) are exiting from structures (including jail) and do not have a place to live in.The action shall cover the entire national territory, however areas where problems of homelessness and severe poverty are more urgent (metropolitan areas but also some rural areas with large numbers of seasonal workers - many of which foreigners) shall be privileged.</t>
  </si>
  <si>
    <r>
      <rPr>
        <sz val="10"/>
        <color rgb="FF006000"/>
        <rFont val="Calibri"/>
        <family val="2"/>
      </rPr>
      <t>Department for Cohesion Policies, Agency for the Territorial Cohesion and target Regional/Lo cal Authorities</t>
    </r>
  </si>
  <si>
    <t>The call is expected to target potential beneficiari es based on needs.
It is expected that the deployme nt of measures related to technical assistance would contribute to this aim.
Services provision shall be
enhancedby increasing funds (in the form of grants) to municipali ties. The projects may concern one of the following areas: (i) home care services for the elderly; (ii)commu nity nurses and midwives; (iii) strengthen ing of small hospitals (those without first aid, basic services –
ie.radiology, cardiology, gynecolog y – or outpatient centres); (iv)infrastr uctures for helicopter rescue; (v) strengthen ing centres for the disabled; (vi) counsellin g centres, cultural services, sports services and migrant
reception.</t>
  </si>
  <si>
    <r>
      <rPr>
        <sz val="10"/>
        <color rgb="FF006000"/>
        <rFont val="Calibri"/>
        <family val="2"/>
      </rPr>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extract of the relevant parts containing the selection criteria that ensure compliance with the Do No Significant Harm Principle.</t>
    </r>
  </si>
  <si>
    <r>
      <rPr>
        <sz val="10"/>
        <color rgb="FF006000"/>
        <rFont val="Calibri"/>
        <family val="2"/>
      </rPr>
      <t>The intervention shall create new services and infrastructures or shall improve the existing ones through an increase in the number of recipients or in the quality of supply.
The launch of all competitive calls shall be done with terms of reference including eligibility criteria that ensure that the selected projects comply with the ‘Do no significant harm’ Technical Guidance (2021/C58/01) through the use of an exclusion list and the requirement of compliance with the relevant EU and national environmental legislation.
Inner Areas are those identified in the Strategia Nazionale Aree Interne; Rural Pharmacies are defined on the basis of Law. 27 March 1968, n.221.</t>
    </r>
  </si>
  <si>
    <t>Department for Cohesion Policies, Agency for the Territorial Cohesion
and targetRegional/Lo cal Authorities</t>
  </si>
  <si>
    <t>Document duly justifying how the target (including all the constitutive elements) was satisfactorily fulfilled. This document shall include as an annex the following documentary evidence:a) a list of projects and for each of them
- a brief description;
- a official references of the certificate of completion issued in accordance with national legislation.
-the number of recipients reached by the project
b) Explanatory report demonstrating how the new/improved social services reached the overall number of 2 000 000inhabitants of inner areas and Southern Italy, indicating the methodology adopted to calculate the amount of total recipients
c) justification of compliance with the CID's description of the investment and target, including where relevant the aggregate characteristics of all the projects.
d) Specific details to prove compliance with the Do No Significant Harm Principle.</t>
  </si>
  <si>
    <t>Provide social services to at least 2 000 000 recipients located in municipalities of Inner Areas from which at least 900 000 will be inhabitants of one of the following eight regions: Abruzzo, Basilicata, Campania, Calabria, Molise, Puglia, Sardegna and Sicilia.The intervention shall create new services and infrastructures or shall improve the existing ones through an increase in the number of recipients or in the quality of supply.
New and improved social services shall include:
-      Home care services for the elderly;
-      Small hospitals and outpatient centres;
-      Centres for the disabled;
-      Counselling centres, cultural services, sports services and migrant reception;
-      Community nurses and midwives;
-      Infrastructures for helicopter rescue.</t>
  </si>
  <si>
    <r>
      <rPr>
        <sz val="10"/>
        <color rgb="FF006000"/>
        <rFont val="Calibri"/>
        <family val="2"/>
      </rPr>
      <t>Agency for Territorial Cohesion</t>
    </r>
  </si>
  <si>
    <t>The interventi on shall
providefinancial support to rural pharmacie s.</t>
  </si>
  <si>
    <t>Summary document duly justifying how the target (including the relevant
elements of the target, aslisted in the description of target and of the corresponding measure in the CID annex) was satisfactorily fulfilled.
This document shall include as an annex a spreadsheet with the list of rural pharmacies subsidised.</t>
  </si>
  <si>
    <t>At least 500 rural pharmacies in municipalities of Inner Areas of less than 3 000 inhabitants shall benefit
from the interventionRural pharmacies are defined on the basis of Law. 8 March 1968, n. 221 – “Provvidenza a favore deli farmacisti rurali”.</t>
  </si>
  <si>
    <r>
      <rPr>
        <sz val="10"/>
        <color rgb="FF006000"/>
        <rFont val="Calibri"/>
        <family val="2"/>
      </rPr>
      <t>Summary document duly justifying how the target (including the relevant elements of the target, as listed in the description of the target and of the corresponding measure in the CID annex) was satisfactorily fulfilled.
This document shall include as an annex a spreadsheet with the list of rural pharmacies subsidised.</t>
    </r>
  </si>
  <si>
    <r>
      <rPr>
        <sz val="10"/>
        <color rgb="FF006000"/>
        <rFont val="Calibri"/>
        <family val="2"/>
      </rPr>
      <t>At least 2 000 rural pharmacies in municipalities of Inner Areas of less than 3000 inhabitants shall benefit from the intervention.
Rural pharmacies are defined on the basis of Law. 8 March 1968, n. 221 – “Provvidenza a favore deli farmacisti rurali”.</t>
    </r>
  </si>
  <si>
    <t>Notification of public contracts for interventions on assets confiscated from organized crime, which meet the conditions set up in the Agreement signed between the "Confiscated Assets" Agency, the Territorial Cohesion Agency and local authorities that shall define criteria for resource allocation and project selection.
The enhancement of confiscated assets shall be devoted to the following purposes:
the creation of facilities, social/health residences, day centres, social co- housing as to support the housing/social inclusion of people living in conditions of exclusion;
the regeneration of public spaces aimed at the improving social services to citizens;
the creation of socio-cultural gathering spaces for young people managed by voluntary associations;
use of assets as barracks, police stations, civil protection as to promote legality and territorial security
The calls for proposal shall be done with terms of reference including eligibility criteria that ensure that theselected projects comply with the ‘Do no significant harm’ Technical Guidance (2021/C58/01) through the use of an exclusion list and the requirement of compliance with the relevant EU and national environmental legislation</t>
  </si>
  <si>
    <r>
      <rPr>
        <sz val="10"/>
        <color rgb="FF006000"/>
        <rFont val="Calibri"/>
        <family val="2"/>
      </rPr>
      <t>Enhancement of at least 100 assets confiscated from organised crime.
The enhancement of confiscated assets shall be devoted to one of the following purposes:
     the creation of facilities, social/health residences, day centres, social co-housing as to support the housing/social inclusion of people living in conditions of exclusion;
     the regeneration of public spaces aimed at the improving social services to citizens;
     the creation of socio-cultural gathering spaces for young people managed by voluntary associations;
Use of assets as barracks, police stations, civil protection as to promote legality and territorial security.</t>
    </r>
  </si>
  <si>
    <r>
      <rPr>
        <sz val="10"/>
        <color rgb="FF006000"/>
        <rFont val="Calibri"/>
        <family val="2"/>
      </rPr>
      <t>Enhancement of at least 200 assets confiscated from organised crime.
The enhancement of confiscated assets shall be devoted to one of the following purposes:
-               the creation of facilities, social/health residences, day centres, social co-housing as to support the housing/social inclusion of people living in conditions of exclusion;
-               the regeneration of public spaces aimed at the improving social services to citizens;
-               the creation of socio-cultural gathering spaces for young people managed by voluntary associations;
-               use of assets as barracks, police stations, civil protection as to promote legality and territorial security</t>
    </r>
  </si>
  <si>
    <t>Summary document duly justifying how the milestone (including all the constitutive elements) was satisfactorily fulfilled. This document shall include as an annex the following documentary evidence:a) a list of projects with a brief description;
b) a list of references of the certificate of completion issued in accordance with national legislation for the minors aged from zero to 17 years who are provided with educational support;
c) justification of compliance with the CID's description of the investment and target, including where relevant the aggregate characteristics of all the projects</t>
  </si>
  <si>
    <t>At least 20 000 minor aged up to 17 years shall receive educational support. The projects shall focus on the following areas:
• Interventions for children aged zero to six aimed at strengthening the conditions of access to nursery and kindergarten services and at
supporting parenthood;• Interventions for children aged five to ten aimed at guaranteeing effective educational opportunities and early prevention of school dropout, bullying and other phenomena of distress;
• Interventions for children aged 11- 17, which aim at improving education supply and preventing the phenomenon of early school leaving.
Key elements of the tender:
- Public notices shall account for EUR 50 000 000 each
- The third sector entities projects shall last at least one year and up to two years.
The actions shall take place in the regions of Abruzzo, Basilicata, Campania, Calabria, Molise, Puglia,
Sardegna and Sicilia</t>
  </si>
  <si>
    <t>The projects shall focus on the following areas:
(i) Interventi ons for children
aged zeroto six aimed at strengthen ing the conditions of access to nursery and kindergart en services and at supporting parenthoo d;
(ii) Interventi ons for children aged five to ten aimed at guaranteei ng effective education al opportunit ies and early prevention of school dropout,
bullyingand other phenomen a of distress; (iii) Interventi ons for children aged 11-
17, which aim at improving education supply and preventing the phenomen on of early school leaving.
Key elements of the tender:
- Public notices should account for EUR 50 ml each
- The third
sectorentities projects should last at least one year and up to two years.
- The actions will take place in the regions of Abruzzo, Basilicata, Campania, Calabria, Molise, Puglia, Sardegna
and Sicilia.</t>
  </si>
  <si>
    <t xml:space="preserve">Summary document duly justifying how the target (including all the constitutive elements) was satisfactorily fulfilled. This document shall include as an annex the following documentary evidence: a) a list of references of the certificate of completion issued in accordance with national legislation for the minors aged from zero to 17 years who are provided with educational support b) justification of compliance with the CID's description of the investment and target, including where relevant the aggregate characteristics of all the projects. </t>
  </si>
  <si>
    <r>
      <rPr>
        <sz val="10"/>
        <color rgb="FF006000"/>
        <rFont val="Calibri"/>
        <family val="2"/>
      </rPr>
      <t>At least 44 000 minors aged from zero to 17 years are provided with educational support</t>
    </r>
  </si>
  <si>
    <r>
      <rPr>
        <sz val="10"/>
        <color rgb="FF006000"/>
        <rFont val="Calibri"/>
        <family val="2"/>
      </rPr>
      <t>Ministry of Health</t>
    </r>
  </si>
  <si>
    <t>Copy of the publication in the Official Journal for primary legislation revising and updating the current legal framework of public and private IRCCS that is critical for achieving the objectives described in the CID and reference to the relevant provisions indicating the entry into force, accompanied by a
document duly justifying howthe milestone, including all the constitutive elements, was satisfactorily fulfilled.</t>
  </si>
  <si>
    <t>The reform shall reorganize the network of IRCCS to improve NHS quality and excellence, improving the relationship between Health and Research, revisiting the legal regime of the IRCCS and the research policies within the competence of the Italian Ministry of Health
The reform includes measures to: i) strengthen the link between research, innovation and healthcare; ii) improve
the governance of the public IRCCSs byenhancing the strategic management and better defining the powers and areas of competence.</t>
  </si>
  <si>
    <t>Summary document duly justifying how the target (including all the constitutive elements) was satisfactorily
fulfilled. This document shallinclude as an annex the following documentary evidence:
a)   the copies of the acknowledgment of receipt of the first tranche of funding.
b)   the list of the awards of funding to research programmes/projects including the reference to the identification number for each programme/project and a brief description of the
programme/project.</t>
  </si>
  <si>
    <t>Award of funding to research programmes / projects in the field of rare diseases and rare cancers. These pathologies, of high biomedical
complexity and often multi-organexpression, require a mix of high clinical competence and advanced diagnostic and research activities and require technologies of excellence and the coordination of collaborative networks at national and European level.
Granting of funding for research projects on rare diseases and rare cancers shall be undertaken through a public tender procedure.
At least 100 research projects shall have received a first tranche of financing.</t>
  </si>
  <si>
    <r>
      <rPr>
        <sz val="10"/>
        <color rgb="FF006000"/>
        <rFont val="Calibri"/>
        <family val="2"/>
      </rPr>
      <t xml:space="preserve">Summary document duly justifying how the target (including all the constitutive elements) was satisfactorily fulfilled. This document shall include as an annex the following documentary evidence:
a)   the copies of the acknowledgment of receipt of the first tranche of funding.
</t>
    </r>
    <r>
      <rPr>
        <sz val="10"/>
        <color rgb="FF0A6A0A"/>
        <rFont val="Calibri"/>
        <family val="2"/>
      </rPr>
      <t xml:space="preserve">b)   </t>
    </r>
    <r>
      <rPr>
        <sz val="10"/>
        <color rgb="FF006000"/>
        <rFont val="Calibri"/>
        <family val="2"/>
      </rPr>
      <t xml:space="preserve">the list of the awards of funding to research programmes/projects including the reference to
the identification number for each programme/project and a brief description of the programme/project. </t>
    </r>
  </si>
  <si>
    <r>
      <rPr>
        <sz val="10"/>
        <color rgb="FF006000"/>
        <rFont val="Calibri"/>
        <family val="2"/>
      </rPr>
      <t>Award of funding to research programmes / projects in diseases with a high impact on health.
Granting of funding for research projects on diseases with a high impact on health shall be undertaken through a public tender procedure.
At least 324 research projects shall have received a first tranche of financing.</t>
    </r>
  </si>
  <si>
    <r>
      <rPr>
        <sz val="10"/>
        <color rgb="FF006000"/>
        <rFont val="Calibri"/>
        <family val="2"/>
      </rPr>
      <t>INPS, MITD</t>
    </r>
  </si>
  <si>
    <t xml:space="preserve">Summary document duly justifying how the target (including all the constitutive elements) was satisfactorily fulfilled. This document shall include as an annex the following documentary evidence: a)     Certificates of works completion signed by the contractor and the competent authority demonstrating the services, new or reengineered, and monitoring dashboards have been completed, are operational and accessible on INPS’ institutional touch points and institutional website, and link to the platform.
b)    As an alternative to the above point a), in case the works are realised by multiple contractors, official documents with the operatives indication to access to services; c)     A list of the services available and for each of them a brief description. </t>
  </si>
  <si>
    <r>
      <rPr>
        <sz val="10"/>
        <color rgb="FF006000"/>
        <rFont val="Calibri"/>
        <family val="2"/>
      </rPr>
      <t>35 additional services deployed on INPS' institutional web site (</t>
    </r>
    <r>
      <rPr>
        <u/>
        <sz val="10"/>
        <color rgb="FF0462C1"/>
        <rFont val="Calibri"/>
        <family val="2"/>
      </rPr>
      <t>www.inps.it</t>
    </r>
    <r>
      <rPr>
        <sz val="10"/>
        <color rgb="FF006000"/>
        <rFont val="Calibri"/>
        <family val="2"/>
      </rPr>
      <t xml:space="preserve">). The services shall be accessible on the institutional site through appropriate profiling logics (the system will suggest services of possible interest based on age, work characteristics, perceived benefits, and user history).
The 35 services are related to the following INPS institutional areas:
•Pensions benefits
•Social Shock Absorbers
•Unemployment benefits
•Disability benefits
•Redemptions
•Company collection of contribution
•Agriculture workers services
•Anti-fraud, corruption and transparency services
In the listed institutional areas, the services that shall be implemented will concern the digital submission of requests for services, the check of the requirements for the benefit, the status monitoring of the practice by users, the proactive proposal of services based on user's needs, the automatic renewal of benefits without the need for new applications. Finally, there shall be monitoring dashboards that allow both the monitoring by INPS of the benefits provided and data driven support to policy makers’ decisions. </t>
    </r>
  </si>
  <si>
    <r>
      <rPr>
        <sz val="10"/>
        <color rgb="FF006000"/>
        <rFont val="Calibri"/>
        <family val="2"/>
      </rPr>
      <t>INPS</t>
    </r>
  </si>
  <si>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A list of the individual certificates proving that the training programmes have been completed;
b)    The number of INPS employees with improved ICT skills (minimum 4 250),
c)     The type of training provided with detail of its content and
learning format used.</t>
    </r>
  </si>
  <si>
    <r>
      <rPr>
        <sz val="10"/>
        <color rgb="FF006000"/>
        <rFont val="Calibri"/>
        <family val="2"/>
      </rPr>
      <t>At least 4 250 INPS employees assessed with regards to their Information and with certified improved skills in the following areas of the European e-Competence Framework: (i) Plan; (ii) Build; (iii) Run
(iv) Enable; (v) Manage.
The areas for improvement of competences will be identified according to the target group of learners.</t>
    </r>
  </si>
  <si>
    <t>The call is expected to target potential beneficiaries based on needs. It is expected that the deployment of measures related to technical assistance would contribute to this aim.</t>
  </si>
  <si>
    <t>Summary document duly justifying how the milestone (including all the constitutive elements) was satisfactorily fulfilled.
This document shall include as an annex the following documentary evidence:
a)     Copy of the public calls for the local Public Administrations issued at time of measure;
b)    List of the Local Public administrations awarded by the call at time of the calls;
c)     Extract of the relevant parts of public calls that ensure compliance with the Do No Significant Harm principle and the requirement of
compliance with the relevant EU andnational environmental
legislation.</t>
  </si>
  <si>
    <t>Notification of the award of (all) public calls for each type of Public Administration involved (Municipalities, Schools, local healthcare agencies) to collect and assess migration plans. The issuance of three dedicated calls shall allow the Ministry for Technological Innovation and Digital Transition to assess the very specific needs of each type of Public Administration involved.
Tenders awarded (i.e. publication of the list of public administrations admitted to receive funding) related to three public calls for proposal respectively for Municipalities, Schools, and local healthcare agencies, to collect and assess migration plans, in
compliance with the ’Do no significant harm’ Technical Guidance (2021/C58/01) through the use of an exclusion list and the requirement of compliance with the relevant EU and national environmental legislation.</t>
  </si>
  <si>
    <r>
      <rPr>
        <sz val="10"/>
        <color rgb="FF006000"/>
        <rFont val="Calibri"/>
        <family val="2"/>
      </rPr>
      <t>MITD
with PagoPA</t>
    </r>
  </si>
  <si>
    <t>Summary document by the competent authority duly justifying how the target (including all the constitutive elements) was satisfactorily fulfilled. This document shall include as an annex the following documentary evidence:
a)     A list of a number of additional services provided by each public administration compared to the baseline 2021 (31.3.2021) and for each of them
- a brief description of the services, including indication of the relevant public administrations that have activated the services provided by PagoPA;
- official reference to the certificates of works completion issued inaccordance with national legislation demonstrating project has been completed and is operational and link to the platform;
b)    A list of additional administrations active on the platform, compared to the baseline 2021
(31.3.2021).</t>
  </si>
  <si>
    <t>Ensure an increase in the number of services integrated in the platform for:
- public administrations already in the baseline (9 000 entities)
- new public administrations joining the platform (2 450 new entities).
In both cases public administrations will have to ensure an increase of at least +20% in the number of services integrated, depending on their starting point. The number of services that will be integrated depend on the type of administration (the final goal is to have an average of 50 services for Municipalities, 20 services for Regions, 20 services for health authorities, 15 services for schools and universities).</t>
  </si>
  <si>
    <t>Summary document by the competent authority duly justifying how the target (including all the constitutive elements) was satisfactorily fulfilled. This document shall include as an annex the following documentary evidence:
a)     A list of the number of additional services provided by each public administration compared to the baseline 2021 (31.3.2021) and for
each of them- a brief description, including indication of the relevant public administrations that has activated the services provided by PagoPA
- official reference to the certificates of works completion issued in accordance with national legislation demonstrating project has been completed and is operational and link to the platform;
b)    A list of additional administrations active on the platform, compared to the baseline 2021 (31.3.2021) provided
by PagoPA.</t>
  </si>
  <si>
    <t>Ensure an increase in the number of services integrated in “IO “app for:
- public administrations already in the baseline (2 700 entities)
- new public administrations joining the platform (4 300 new entities).
In both cases public administrations will have to ensure an increase of at least +20% in the number of services integrated, depending on their starting point. The number of services that will be integrated depend on the type of administration (the final goal is to have an average of 50 services for Municipalities, 20 services for Regions, 20 services for health authorities, 15 services for schools and universities).</t>
  </si>
  <si>
    <t>Summary document by the competent authority duly justifying how the target (including all the constitutive elements) was satisfactorily fulfilled. This document shall include as an annex thefollowing documentary evidence and elements:
     A list of Central Administration and Municipalities providing digital legally-binding notices to citizens, legal entities, associations and any other public or private entities and for each of them
     a brief description, including indication of the relevant public administrations provided by PagoPA;
     official reference to the certificates of works completion issued in accordance with national legislation demonstrating project has been completed and is operational and link
to the platform.</t>
  </si>
  <si>
    <t>At least 800 Central Public Administrations and Municipalities, with respect to Digital Notification Platform (DNP), shall provide digital legally-binding notices to citizens, legal entities, associations and any other public or private entities.</t>
  </si>
  <si>
    <r>
      <rPr>
        <sz val="10"/>
        <color rgb="FF006000"/>
        <rFont val="Calibri"/>
        <family val="2"/>
      </rPr>
      <t>MI</t>
    </r>
  </si>
  <si>
    <t>Summary document duly justifying how the target(including all the constitutive elements) was satisfactorily fulfilled. This document shall include as an annex the following documentary evidence and elements:
a) Certificates of work completion signed by the contractor and the competent authority demonstrating projects have been completed
and are operational.</t>
  </si>
  <si>
    <t>Internal procedures and processes fully re- engineered (7 processes in total until 31December 2023) and that can be entirely completed online (such as office automation, mobility services and e- learning).</t>
  </si>
  <si>
    <t>Summary document duly justifying how the target (including all the constitutive elements) was satisfactorily fulfilled. This document shall include as an annex the following documentary evidence and elements:
a)     A list provided by the Ministry of Justice/MITD including the official reference to the digitalised judicial files pertaining to the
last ten years of civiltrials of lower courts ("Tribunali");
b)    A list provided by the Ministry of Justice/MITD including the official reference to the digitalised judicial files pertaining to the last ten years of Courts of Appeal;
c)     A list provided by the Ministry of Justice/MITD including the official reference to the digitalised judicial files pertaining to the last ten years of acts related to legitimacy processes issued by the Supreme Court ("Corte di
Cassazione").</t>
  </si>
  <si>
    <t>Digitalisation of 3.5 million judicial files pertaining to the last ten years of civil trials of lower courts ("Tribunali") and Courts of Appeal, and the last ten years of acts related to legitimacy processes issued by the Supreme Court ("Corte di Cassazione").</t>
  </si>
  <si>
    <t>Explanatory document duly justifying how the milestone (including all the constitutive elements) was
satisfactorily fulfilled. This document shallinclude as an annex the following documentary evidence:
a) “Starting execution” acts for the realization of six new Data Lake knowledge systems.</t>
  </si>
  <si>
    <t>Start of execution of the contract for the realization of six new Data Lake knowledge systems:
1)    Anonymization system of civil and criminal sentences
2)    Integrated management system3)    Management and analysis system for civil trials
4)    Management and analysis system for criminal trials
5)    Advanced statistics system on civil and criminal trials
6)    Automated system for identification of victim-guilty relationship.
The execution of every public contract starts by a specific administrative act of the responsible of the procedure, named
“starting execution”.</t>
  </si>
  <si>
    <t>Summary document duly justifying how the target (including all the constitutive elements) was satisfactorily fulfilled. This document shall include as an annex the following documentary evidence:
a)     Certificates of works completion signed by the contractor and the competent authority demonstrating the additional services, new or reengineered, and
monitoringdashboards have been completed, are operational and accessible on INPS’ institutional touch points and institutional website, and link to the platform.
b)    As an alternative to the above point a) the documental proof is attested through publication of official documents or institutional messages with the operatives indication to access to services;
c)     A list of the additional services available and for each of them a brief description, including the related
appropriate profiles.</t>
  </si>
  <si>
    <t>35 additional services deployed on Inps's institutional web site (www.inps.it).
The services shall be accessible on the institutional site through appropriate profiling logics (the system will suggest services of possible interest based on age, work characteristics, perceived benefits, and user history).
The 35 services are related to the following INPS institutional areas:
•Pensions benefits
•Social Shock Absorbers
•Unemployment benefits
•Disability benefits
•Redemptions
•Company collection of contribution
•Agriculture workers services•Anti-fraud, corruption and transparency services
In the listed institutional areas, the services that will be implemented will concern the digital submission of request of services, the check of the requirements for the benefit, the status monitoring of the practice by users, the proactive proposal of services based on user's needs, the automatic renewal of benefits without the need for new applications.
Finally, there will be monitoring dashboards that allow both the monitoring by INPS of the benefits provided and data driven support to policy makers’ decisions.</t>
  </si>
  <si>
    <t>Summary document duly justifying how the target (including all the constitutive elements) was satisfactorily fulfilled.This document shall include as an annex the following documentary evidence and elements:
a)     A list of the individual certificates proving that the additional training programmes have been completed;
b)    The number of additional INPS employees with improved ICT skills (minimum additional 4 250),
c)     The type of training provided with detail of its content and
learning format used.</t>
  </si>
  <si>
    <t>Additional 4 250 INPS employees assessed with certified improved skills in the following areas of the European e- Competence Framework: (i) Plan; (ii) Build;
(iii) Run (iv) Enable; (v) Manage.The areas for improvement of competences will be identified according to the target group of learners.</t>
  </si>
  <si>
    <r>
      <rPr>
        <sz val="10"/>
        <color rgb="FF006000"/>
        <rFont val="Calibri"/>
        <family val="2"/>
      </rPr>
      <t>INAIL</t>
    </r>
  </si>
  <si>
    <t>Summary document duly justifying how the target (including all the constitutive elements) was satisfactorily fulfilled. This document shall include as an annex the following documentary evidence and elements:
a) Certificates of works completion signed by thecontractor and the competent authority;
b) A detailed list organized per area of the new digitalized processes and services, including a
brief description.</t>
  </si>
  <si>
    <t>The target is to achieve 53 (52%) re- engineered institutional processes and services in order to make them fully digitized.
The involved areas of INAIL are: Insurance, Social and Health services, Prevention and safety work, Certifications and verifications.
In particular, the expected target for each area is expressed above:
    Insurance: 8 (25%);    Social and health services: 18 (50%);
    Prevention and safety work: 9 (80%); Certifications and verifications: 18 (80%).</t>
  </si>
  <si>
    <r>
      <rPr>
        <sz val="10"/>
        <color rgb="FF006000"/>
        <rFont val="Calibri"/>
        <family val="2"/>
      </rPr>
      <t>MD, MITD</t>
    </r>
  </si>
  <si>
    <r>
      <rPr>
        <sz val="10"/>
        <color rgb="FF006000"/>
        <rFont val="Calibri"/>
        <family val="2"/>
      </rPr>
      <t>Summary document duly justifying how the target (including all the constitutive elements) was satisfactorily fulfilled. This document shall include as an annex the following documentary evidence:
a)     Certificates of work completion signed by the contractor and the competent authority;
b)    A detailed list organized per area of the 15 procedures related to management of Defence’s personnel, including a brief
description.</t>
    </r>
  </si>
  <si>
    <r>
      <rPr>
        <sz val="10"/>
        <color rgb="FF006000"/>
        <rFont val="Calibri"/>
        <family val="2"/>
      </rPr>
      <t>Digitization, revision, and automation of 15 procedures related to management of Defence’s personnel (such as recruiting, employment and retirement, employees' health) starting from a baseline of four already digitized procedures.</t>
    </r>
  </si>
  <si>
    <r>
      <rPr>
        <sz val="10"/>
        <color rgb="FF006000"/>
        <rFont val="Calibri"/>
        <family val="2"/>
      </rPr>
      <t>MD</t>
    </r>
  </si>
  <si>
    <t>Summary document duly justifying how the target(including all the constitutive elements) was satisfactorily fulfilled. This document shall include as an annex a list from the Ministry of Defence/MITD indicating the official references of additional digitized identity certificates issued by the Ministry of
Defence.</t>
  </si>
  <si>
    <t>Number of digitized identity certificates (450 000) issued by the Ministry of Defenceand running onto the infrastructure complemented by a disaster recovery site starting from a baseline of 190 000 already digitized certificates.</t>
  </si>
  <si>
    <t>Summary document duly justifying how the milestone (including all the constitutive elements) was satisfactorily fulfilled.
This document shall include as an annex the following documentary evidence:
a)     Certificates of work completion signed by the contractor and the competent authority demonstrating that the institutional web portals and intranet
portals have beencompleted, are operational and accessible on MD’ institutional website, and links to the
portals.</t>
  </si>
  <si>
    <t>Development and implementation of (i) institutional web portals and (ii) intranet portals for specific needs of internal communication.</t>
  </si>
  <si>
    <t>The migration has to be completed in order to ensure operational availability of non-mission critical applications to new open source infrastructure
.</t>
  </si>
  <si>
    <t>Summary document duly justifying how the target (including all the constitutive elements) was satisfactorily fulfilled.
a) A list of migrated non- mission critical applications into S.C.I.P.I.O, including a brief description of the migrated applications and their type (hardware environment implementation, installation of middleware open source components, and the re- engineering of applications).</t>
  </si>
  <si>
    <t>Initial migration and operational availability of non-mission critical applications to new open source infrastructure. This encompasses hardware environment implementation, installation of middleware open source components, and the re- engineering of applications.</t>
  </si>
  <si>
    <t>Explanatory document duly justifying how the target (including all the constitutive elements) was satisfactorily fulfilled. This document shall include as an annex the following documentary evidence and elements:
a)     A list of projects and for each of them
- a brief description;
- official references of the certificates of completion issued in accordance with national legislation.
- information on the testing of all systems, datasets and application migration included in each migration plan.
b)    A report by an independent engineer endorsed
by the relevantministry, including justification that the technical specifications of the project(s) are aligned with the description of the milestone/target and of the description of the investment in the
CID.</t>
  </si>
  <si>
    <t>The migration of 4 083 Local Public Administrations towards certified cloud environments shall be considered achieved when the testing of all the systems, datasets and application migration included in each migration plan are successful.</t>
  </si>
  <si>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A detailed list of administrations that have adhered to the common design/model of websites/services components.</t>
    </r>
  </si>
  <si>
    <r>
      <rPr>
        <sz val="10"/>
        <color rgb="FF006000"/>
        <rFont val="Calibri"/>
        <family val="2"/>
      </rPr>
      <t>Adherence to the common design/model of websites/services components shall consist of:
(1) Evaluation of projects submitted
(2) Assessment of project completion on key usability metrics (digital usability scores), through dedicated platform already available.
Administrations (municipalities, educational institutions of 1st and 2nd grade and specific piloted health care and cultural heritage entities) adhering to a common model and design system, simplifying user interaction and easing maintenance for the
years to come.</t>
    </r>
  </si>
  <si>
    <t>Summary document duly justifying how the target (including all the
constitutive elements)was satisfactorily fulfilled. This document shall include as an annex the following documentary evidence and elements:
a) Certificate of works completion signed by the contractor and the competent authority;
b) A detailed list organized per area of the additional procedures related to management of Defence’s personnel, including a brief
description.</t>
  </si>
  <si>
    <t>Digitization, revision, and automation of 20 procedures related to management of Defence’s personnel (such as recruiting,
employment and retirement, employees'health), starting from a baseline of fifteen already digitized procedures with target 1.</t>
  </si>
  <si>
    <r>
      <rPr>
        <sz val="10"/>
        <color rgb="FF006000"/>
        <rFont val="Calibri"/>
        <family val="2"/>
      </rPr>
      <t>Summary document duly justifying how the target (including all the constitutive elements) was satisfactorily fulfilled. This document shall include as an annex a list from the Ministry of Defence/MITD indicating the official references of additional digitized identity certificates issued by the Ministry of
Defence.</t>
    </r>
  </si>
  <si>
    <r>
      <rPr>
        <sz val="10"/>
        <color rgb="FF006000"/>
        <rFont val="Calibri"/>
        <family val="2"/>
      </rPr>
      <t>Number of digitized identity certificates (750 000) issued by the Ministry of Defence and running onto the infrastructure complemented by a disaster recovery site, starting from a baseline of 450 000 already digitized certificates with target 1.</t>
    </r>
  </si>
  <si>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A list of migrated additional non-mission critical applications into S.C.I.P.I.O, including a brief description of the migrated applications and their type (hardware environment implementation, installation of middleware open source components, and the re- engineering of applications).</t>
    </r>
  </si>
  <si>
    <r>
      <rPr>
        <sz val="10"/>
        <color rgb="FF006000"/>
        <rFont val="Calibri"/>
        <family val="2"/>
      </rPr>
      <t>Final migration of four mission critical and eleven non-mission critical applications to new open source infrastructure encompassing hardware environment implementation, installation of middleware open source components, re-engineering of applications, starting from a baseline of ten already migrated with target 1.</t>
    </r>
  </si>
  <si>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Copies of the financing agreements for the provision of support.</t>
    </r>
  </si>
  <si>
    <r>
      <rPr>
        <sz val="10"/>
        <color rgb="FF006000"/>
        <rFont val="Calibri"/>
        <family val="2"/>
      </rPr>
      <t>By Q2-2025, AgID will provide support to 55 local public administration, in order to:
- Supply 28 technical and professional experts
- reduce the number of errors by 50% on at least 2 digital services provided by each administration
- Disseminate and train about, at least, 3 tools aimed to re-design and develop the most used digital services owned by each administration
- Make sure that at least 50% of ICT accessible solutions, including hardware, software and assistive technologies, are available to all workers with disabilities.
The financial budget includes voucher of 490k/€/year in average, for 2 years, plus
human resources costs for 4 years.</t>
    </r>
  </si>
  <si>
    <t>Summary document duly justifying how the target (including all the constitutive elements) was satisfactorily fulfilled. This document shall include as an annex the following documentary evidence and elements:
a) Official report from
Identity Providers (IDPs)or Istituto Poligrafico Zecca dello Stato (IPZS) certifying the number of citizens with valid digital identities ;
b) The Commission shall be granted access rights to the database of citizens with valid digital identities on the national
digital identity platform.</t>
  </si>
  <si>
    <t>Number of Italian citizens with valid digital identities on the national digital identity platform.</t>
  </si>
  <si>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The list of public administrations (out of a total of 16 500) adopting electronic identification (eID) (SPID or CIE).</t>
    </r>
  </si>
  <si>
    <r>
      <rPr>
        <sz val="10"/>
        <color rgb="FF006000"/>
        <rFont val="Calibri"/>
        <family val="2"/>
      </rPr>
      <t>Number of public administrations (out of a total of 16 500) adopting electronic identification (eID) (SPID or CIE).</t>
    </r>
  </si>
  <si>
    <t>Explanatory document duly justifying how the target (including all theconstitutive elements) was satisfactorily fulfilled. This document shall include as an annex the following documentary evidence:
a) a list of additional projects and for each of them
- a brief description;
- official references of the certificates of completion issued in accordance with national legislation.
- information on the testing of all systems, datasets and application migration included in each additional migration plan.
b) a report by an independent engineer endorsed by the relevant ministry, including justification that the technical specifications of the project(s) are aligned with the description of the milestone/target and
of the description of the investment in the CID.</t>
  </si>
  <si>
    <t>The migration of 12 464 Local Public Administrations towards certified cloud environments shall be considered achievedwhen the testing of all the systems, datasets and application migration included in each migration plan are successful.</t>
  </si>
  <si>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A detailed list of additional administrations that have adhered to the common design/model of websites/services components.
b) A description of the
criteria considered to assess the improvement.</t>
    </r>
  </si>
  <si>
    <r>
      <rPr>
        <sz val="10"/>
        <color rgb="FF006000"/>
        <rFont val="Calibri"/>
        <family val="2"/>
      </rPr>
      <t>Adherence to the common design/model of websites/services components shall consist of: (1) Evaluation of projects submitted
(2) Assessment of project completion on key usability metrics (digital usability scores), through dedicated platform already available.</t>
    </r>
  </si>
  <si>
    <t>Summary document by the competent authority duly justifying how the target (including all the constitutive elements) was satisfactorily fulfilled. This document shall include as an annex the following documentary evidence and elements:
a) A list of the number of additional servicesprovided by each public administration activated on the platform (compared to the baseline Q4 2023) and for each of them
- a brief description of the services including indication of the relevant public administrations;
- official reference to the certificates of works completion issued in accordance with national legislation demonstrating project has been completed and is operational and link to the platform;
b) A list of additional administrations on the platform (compared to the baseline Q4 2023),
provided by PagoPA,</t>
  </si>
  <si>
    <t>Ensure an increase in the number of services integrated in the platform for:
- public administrations already joining the platform (11 450 entities);
- new public administrations joining the platform (2 650 new entities).
The number of services that will be integrated depend on the type of administration (the final goal is to have an average of 50 services for Municipalities, 20
services for Regions, 20 services for healthauthorities, 15 services for schools and universities).</t>
  </si>
  <si>
    <t>Summary document by the competent authority duly justifying how the target (including all the constitutive elements) was satisfactorily fulfilled. This document shallinclude as an annex the following documentary evidence and elements:
a) A list of the number of additional services provided by each public administration (compared to the baseline Q4 2023) and for each of them
- a brief description of the services, including indication of the relevant public administrations
- official reference to the certificates of works completion issued in accordance with national legislation demonstrating project has been completed and is operational and link to the platform;
b) A list of additional administrations on the platform compared to the baseline Q4 2023),
provided by PagoPA.</t>
  </si>
  <si>
    <t>Ensure an increase in the number of services integrated in “IO “app for:
- public administrations already using IO (7 000 entities);
- new public administrations joining the platform (around 7 100 new entities).The number of services that will be integrated depend on the type of administration (the final goal is to have an average of 50 services for Municipalities, 20 services for Regions, 20 services for health authorities, 15 services for schools and universities).</t>
  </si>
  <si>
    <t>Summary document by the competent authority duly justifying how thetarget (including all the constitutive elements) was satisfactorily fulfilled. This document shall include as an annex the following documentary evidence and elements:
a) A list of additional Central Public Administrations and Municipalities providing digital legally-binding notices to citizens, legal entities, associations and any other public or private entities, and for each of them
- a brief description, including indication of the relevant public administrations, provided by PagoPA;
- official reference to the certificates of works completion issued in accordance with national legislation demonstrating project has been completed and is operational and link to
the platform.</t>
  </si>
  <si>
    <t>At least 6 400 Central Public administrations and Municipalities, with respect to Digital Notification Platform (DNP), shall providedigital legally-binding notices to citizens, legal entities, associations and any other public or private entities.</t>
  </si>
  <si>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Certificates of works completion signed by the contractor and the competent authority demonstrating projects have been completed
and are operational.</t>
    </r>
  </si>
  <si>
    <r>
      <rPr>
        <sz val="10"/>
        <color rgb="FF006000"/>
        <rFont val="Calibri"/>
        <family val="2"/>
      </rPr>
      <t>Internal procedures and processes fully re- engineered (45 processes in total by 31 August 2026) and that can be entirely completed online (such as office automation, mobility services and e- learning).</t>
    </r>
  </si>
  <si>
    <t>Summary document duly justifying how the target (including all the constitutive elements) was satisfactorily fulfilled. This document shall include as an annex the following documentary evidence and elements:
a) A list provided by the Ministry of Justice/MITD including the official reference to the additional digitalised
judicial files pertaining tothe last ten years of civil trials of lower courts ("Tribunali");
b) A list provided by the Ministry of Justice/MITD including the official reference to the additional digitalised judicial files pertaining to the last ten years of Courts of Appeal;
c) A list provided by the Ministry of Justice/MITD including the official reference to the additional digitalised judicial files pertaining to the last ten years of
acts related to legitimacy processes issued by the Supreme Court ("Corte di
Cassazione").</t>
  </si>
  <si>
    <t>Digitalisation of ten million judicial files pertaining to the last ten years of civil trials of lower courts ("Tribunali") and Courts of Appeal, and of the last ten years of acts related to legitimacy processes issued by the Supreme Court ("Corte di Cassazione").</t>
  </si>
  <si>
    <t>Summary document duly justifying how the target (including all the constitutive elements) was satisfactorily fulfilled. This document shall include as an annex the following documentary evidence and elements:a) Certificates of work completion signed by the contractor and the competent authority.</t>
  </si>
  <si>
    <t>Implementation of six new Data lake knowledge systems.
1)    Anonymization system of civil and criminal sentences
2)    Integrated management system
3)    Management and analysis system for civil trials
4)    Management and analysis system for criminal trials5)    Advanced statistics system on civil and criminal trials
6)    Automated system for identification of victim-guilty relationship.
The six items are separate systems using similar technologies. The framework of the systems is the same: connecting data and documents coming from internal and external sources; the patterns of the systems are different according the users (e.g. civil and criminal judges) and the
objectives (e.g. statistics and judgment).</t>
  </si>
  <si>
    <t>Summary document duly justifying how the target (including all the constitutive elements) was satisfactorily fulfilled. This document shall include as an annex the following documentary evidence and elements:
a) Certificates of works completion signed by the contractor and the competent authority;
b) A detailed list organized per area of the additional digitalized
processes and services,including a brief description.</t>
  </si>
  <si>
    <t>The target is to achieve 82 (80%) re- engineered institutional processes and services in order to make them fully digitized. The involved areas of INAIL are: Insurance, Social and Health services, Prevention and safety work, Certifications and verifications.
In particular, the expected target for each area is expressed above:
    Insurance: 26 (80%);
    Social and health services: 29 (80%);
    Prevention and safety work: 9 (80%); Certifications and verifications: 18 (80%).</t>
  </si>
  <si>
    <r>
      <rPr>
        <sz val="10"/>
        <color rgb="FF006000"/>
        <rFont val="Calibri"/>
        <family val="2"/>
      </rPr>
      <t>Ministry of Econom y and finance</t>
    </r>
  </si>
  <si>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Report demonstrating the additional production capacity installed of at least 374 400 Silicon Carbide substrates/year
b) Signed contracts for the employment of at least 700 additional people, with indication of number and function as well as links to the additional production
capacity.</t>
    </r>
  </si>
  <si>
    <r>
      <rPr>
        <sz val="10"/>
        <color rgb="FF006000"/>
        <rFont val="Calibri"/>
        <family val="2"/>
      </rPr>
      <t>Realisation of an additional production capacity of at least 374 400 Silicon Carbide substrates/year. The satisfactory fulfilment of the target also depends on the employment of at least 700 additional people linked to the additional capacity</t>
    </r>
  </si>
  <si>
    <r>
      <rPr>
        <sz val="10"/>
        <color rgb="FF006000"/>
        <rFont val="Calibri"/>
        <family val="2"/>
      </rPr>
      <t>MITD
with Infratel</t>
    </r>
  </si>
  <si>
    <t>The call is expected to target potential beneficiaries
based on needs. It isexpected that the deployment of measures related to technical assistance would contribute to this aim.</t>
  </si>
  <si>
    <t>Summary document duly justifying how the milestone (including all the constitutive elements) was satisfactorily fulfilled.
This document shallinclude as an annex the following documentary evidence and elements:
a) Copy of contract award notification
b) Extract of the relevant parts of the technical specifications of the project proving alignment with the description of the milestone and the description of the
investment in the CID.</t>
  </si>
  <si>
    <t>Notification of the award of all public contracts for faster connection projects, which shall consist of (i) “Italia a 1 Giga”, (ii) “Italia 5G”, (iii) “Connected schools”, (iv) “Connected healthcare facilities”; and (v) “Connected smaller islands”</t>
  </si>
  <si>
    <t>Summary document duly justifying how the target (including all the constitutive elements) was satisfactorily fulfilled. This document shall include as an annex the following documentary evidence and elements:
a) A list of certificates of completion issued in accordance with the national legislation including a clear and precise mapping of the areas where works were completed with data on
(i) the number ofadditional households/businesses/o ther entities that are covered and (ii) the resulting speed/capacity by infrastructure deployed.
b) Extract of the relevant parts of the technical specifications of the project(s) proving alignment with the description of the milestone/target and of the description of the
investment in the CID.</t>
  </si>
  <si>
    <t>At least 8 500 000 additional residential units (among which at least 450 000 scattered households, that is to say located in remote areas) connected with at least 1 Gbps connectivity via Fiber-to-the- home/building (FTTH/B), Fixed Wireless Access (FWA) or 5G</t>
  </si>
  <si>
    <t>Summary document duly justifying how the target (including all the constitutive elements) was satisfactorily fulfilled. This document shall include as an annex the following documentary evidence and elements:
a) A list of certificates of completion issued in accordance with the national legislation, including a listing of the
additional schoolbuildings and healthcare facilities covered, with data on the resulting speed/capacity by infrastructure deployed;
b) Extract of the relevant parts of the technical specifications of the project(s) proving alignment with the description of the milestone/target and of the description of the
investment in the CID.</t>
  </si>
  <si>
    <t>At least additional 9 000 schools and 12 279 public healthcare facilities provided with at least 1 Gbps connectivity</t>
  </si>
  <si>
    <t>Summary document duly justifying how the target (including all the constitutive elements) was satisfactorily fulfilled. This document shall include as an annex the following documentary evidence and elements:
a) Certificate of completion issued in accordance with the national legislation, including an indication of the additional islands and number of households
covered in each island,and the resulting speed/capacity by infrastructure deployed;
b) Extract of the relevant parts of the technical specifications of the project(s) proving alignment with the CID's description of the
investment and target.</t>
  </si>
  <si>
    <t>At least additional 18 islands lacking fiber links to the continent provided with ultra- broadband connectivity trough new optical backhaul</t>
  </si>
  <si>
    <t>Summary document duly justifying how the target (including all the constitutive elements) was satisfactorily fulfilled. This document shall include as an annex the following documentary evidence and elements:
a) A list of certificates of completion issued in accordance with the national legislation, including a clear and precise mapping of the areas where works were completed with data on
(a) the number of additional households/businesses/o
ther entities that arecovered and (b) the resulting speed/capacity;
b) Extract of the relevant parts of the technical specifications of the project(s) proving alignment with the CID's description of the
investment and target.</t>
  </si>
  <si>
    <t>At least additional 12 600 km of suburban roads and corridors provided with 5G coverage of at least 1 Gbps</t>
  </si>
  <si>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A list of certificates of completion issued in accordance with the national legislation;
b) Extract of the relevant parts of the technical specifications of the project(s) proving alignment with the CID's description of the
investment and target.</t>
    </r>
  </si>
  <si>
    <r>
      <rPr>
        <sz val="10"/>
        <color rgb="FF006000"/>
        <rFont val="Calibri"/>
        <family val="2"/>
      </rPr>
      <t>At least additional 15 000 sqkm of market failure areas provided with 5G coverage of at least 1 Gbps</t>
    </r>
  </si>
  <si>
    <r>
      <rPr>
        <sz val="10"/>
        <color rgb="FF006000"/>
        <rFont val="Calibri"/>
        <family val="2"/>
      </rPr>
      <t>MITD
and</t>
    </r>
  </si>
  <si>
    <t>Summary document duly justifying how themilestone (including all the constitutive elements) was satisfactorily fulfilled. This document shall include as an annex the following documentary evidence and elements:
a) Copy of contract award notification
b) Extract of the relevant parts of the technical specifications of the project proving alignment with the CID’s description of the investment and
milestone.</t>
  </si>
  <si>
    <t>Notification of the award of all public contracts for satellite technology and spaceprojects, which shall consist of (i) Satcom,
(ii) Earth Observation, (iii) Space Factory, and (iv) In-Orbit economy</t>
  </si>
  <si>
    <t>MITD and other impleme nting partner (ASI, ESA, Ministry of Defence)</t>
  </si>
  <si>
    <t>Summary document duly justifying how the target (including all the constitutive elements) was satisfactorily fulfilled. This document shall include as an annex the following documentary evidence and elements:
a) Certificate of completion issued in accordance with the national legislation;b) Extract of the relevant parts of the technical specifications of the project(s) proving alignment with the CID’s description of the
investment and target.</t>
  </si>
  <si>
    <t>At least additional three high-performance telescopes able to identify space objects, one operational Space Surveillance and Tracking (SST) Centre (network of observation and tracking of space debris), one Space Factory (integrated lines for Manufacturing, Assembly, Integration and Testing (M-AIT) of small satellites), one liquid propulsion demonstrator for new generation of launchers deployed</t>
  </si>
  <si>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Certificate of completion issued in accordance with the national legislation;
b) Extract of the relevant parts of the technical specifications of the project(s) proving alignment with the description of the CID’s description of the
investment and target.</t>
    </r>
  </si>
  <si>
    <r>
      <rPr>
        <sz val="10"/>
        <color rgb="FF006000"/>
        <rFont val="Calibri"/>
        <family val="2"/>
      </rPr>
      <t>At least additional two constellations or proof of concept of constellations deployed under Satcom and Earth Observation initiatives</t>
    </r>
  </si>
  <si>
    <t>Summary document duly justifying how the target (including all theconstitutive elements) was satisfactorily fulfilled. This document shall include as an annex the following documentary evidence and elements:
a) Certificate of completion issued in accordance with the national legislation;
b) Extract of the relevant parts of the technical specifications of the project(s) proving alignment with the CID’s description of the
investment and target.</t>
  </si>
  <si>
    <t>At least additional eight services provided to public administrations stemming from supported space initiatives, such as coastalservice and marine-coastal monitoring, air quality service, ground movement service, monitoring service coverage and land use, hydro-meteorological service, water resource service, emergency services, security services.</t>
  </si>
  <si>
    <r>
      <rPr>
        <sz val="10"/>
        <color rgb="FF006000"/>
        <rFont val="Calibri"/>
        <family val="2"/>
      </rPr>
      <t>Ministry of Foreign Affairs and Internati onal Coopera tion, Italian Export Credit Agency
SIMEST</t>
    </r>
  </si>
  <si>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theconstitutive elements, was satisfactorily fulfilled.
- Copy of the decision of the Board of the Fund establishing the investment policy;
- Copy of the contractual agreement with the entrusted entity or financial intermediary.</t>
  </si>
  <si>
    <t>The Law Decree(s) shall provide for the refinancing of the grant and loan component of Fund 394/81. The Board of the Fund shall approve a Decision establishing the investment policy.
The investment policy linked to the refinancing of Fund 394/81 shall define as a minimum: (i) the nature and scope of the projects supported, which shall be in line with the objectives of Regulation (EU) 2021/241; the terms of reference shall include eligibility criteria to ensure
compliance with the ‘Do no significantharm’ Technical Guidance (2021/C58/01) of supported projects under this measure through the use of sustainability proofing, an exclusion list, and the requirement of compliance with the relevant EU and national environmental legislation, (ii) the type of operations supported, (iii) the targeted beneficiaries, with a prevalence of SMEs, and their eligibility criteria, (iv) provisions to re-invest potential reflows for similar policy objectives, also beyond 2026, in case they are not re-used to re-pay interest rates stemming from loans provided under Regulation (EU) 2021/241. The contractual agreement with the entrusted entity or financial intermediary shall require the use of the ‘Do no
significant harm’ Technical Guidance (2021/C58/01).</t>
  </si>
  <si>
    <r>
      <rPr>
        <sz val="10"/>
        <color rgb="FF006000"/>
        <rFont val="Calibri"/>
        <family val="2"/>
      </rPr>
      <t>Ministry of Foreign Affairs and Internati onal Coopera tion, Italian Export Credit Agency SIMEST</t>
    </r>
  </si>
  <si>
    <r>
      <rPr>
        <sz val="10"/>
        <color rgb="FF006000"/>
        <rFont val="Calibri"/>
        <family val="2"/>
      </rPr>
      <t>Summary document duly justifying how the target (including all the constitutive elements) was satisfactorily fulfilled. This document shall include as an annex the following documentary evidence:
a) list of companies receiving support from Fund 394/81 starting from 1 January 2021
b) justification of compliance with the description of the investment and the target in the CID, including where relevant the aggregate characteristics of all the
projects.</t>
    </r>
  </si>
  <si>
    <r>
      <rPr>
        <sz val="10"/>
        <color rgb="FF006000"/>
        <rFont val="Calibri"/>
        <family val="2"/>
      </rPr>
      <t>At least additional 4 000 SMEs received support from Fund 394/81 starting from 1 January 2021</t>
    </r>
  </si>
  <si>
    <t>Ministry of Economic Development</t>
  </si>
  <si>
    <t>Copy of the publication in the Official Journal for primary legislation and the secondary legislation that is critical for achieving the objectives
described in the CIDand reference to the relevant provisions indicating the entry into force, accompanied by a document duly justifying how the milestone, including all the constitutive elements, was satisfactorily fulfilled.
     Copy of the investment policy of the Development Contracts
     Copy of the contractual agreement with the entrusted entity or financial
intermediary</t>
  </si>
  <si>
    <t>The investment policy of the Development Contracts shall define as a minimum: (i) the nature and scope of the projects supported, which shall be in line with the objectives of Regulation (EU) 2021/241; the terms of reference shall include eligibility criteria to ensure compliance with the ‘Do no
significant harm’ Technical Guidance
(2021/C58/01) of supported projects underthis measure through the use of sustainability proofing, an exclusion list, and the requirement of compliance with the relevant EU and national environmental legislation, (ii) the type of operations supported, (iii) the targeted beneficiaries and their eligibility criteria, (iv) provisions to re-invest potential reflows for similar policy objectives, also beyond 2026, in case they are not re-used to re-pay interest rates stemming from loans provided under Regulation (EU) 2021/241.
The contractual agreement with the entrusted entity or financial intermediary shall require the use of the ‘Do no
significant harm’ Technical Guidance (2021/C58/01).</t>
  </si>
  <si>
    <t>Summary document duly justifying how the target (including all the constitutive elements) was satisfactorily fulfilled.
This document shall include as an annex thefollowing documentary evidence and elements:
a) a list of
- all chosen projects with a project description and period for implementation,
- official references of contracts signed with all chosen contractual counterparts, and copies of the signed contracts
b) justification that the technical specifications of the chosen projects are fully aligned with the description, criteria and conditions as set out in the CID’s description of the investment and target.
c) confirmation of activation of at least EUR 1 500 million of
investments</t>
  </si>
  <si>
    <t>At least 40 Development Contracts signed, in line with their investment policy. The satisfactory fulfilment of the target also depends on the activation of at least EUR 1 500 million of investments</t>
  </si>
  <si>
    <t>The definition and implementati
on of theinvestment is based on the coordination and exchange between MiC,
Regions, ANCI,
Strategia Aree Interne (Inner Areas Strategy).
The call is expected to target potential beneficiaries based on needs. It is expected that the deployment of measures related to technical assistance would
contribute to this aim.</t>
  </si>
  <si>
    <t>Copy of the publication on the Ministry website of the Ministerial Decree that is critical for
achieving the objectivesdescribed in the CID and reference to the relevant provisions indicating the entry into force, accompanied by a document duly justifying how the milestone (including all the constitutive elements) was satisfactorily fulfilled.
This document shall include as an annex the following documentary evidence and elements:
a) a list of all chosen projects with a project description and period for implementation,
b) justification that the technical specifications of the chosen projects are fully aligned with the description, criteria and conditions as set out in the milestone/target and of the description of the investment in the CID.</t>
  </si>
  <si>
    <t>The Ministry of Culture decree shall allocate resources to municipalities for the attractiveness of Small Historic Towns.The municipalities involved to enhance the attractiveness of small historic town refer to the 250 municipalities/villages that have transmitted to the Ministry of Culture the intervention programs
The criteria for the selection of the 250 villages (Inv. 2.1) shall be shared by MiC, Regions, ANCI and Internal Areas which; preliminarily they shall identify the territorial areas eligible for (Inv2.1) due to the complementarities between the various programs. Following, the selection of the villages shall be made on the basis of a) territorial, economic and social criteria (statistical indicators) b) the capacity of the project to impact on tourist attractiveness and to increase cultural participation. The statistical indicators taken into consideration are: demographic size (municipalities with pop. &lt; 5000 inhab.) and trend; tourist flows, museum visitors; the consistency of the tourist offer (hotels and other hotels, B&amp;Bs, rooms and rental accommodation .); the demographic trend of the municipality; the degree of cultural participation of the population; the consistency of cultural, creative and tourism
enterprises (profit and non-profit) and related employees.The award of the contracts to the projects selected under the competitive calls for proposals, shall include the following:
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 the Regulation (EU) 2021/241 shall account for at least 25% of the total cost of the investment supported by the RRF.
c) Commitment to report on the implementation of the measure halfway through the life of the scheme and the end of the scheme.</t>
  </si>
  <si>
    <t>The call is expected to target potential beneficiaries based on needs. It is expected that the
deploymentof measures related to technical assistance would contribute to this aim.</t>
  </si>
  <si>
    <t>Copy of the publication on the Ministry website of the Ministerial Decree that is critical for achieving the objectives described in the CID and reference to the relevant provisions indicating the entry into force,
accompanied by adocument duly justifying how the milestone, including all the constitutive elements, was satisfactorily fulfilled.
This document will include as an annex the following documentary evidence and elements:
a) a list of all chosen projects with a project description and period for implementation,
b) justification that the technical specifications of the chosen projects are fully aligned with the description, criteria and conditions as set out in the milestone/target and of the description of the investment in the CID.</t>
  </si>
  <si>
    <t>The Ministry of Culture decree shall allocate the resources
for the protection and enhancement of rural architecture and landscape.
For the protection and enhancement of rural architecture and landscape (Inv 2.2) the selection of the assets to be recovered shall privilege the investment’s ability to
generate effects on the conservationobjectives of landscape values. Priority shall be given:
- to assets located in territorial areas of high landscape value (assets located in areas of landscape interest or of notable public interest (art.142-139 of DLgs 42/2004), to the landscapes subject to UNESCO recognition, FAO GIAHS;
- to assets already available for public use or that the owner agrees to be accessible including within local and integrated circuits and networks;
- to “area projects”, presented by aggregated subjects, able to ensure more effectively the achievement of landscape redevelopment objectives;
- projects located in areas that enhance the integrations and synergies with other candidates for the PNRR and other plans / projects of a territorial nature supported by the programming national (Ministry of Culture).
For the purposes of defining the types of rural architecture subject to the intervention, the Decree of the MiBAC 6 October 2005 (in implementation of the Law of 24 December 2003, n.378 – protection and enhancement of rural architecture), may be of reference.
Preliminarily, the criteria may concern: the
state of conservation of the assets, thelevels of use, the role that these assets play in territorial and urban contexts.
The award of the contracts to the projects selected under the competitive calls for proposals, shall be in compliance with the ’Do no significant harm’ Technical Guidance (2021/C58/01) through the use of an exclusion list and the requirement of compliance with the relevant EU and
national environmental legislation.</t>
  </si>
  <si>
    <t>Copy of the publication on the Ministry website of the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</si>
  <si>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Ministry of Culture decree shall assign the resources to the responsible administrations for projects to enhance the identity of places, parks and historic gardens.
The historic parks and gardens (Inv. 2.3) subject to intervention are exclusively protected cultural assets, for which artistic or historical interest has been declared.
They may belong to both state Ministry of Culture (MiC) and non-state assets. The selection shall be made on the basis of criteria that shall be defined by a technical- scientific coordination group, composed by representatives of MiC, University, ANCI, sectorial Associations.
The award of the contracts to the projects selected under the competitive calls for proposals, shall be in compliance with the ’Do no significant harm’ Technical Guidance(2021/C58/01) through the use of an exclusion list and the requirement of compliance with the relevant EU and national environmental legislation.</t>
  </si>
  <si>
    <t>The call is expected to target potential beneficiaries based on needs. It is expected that the deployment of measures related to
technicalassistance would contribute to this aim.</t>
  </si>
  <si>
    <t>Copy of the publication on the Ministry website of the Ministerial Decree that is critical for achieving the objectives described in the CID and reference to the relevant provisions indicating the entry into force, accompanied by a document duly justifying how the milestone,
including all theconstitutive elements, was satisfactorily fulfilled.</t>
  </si>
  <si>
    <t>The Ministry of Culture decree shall determine the implementing entity and the eligibility and financing of buildings undergoing interventions
and typology.
(Inv 2.4) The seismic prevention and safety measures of places of worship concern the areas affected by several earthquakes which hit Regions of Italy from 2009 onwards (Abruzzo, Lazio, Marche and Umbria).The interventions of the FEC (Fondo Edifici di Culto) are selected on the basis of the state of conservation of the assets of the FEC (Fondo Edifici di Culto) heritage.
The award of the contracts to the projects selected under the competitive calls for proposals, shall be in compliance with the ’Do no significant harm’ Technical Guidance (2021/C58/01) through the use of an exclusion list and the requirement of compliance with the relevant EU and national environmental legislation.</t>
  </si>
  <si>
    <t>Ministry of Culture, Implementing bodies</t>
  </si>
  <si>
    <t>Summary document duly justifying how the target (including all the constitutive elements) was satisfactorily fulfilled. This document shall include as an annex the following documentary evidence:
a) a list of projects and for each of them
- a brief description;
- an official references of the certificate of completion issued in accordance with national legislation.
b) [justification of compliance with the description of the milestone/target and of the description of the investment in the CID, including where relevant the aggregate characteristics of all the projects.]</t>
  </si>
  <si>
    <t>The satisfactory fulfilment of the target also depends on the support of at least 1 800 SMEs for projects in the Small Historic Towns
The target shall measure the number of interventions concluded for the enhancement of cultural and tourist sites, demonstrated by individual certificates of regular execution (restoration and redevelopment of cultural heritage, buildings intended for cultural and tourist services, small tourist infrastructures). This shall include:
-Adaptive reuse and functional, structural and plant engineering redevelopment of buildings and public spaces for cultural services (such as museums and libraries), improving energy efficiency, the use of alternative and renewable energy, and the removal of barriers that limit access to persons with disabilities.
-Conservation and valorisation off cultural heritage ( such as archaeological, historic- artistic, architectural, demo-etno- anthropological);
-creation of knowledge and information platforms and integrated information systems, );-creation of cultural and artistic activities, the creation and promotion of cultural and thematic itineraries, historical itineraries, cycle and / or pedestrian routes for the connection and use of places of tourist- cultural interest (such as museums, monuments, Unesco sites, libraries, archaeological areas and other cultural, religious and artistic attractions);
- Support to the cultural, tourist, commercial, agri-food and craft enterprises 37% of the interventions shall be carried out
in less developed regions.</t>
  </si>
  <si>
    <t>Summary document duly justifying how the target (including all the constitutive elements) was satisfactorily fulfilled. This document shall include as an annex the following documentary evidence:
a) a list of projects and for each of them
- a brief description;
- an official references of the certificate of completion issued in accordance with national
legislation (a certificate ofstart of the works for 900 additional works on protection and enhancement of rural architecture and landscape protection)</t>
  </si>
  <si>
    <t>The target detects the total number of assets subject to completed interventions (as proved by the certificate of regular execution of the works).
The satisfactory fulfilment of the target also depends on the start of 900 additional works on protection and enhancement of rural architecture and landscape protection (as proved by the certificate of start of works).
Type of interventions to be completed include:
1. Conservative rehabilitation and functional recovery of agricultural settlements, artefacts and historic rural buildings,agricultural crops of historical interest and typical elements of architecture and rural landscape. Among the techniques for restoration and structural adjustment eco- compatible solutions and the use of alternative energy sources shall be privileged.
2. Completion of the census of the rural built heritage and implementation of
national and regional information tools</t>
  </si>
  <si>
    <r>
      <rPr>
        <sz val="10"/>
        <color rgb="FF006000"/>
        <rFont val="Calibri"/>
        <family val="2"/>
      </rPr>
      <t>MiC (and subject responsi ble for the develop ment of training activities identifie d by MiC)
Impleme nting local bodies</t>
    </r>
  </si>
  <si>
    <t>Summary document duly justifying how the target (including all the constitutive elements) was satisfactorily fulfilled. This document shall include as an annex the following documentary evidence:
a) a list of projects and for each of them
- a brief description;
- an official references of the certificate of completion issued in accordance with national legislation.
b) a list of the individual certificates proving thatthe training programmes have been completed; c) the number of candidates enrolled
d) the type of training provided with detail of its content and learning
format used</t>
  </si>
  <si>
    <t>The indicator shall refer to the number of historical parks and gardens requalified (as proved by the certificate of regular execution of the works).
The satisfactory fulfilment of the target also depends on the completion of training activities to at least 1 260 operators.
Type of interventions to be completed for a satisfactory fulfilment of the requalification of parks and historic gardens include:
maintenance/restoration/manage ment of the evolution of the vegetation component; restoration of the present architectural and monumental components (such as small buildings, fountains and furnishings); analysis and optimization of the current methods of use of spaces in order to allow an optimal use, respecting the most fragile or most valuable areas;
interventions to ensure accessibility forpeople with reduced functionality, securing of fenced areas, entrance gates, video surveillance systems; realization of information tools (such as posters and guides) to promote knowledge and conscious use by citizens; valorisation actions to promote cultural, educational
and recreational use</t>
  </si>
  <si>
    <r>
      <rPr>
        <sz val="10"/>
        <color rgb="FF006000"/>
        <rFont val="Calibri"/>
        <family val="2"/>
      </rPr>
      <t>Ministry of Culture, Regions, local authoriti es</t>
    </r>
  </si>
  <si>
    <r>
      <rPr>
        <sz val="10"/>
        <color rgb="FF006000"/>
        <rFont val="Calibri"/>
        <family val="2"/>
      </rPr>
      <t>Summary document duly justifying how the target (including all the constitutive elements) was satisfactorily fulfilled. This document shall include as an annex the following documentary evidence:
a) a list of projects and for each of them
- a brief description;
- an official references of the certificate of completion issued in accordance with national legislation.</t>
    </r>
  </si>
  <si>
    <r>
      <rPr>
        <sz val="10"/>
        <color rgb="FF006000"/>
        <rFont val="Calibri"/>
        <family val="2"/>
      </rPr>
      <t>The target shall measure the number of interventions for the anti-seismic safety of places of worship, restoration of FEC (Fondo Edifici di Culto), shelter for art works in case of disasters completed (as proved by the certificate for the regular execution of works).
Interventions shall include:
i) preventive anti-seismic interventions of architectural assets to restore existing damage and to secure the cultural heritage;
ii) the Recovery Art. Conservation project shall create temporary and protected deposits for the conservation of movable assets in the event of a disaster.</t>
    </r>
  </si>
  <si>
    <r>
      <rPr>
        <sz val="10"/>
        <color rgb="FF006000"/>
        <rFont val="Calibri"/>
        <family val="2"/>
      </rPr>
      <t>Ministry of Culture , ISTITUT O LUCE CINECIT TA’,
Experim ental Center for Cinemat ography, Cassa Depositi e Prestiti</t>
    </r>
  </si>
  <si>
    <t>The investment in digital assets mentioned in the CID, shall cover the following investments:
For line A1:
     Construc tion of 5 new theaters and recovery of 4 existing theatres; investme nts in new digital technolo gies, systemsand services
For line A2, B and C:
a. innovative projects to enhance the production and the training activities of the CSC and an enhancem ent of the National Film Archive: new tools for audio- visual production
;
b. internation alisation of the CSC and cultural
exchangesbetween the member countries of the European Union;
c. creation of a photochem ical laboratory for the preservatio n of the collections of the National Film Archive and their robotic migration to new formats;
d. conservatio n and safeguardi ng of the enormous
historicaland audio- visual artistic heritage of the National Film Archive and its migration to digital platforms.
The investment shall also further develop and implement the National strategy for audio-visual training in 3 professional macro-areas: business/ma nagerial; creative/artis tic; technical workers.</t>
  </si>
  <si>
    <t>Summary document duly justifying how the milestone (including all the constitutive elements) was satisfactorily fulfilled.
This document shall include as an annex the following documentary evidence:
     copy of contract(s) or copy of the signed and published contract(s)
     extract of the relevant parts of the technical specifications of the project proving alignment with the CID’s description of the investment and milestone
extract of the relevant parts containing theselection criteria that ensure compliance with the Do No Significant Harm principle and the elements of the respective intervention field of Annex VI of the RRF Regulation</t>
  </si>
  <si>
    <t>The indicator shall measure the number of procedures for entrusting work concluded with the signing of the contract for the award of works. This intervention includes the construction of new studios, recovery of existing studios, investments in new digital technologies, systems and services aimed at strengthening the Cinecittà film studios managed by Istituto Luce Cinecittà SRL.
The contract between the implementing entity Istituto Luce Studios and the companies shall contain selection/eligibility criteria for compliance with the DNSH Technical Guidance (2021/C58/01) of supported assets/activities and/or companies
Commitment/target to invest 20% in assets/activities and/or companies compliant with the selection criteria for digital tracking and 70% with selection criteria for climate tracking.</t>
  </si>
  <si>
    <t>Ministry of Culture , ISTITUTO LUCE CINECITTA’, Experimental Center for Cinematography, Cassa Depositi e Prestiti</t>
  </si>
  <si>
    <r>
      <rPr>
        <sz val="10"/>
        <color rgb="FF006000"/>
        <rFont val="Calibri"/>
        <family val="2"/>
      </rPr>
      <t>The construction of thirteen new studios and have to be high-tech theatres with annexes, services and related systems and roads on a nearby area of 473,000
square meters.</t>
    </r>
  </si>
  <si>
    <r>
      <rPr>
        <sz val="10"/>
        <color rgb="FF006000"/>
        <rFont val="Calibri"/>
        <family val="2"/>
      </rPr>
      <t>Summary document duly justifying how the target (including all the constitutive elements)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t>
    </r>
  </si>
  <si>
    <r>
      <rPr>
        <sz val="10"/>
        <color rgb="FF006000"/>
        <rFont val="Calibri"/>
        <family val="2"/>
      </rPr>
      <t>The interventions concern the
-construction of thirteen new studios and
- the renovation of four existing theatres.
The completeness of the interventions is proved by the certificate of regular execution.</t>
    </r>
  </si>
  <si>
    <t>Copy of the adopted Investment Policy and of the Council of Ministers Decision (or of other public authorities)
adopting it, accompaniedby a document duly justifying how the milestone (including all the constitutive elements) was satisfactorily fulfilled, with appropriate links to the underlying evidence.</t>
  </si>
  <si>
    <t>The investment policy shall define as a minimum: the nature, scope and the operations supported, the targeted beneficiaries, the eligibility criteria of financial beneficiaries and their selection
through an open call ; and provisions to re-invest potential reflows for the same policy objectives.
The investment policy shall envisage that 50% of the fund is dedicated to energy efficiency measures
The investment policy shall include selection criteria to ensure compliance with the ‘Do no significant harm’ Technical Guidance (2021/C58/01) of supported transactions under this measure through the use of sustainability proofing, an exclusion list, and the requirement of compliance with the relevant EU and national environmental legislation.</t>
  </si>
  <si>
    <t>The investment policy shall define as a minimum: the nature, scope and the operations supported, the targeted beneficiaries, the eligibility criteria of
financialbeneficiaries and their selection through an open call; and provisions to re-invest potential reflows for the same policy
objectives.</t>
  </si>
  <si>
    <t>Copy of adopted Investment Policy and of the Council of Ministers Decision (or of other public authorities) adopting it, accompanied by a document duly justifying how the milestone (including all the constitutive elements) was satisfactorily fulfilled, with appropriate links to the underlying evidence.</t>
  </si>
  <si>
    <t>The fund is dedicated to the purchase, restructuring and requalification of Italian real estate properties to support tourism development in the areas most affected by the crisis or marginal areas (costal areas, minor islands, ultra-peripheral regions and rural and mountain areas).
The investment policy shall include selection criteria to ensure compliance with the ‘Do no significant harm’ Technical Guidance (2021/C58/01) of supported transactions under this measure through the use of sustainability proofing, an exclusion list, and the requirement of compliance with therelevant EU and national environmental legislation.</t>
  </si>
  <si>
    <r>
      <rPr>
        <sz val="10"/>
        <color rgb="FF006000"/>
        <rFont val="Calibri"/>
        <family val="2"/>
      </rPr>
      <t>A dedicated section to tourism shall be activated for the SMEs guarantee fund. The fund shall be dedicated to SMEs in the tourism sector.</t>
    </r>
  </si>
  <si>
    <r>
      <rPr>
        <sz val="10"/>
        <color rgb="FF006000"/>
        <rFont val="Calibri"/>
        <family val="2"/>
      </rPr>
      <t>Copy of the adopted Investment Policy and of the Council of Ministers Decision (or of other public authorities) adopting it, accompanied by a document duly justifying how the milestone (including all the constitutive elements) was satisfactorily fulfilled, with appropriate links to the underlying evidence.</t>
    </r>
  </si>
  <si>
    <r>
      <rPr>
        <sz val="10"/>
        <color rgb="FF006000"/>
        <rFont val="Calibri"/>
        <family val="2"/>
      </rPr>
      <t>The investment policy shall envisage that 50% of the fund is dedicated to energy efficiency measures
The investment policy shall include selection criteria to ensure compliance with the ‘Do no significant harm’ Technical Guidance (2021/C58/01) of supported transactions under this measure through the use of sustainability proofing, an exclusion list, and the requirement of compliance with the relevant EU and national environmental legislation.</t>
    </r>
  </si>
  <si>
    <t>The fund shall be dedicated to the tourism sector.
The investment policy shall define as a minimum: the nature, scope and the operations supported, the targeted beneficiaries, the eligibility criteria of financial beneficiaries and their selection through an open call ; and provisions to re-invest potential
reflows forthe same policy
objectives</t>
  </si>
  <si>
    <t>Copy of the adopted Investment Policy and of the Council of Ministers Decision (or of other public authorities) adopting it, accompanied by a document duly justifying how the milestone (including all the constitutive elements) was satisfactorily fulfilled, with appropriate links to the underlying evidence.</t>
  </si>
  <si>
    <t>The investment policy shall envisage that 50% of the fund is dedicated to energy efficiency measures
The investment policy shall include selection criteria to ensure compliance with the ‘Do no significant harm’ Technical Guidance (2021/C58/01) of supported transactions under this measure through the use of sustainability proofing, an exclusion list, and the requirement of compliance with the relevant EU and national environmental legislation.</t>
  </si>
  <si>
    <t>The implementin g Decree shall specify the scope of application of the tax credit.</t>
  </si>
  <si>
    <t>Copy of the publication in the Official Journal for decree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</si>
  <si>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reference legislation for the granting of the tax credit is Law No. 83 of May 31, 2014 introduced the recognition of a tax credit for interventions of redevelopment of tourist accommodations.
Selection/eligibility criteria for compliance with the DNSH Technical Guidance (2021/C58/01) of supported assets/activities and beneficiaries, requiring at least the use of an exclusion list and compliance with relevant EU and national environmental acquis of the supported assets/activities and beneficiaries, and ensuring compliance.</t>
  </si>
  <si>
    <t>The project #AManoTesa shall include the provision of cultural services to peripheries in order to foster social inclusion, social inclusion, aggregation and intercultural dialogue. The project also envisages the elimination of architectural, sense- perceptive,cultural, and support to families and fragile subjects. The beneficiaries shall be local communities, vulnerable persons, people of all ethnicity, gender and levels of education, young operators of cultural and tourist heritage.
Specific training shall be provided for temporary workers and professionals ancillary
involved in the project.</t>
  </si>
  <si>
    <t>Explanatory document duly justifying how the milestone (including all the constitutive elements) was satisfactorily fulfilled. This document shall include as an annex the following documentary evidence:
a) Report by an independent engineer endorsed by the responsible administration justifying the percentage achieved.
b) List of certificates of completion of requalification actions detailing the nature of the intervention and the location of the actions</t>
  </si>
  <si>
    <t>The investment shall include interventions covering:
1.      the regeneration and restoration of cultural and urban heritage and complexes of high historical- architectural value of the city of Rome for the investment line
“Roman Cultural Heritage for EU- Next Generation”;
2.     the enhancement, safety, anti- seismic consolidation, restoration of places and buildings of historical interest and archeological pathways for the investment line “Jubilee paths”;
3.     the redevelopment of sites in peripheral areas for the investment line “#LaCittàCondivisa”;
4.     interventions on parks, historical gardens, villas and fountains for investment line #Mitingodiverde;
5.     the digitalization of cultural services and the development of apps for tourists or investment line
#Roma 4.0;6.     Interventions to increasing the supply of cultural offer to peripheries for social integration for investment line #Amanotesa.
The investment shall include requalification actions taking place in at least 5 archaeological/cultural sites for the
investment line “Roman Cultural Heritage for EU-Next Generation,” at least 125 archaeological/cultural sites for "Jubilee paths”; at least 50 archaeological/cultural sites for #Lacittàcondivisa; at least 15 archaeological/cultural sites for #Mitingodiverde, at least 5 archaeological/cultural sites for Roma 4.0
The satisfactory achievement of the target shall also depend on the completion of 50% of the projects of the investment line
“#Amanotesa”</t>
  </si>
  <si>
    <r>
      <rPr>
        <sz val="10"/>
        <color rgb="FF006000"/>
        <rFont val="Calibri"/>
        <family val="2"/>
      </rPr>
      <t>Summary document duly justifying how the target was satisfactorily fulfilled, with appropriate links to the underlying evidence.
This summary document shall include as an annex the following documentary evidence and elements:
a) The list of enterprises which have received support and the type of support received
b) Aggregate data
c) Official documents containing the selection criteria
d) terms of reference for the calls for projects containing the selection criteria that ensure
compliance with the ‘Do no significant harm’ Technical Guidance (2021/C58/01), as
specified in the CID</t>
    </r>
  </si>
  <si>
    <r>
      <rPr>
        <sz val="10"/>
        <color rgb="FF006000"/>
        <rFont val="Calibri"/>
        <family val="2"/>
      </rPr>
      <t>At least 3500 tourism enterprises supported by the tax credit for infrastructures and/or services;
The support provided by the tax credit shall increase the quality of tourist hospitality through:
-     investing for environmental sustainability (renewable sources less energy-intensive)
redeveloping and raising quality standards of Italian accommodation facilities</t>
    </r>
  </si>
  <si>
    <r>
      <rPr>
        <sz val="10"/>
        <color rgb="FF006000"/>
        <rFont val="Calibri"/>
        <family val="2"/>
      </rPr>
      <t>Summary document duly justifying how the target was satisfactorily fulfilled, with appropriate links to the underlying evidence.
This summary document shall include as an annex the following documentary evidence and elements:
a) The list of enterprises which have received support and the type of support received
b) Aggregate data,
c) Official documents containing the selection criteria
d) terms of reference for the calls for projects containing the selection criteria that ensure
compliance with the ‘Do no significant harm’ Technical Guidance (2021/C58/01), as
specified in the CID</t>
    </r>
  </si>
  <si>
    <r>
      <rPr>
        <sz val="10"/>
        <color rgb="FF006000"/>
        <rFont val="Calibri"/>
        <family val="2"/>
      </rPr>
      <t>Support to at least 150 tourism projects; The support provided through the European Investment Bank Thematic Funds shall be aimed at
-  supporting innovative investments for the digital transition
-  increasing the offer of services to tourism
encouraging the processes of aggregation of companies</t>
    </r>
  </si>
  <si>
    <r>
      <rPr>
        <sz val="10"/>
        <color rgb="FF006000"/>
        <rFont val="Calibri"/>
        <family val="2"/>
      </rPr>
      <t>The disbursement means that the completion of the procedures for the allocation of resources to the EIB Fund of Fund, a budget commitment of 350 million euros and the activation of the investment cycle.</t>
    </r>
  </si>
  <si>
    <r>
      <rPr>
        <sz val="10"/>
        <color rgb="FF006000"/>
        <rFont val="Calibri"/>
        <family val="2"/>
      </rPr>
      <t>Summary document duly justifying how the target was satisfactorily fulfilled, with appropriate links to the underlying evidence.
This document shall include as an annex the following documentary evidence and elements:
a) official act of the State that the amount of EUR 350 000 000 has been disbursed to the Fund
b) official documents containing the selection criteria that ensure
compliance with the ‘Do no significant harm’ Technical Guidance (2021/C58/01), as
specified in the CID</t>
    </r>
  </si>
  <si>
    <r>
      <rPr>
        <sz val="10"/>
        <color rgb="FF006000"/>
        <rFont val="Calibri"/>
        <family val="2"/>
      </rPr>
      <t>The disbursement shall be in line with the investment policy defined in the Milestone.</t>
    </r>
  </si>
  <si>
    <t>The disbursement means (i) the completion of the procedures
for theallocation of resources to the Real estate funds of funds named National Tourism Fund and managed by CDPI SGR
(Cassa Depositi e Prestiti, Immobiliare Società di Gestione del Risparmio S.p.A.); (ii)a budget commitment of 150 million euros, and
(iii) the activation of the investment
cycle.</t>
  </si>
  <si>
    <t>Summary document duly justifying how the target was satisfactorily fulfilled, with appropriate links to the underlying evidence.
This document shall include as an annex thefollowing documentary evidence and elements:
a) official act of the State that amount of EUR 150 000 000 has been disbursed to the Fund for equity support
b) official documents containing the selection criteria that ensure
compliance with the ‘Do no significant harm’ Technical Guidance (2021/C58/01), as
specified in the CID</t>
  </si>
  <si>
    <t>The disbursement shall be in line with the investment policy defined in the Milestone.</t>
  </si>
  <si>
    <t>Supported enterprises are those for
which credithas been accepted</t>
  </si>
  <si>
    <t>Summary document duly justifying how the target was satisfactorily fulfilled,with appropriate links to the underlying evidence.
This summary document shall include as an annex the following documentary evidence and elements:
a) The list of enterprises which have received support and the type of support received
b) Aggregate data, the size of the enterprises,
c) Official documents containing the selection criteria
d) terms of reference for the calls for projects containing the selection criteria that ensure
compliance with the ‘Do no significant harm’ Technical Guidance (2021/C58/01), as
specified in the CID</t>
  </si>
  <si>
    <t>A least 11 800 tourism enterprises supported by SME’s Guarantee Fund;The guarantee interventions shall be granted on the basis of an evaluation procedure;
The beneficiaries of the SME’s Guarantee Fund shall be SMEs in the tourism sector and young people under 35 years of age who want to set up a new business in the tourism sector.
The support from the SME’s Guarantee Fund shall be aimed at:
- Investing in innovation of the supply chain
- Investing in safety and environmental sustainability,
- Investing in digitalization for acceleration of digital transformation/innovation,
- Supporting the raising of quality in services and the upgrading of accommodation facilities;
- Promoting aggregations and the development of business networks.</t>
  </si>
  <si>
    <r>
      <rPr>
        <sz val="10"/>
        <color rgb="FF006000"/>
        <rFont val="Calibri"/>
        <family val="2"/>
      </rPr>
      <t>Ministry of
Tourism</t>
    </r>
  </si>
  <si>
    <t>The meaning of the
wording“Supported enterprises” shall be interpreted as the enterprises for which credit has been accepted.</t>
  </si>
  <si>
    <t>Summary document duly justifying how the target
was satisfactorily fulfilled,with appropriate links to the underlying evidence.
This summary document shall include as an annex the following documentary evidence and elements:
a) The list of enterprises which have received support and the type of support received
b) Aggregate data,
c) Official documents containing the selection criteria
d) terms of reference for the calls for projects containing the selection criteria that ensure
compliance with the ‘Do no significant harm’ Technical Guidance (2021/C58/01), as
specified in the CID</t>
  </si>
  <si>
    <t>At least 300 enterprises supported by Fondo Rotativo;The interventions financed through the Fondo Rotativo shall include:
- energy requalification interventions
- interventions on the building envelope and renovation, according to art. 3, paragraph 1, lett. b) of DPR 380/2001 (single text of legislative and regulatory provisions on building)
- interventions for the elimination of architectural barriers.
- interventions of full or partial replacement of air conditioning systems.
- purchase of furniture and furnishing components intended exclusively for the accommodation structures covered by this decree
- interventions for the adoption of anti- seismic measures
- renovation of furnishing components.
realization of thermal pools and acquisition of equipment and apparatus necessary for the conduct of spa activities, and to fairs for the renewal of the exhibition structures.</t>
  </si>
  <si>
    <t>Summary document duly justifying how the target was satisfactorily fulfilled,with appropriate links to the underlying evidence.
This summary document shall include as an annex the following documentary evidence and elements:
a) The list of enterprises which have received support and the type of support received
b) Aggregate data,
c) Official documents containing the selection criteria
d) terms of reference for the calls for projects containing the selection criteria that ensure compliance with the ‘Do no significant harm’ Technical Guidance (2021/C58/01), as specified in the CID</t>
  </si>
  <si>
    <t>At least 12 real estate properties redeveloped for tourism by the National tourism fund which could reach 17 realestate properties considering the leverage effect.
The support from National Tourism Fund shall be aimed at:
- Investing for product, process and management innovation to boost the digital transformation of the supply of tourism services,
- Investing ensure the quality of standards of tourist hospitality
- promoting aggregations and the development of business networks.</t>
  </si>
  <si>
    <t>MiTur and implementing administrations</t>
  </si>
  <si>
    <t>Before the call for tenders, the
resource foreach project (1 to 6) shall be allocated.</t>
  </si>
  <si>
    <t>Summary document duly justifying how the milestone (including all
the constitutiveelements) was satisfactorily fulfilled. This document shall include as an annex the following documentary evidence:
  copy of the signed and published contract(s)
  extract of the relevant parts of the technical specifications of the project proving alignment with the CID’s description of the investment and milestone
   extract of the relevant parts containing the selection criteria that ensure compliance with the Do No Significant Harm principle and tagging specificities</t>
  </si>
  <si>
    <t>The agreements shall be signed for the 6 projects:
1) Roman Cultural Heritage for EU-NextGeneration; 2) From Pagan Rome to Christian Rome - Jubilee paths; 3) #Lacittàcondivisa; 4) #Mitingodiverde; 5)
Roma 4.0; 6) #Amanotesa
The list of beneficiaries/implementing bodies shall include: Rome Capital City; Archaeological Superintendence for Cultural, Environmental and Landscape Heritage of Rome (MIC); Archaeological Park of the Colosseum; Archaeological Park of the Appia Antica; Diocese of Rome; Ministry of Tourism; Region Lazio.
Before the call for tenders the criteria for the selection and the award and the projects specificities shall be defined with the related resources.
The award of the contracts to the projects selected under the competitive calls for proposals, shall be in compliance with the ’Do no significant harm’ Technical Guidance (2021/C58/01) through the use of an exclusion list and the requirement of compliance with the relevant EU and national environmental legislation.
.</t>
  </si>
  <si>
    <t>Summary document duly justifying how the milestone (including all the constitutive elements) was satisfactorily fulfilled.
This document shall include as an annex the following documentary evidence:
a) a list of projects and for each of them
- a brief description;
- a official references of the certificate of completion of works for requalification actions issued in accordance with national legislation.</t>
  </si>
  <si>
    <t>The investment shall include interventions covering:
     the regeneration and restoration of cultural and urban heritage and complexes of high historical- architectural value of the city of Rome for the investment line
“Roman Cultural Heritage for EU- Next Generation”;
     the enhancement, safety, anti- seismic consolidation, restoration of places and buildings of historical interest and archeological pathways for the investment line “Jubilee paths”;
     the redevelopment of sites in peripheral areas for the investment line “#LaCittàCondivisa”;
     interventions on parks, historical gardens, villas and fountains for investment line #Mitingodiverde;
     the digitalization of cultural services and the development of apps for tourists or investment line #Roma 4.0;
     interventions to increasing the supply of cultural offer to peripheries for social integration for investment line #Amanotesa.The investment shall include requalification actions taking place in at least 5 archaeological/cultural sites for the
investment line “Roman Cultural Heritage for EU-Next Generation,” at least 125 archaeological/cultural sites for "Jubilee paths”; at least 50 archaeological/cultural sites for #Lacittàcondivisa; at least 15 archaeological/cultural sites for #Mitingodiverde, at least 5 archaeological/cultural sites for Roma 4.0
The satisfactory achievement of the target shall also depend on the completion of all the projects of investment line
“#Amanotesa” and on the availability to the public of the app “CaputMundi - Roma4U”</t>
  </si>
  <si>
    <t>The detection system for illegal dumping of waste to which the Administratio n refers to, is related to the Component
M2C4 whichreports “The investment is aimed at developing a monitoring system that allows ... to counteract illegal waste disposal phenomena and to identify accumulation s, identifying their characteristic s, for the consequent removal interventions ”. Therefore the
“detection system” is not part of the Reform itself.</t>
  </si>
  <si>
    <t>Copy of the publication in the Official Journal of the Ministerial Decree that is critical for achieving the objectives described in the CID and reference to the relevant provisions indicating the entry into force, accompanied by a document duly justifying how the milestone,
including all theconstitutive elements, was satisfactorily fulfilled.</t>
  </si>
  <si>
    <t>The Ministerial Decree for the National Program for Waste Management shall include at least the following objectives:
to achieve the highest levels of preparing for reuse, recycling and recovery of waste, achieving at least the objectives set out in art. 181 of Legislative Decree 152/06 and also taking into account the extended producer responsibility schemes;a)    to adapt the network of installations necessary for integrated waste management - with a view to developing the circular economy - ensuring the necessary capacities to achieve the objectives set out in point a) and, consequently, minimizing final disposal as the ultimate and residual option, in accordance with the proximity principle and taking into account the prevention objectives defined in the context of the national waste prevention planning provided by art. 180 of Legislative Decree 152/06;
b)    to establish an adequate monitoring of the implementation of the Program to allow the constant verification of compliance with its objectives and the eventual necessity to adopt corrective tools for the achievement of the planned actions;
c)     to prevent the opening of new infringement procedures against the Republic of Italy for failure to implement European regulations on waste cycle
planning;d)    to tackle low collection of waste and to discourage landfilling (see also National Strategy on Circular Economy);
e)    the regional waste management plant shall be complementary to the national programme for waste management;
f)     to bridge the waste management gaps and regional divide, regarding installations capacity and quality standards existing between the different regions and areas of the national territory, with the objective to recover delays;
h) to achieve the current and new objectives provided for by European and national legislation;
i)to tackle illegal waste dumping and open- air burning (e.g. in Terra dei Fuochi area) through measures, included the introduction of a new Waste traceability system, supported Global Monitoring System to face illegal dumping shall be
developed using satellites, drones ad artificial intelligence (AI) technologies</t>
  </si>
  <si>
    <t>Ministry for the Ecologic
alTransitio n (MITE)</t>
  </si>
  <si>
    <t>For reform 1.2:
The detection system forillegal dumping of waste to which the Administratio n refers to, is related to the Component M2C4 which reports “The investment is aimed at developing a monitoring system that allows ... to counteract illegal waste disposal phenomena and to identify accumulation s, identifying their characteristic s, for the consequent removal interventions
”. Thereforethe
“detection system” is not part of the Reform itself.</t>
  </si>
  <si>
    <t>Copy of the publication in the Official Journal of the Ministerial Decrees that
are critical for achievingthe objectives described in the CID and reference to the relevant provisions indicating the entry into force, accompanied by a document duly justifying how the milestone, including all the constitutive elements, was satisfactorily fulfilled.</t>
  </si>
  <si>
    <t>The Ministerial Decree of approval of criteria for the selection of projectsproposed by Municipalities shall enter into force.
The Ministerial Decree shall lay down that the projects are selected among the following criteria:
-      Coherence with EU and national legislation and European Action Plan on Circular Economy,
-      Expected improvement of recycle objectives
-      Consistency with regional and national planning instruments,
-      Contribution to solving EU infringements, synergies with other sectorial planning (e.g. PNIEC) and/or other components of the plan, innovative technologies basing on full-scale experiences,
-      Technical quality of the proposal.
-      Consistency and complementarity with cohesion policy programmes and similar projects funded through other EU and national instruments
The interventions shall not include investments in landfills, disposal facilities, Mechanical Biological Treatment
/Mechanical Treatment plants orincinerators, in compliance with the DNSH principle.</t>
  </si>
  <si>
    <t>Explanatory document duly justifying how the target was satisfactorily fulfilled. This document shall include as an annex the following documentary evidence:
a)Online web platform available for use (not yet implemented) and available from the Ministry website (https://www.minambien te.it/)
a) certificate of completion new treatment and recycle plants and the technical improvement of the existing one issued in accordance with the
national legislation[providing details by type of interventions as provided in the CiD];
b) report by an independent engineer endorsed by the relevant ministry, including justification that the technical specifications of the project(s) are aligned with the CID's description of the investment and target</t>
  </si>
  <si>
    <t>The proposed measures shall support the construction of new treatment and recycle plants and the technical improvement of the existing one. Furthermore the measures aim at the implementation and digitalization of the separate collection network in order to support and involve citizens in adopting good practices in waste management.
The intervention proposed shall bring to the reduction of irregular landfills included in the infringement procedure NIF 2003/2077 from 33 to 7 (i.e. of at least 80%).</t>
  </si>
  <si>
    <t>Explanatory document duly justifying how the target was satisfactorily fulfilled. This document shall include as an annex the following documentary evidence:
Online web platform available for use (not yet implemented) and available from the Ministry website (https://www.minambien te.it/)
c) certificate of completion issued in accordance with the national legislation
d) report by an independent engineer endorsed by the relevant ministry, including justification that the technical specifications of the project(s) are aligned with the CID's description
of the investment and target</t>
  </si>
  <si>
    <t>The proposed measures shall support the construction of new treatment and recycle plants and the technical improvement of  the existing one. Furthermore the measures aim at the implementation and  digitalization of the separate collection network in order to support and involve citizens in adopting good practices in waste management. The intervention proposed shall bring the reduction of irregular landfills included in the infringement procedure 2011/2215 from 34 to 14 (i.e. of at least 60%).</t>
  </si>
  <si>
    <t>Explanatory document duly justifying how the target was satisfactorily fulfilled. This document shall include as an annex the following documentary evidence:Online web platform available for use (not yet implemented) and available from the Ministry website (https://www.minambien te.it/)
c) certificate of completion of the construction of new treatment and recycle plants and the technical improvement of the existing one. issued in accordance with the national legislation
d) report by an independent engineer endorsed by the relevant ministry, including justification that the technical specifications of the project(s) are aligned with the CID's description of the investment and target
e) Data from ISPRA proving that the regional difference have been bridged in line with the
target</t>
  </si>
  <si>
    <t>The proposed measures shall support the construction of new treatment and recycle plants and the technical improvement of the existing one. Furthermore the measures aim at the implementation and digitalization of the separate collection
network in order to support and involvecitizens in adopting good practices in waste management. The difference between the national average and the worst performing region in separate collection rates is reduced to 20 percentage points.</t>
  </si>
  <si>
    <r>
      <rPr>
        <sz val="10"/>
        <color rgb="FF006000"/>
        <rFont val="Calibri"/>
        <family val="2"/>
      </rPr>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</si>
  <si>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bio-waste separate collection obligation is operational by 31 December 2023, in accordance with EU Circular Economy Action Plan</t>
    </r>
  </si>
  <si>
    <t>Online web platform available for use (not yet implemented) and available from the Ministry website (https://www.minambien te.it/)
c) certificate of completion issued in accordance with the national legislation [providing details by type of interventions as provided in the CiD];
d) report by an independent engineer endorsed by the relevant ministry, including justification that the technical specifications of the project(s) are aligned with the CID's description of the investment and target
e) Specific details to prove compliance with the Do No Significant Harm Principle</t>
  </si>
  <si>
    <t>The proposed measures shall support the construction of new treatment and recycle plants and the technical improvement of the existing one. Furthermore the measures aim at the implementation and digitalization of the separate collection network in order to support and involve citizens in adopting good practices in waste management. The intervention proposed shall bring to the reduction of
irregular landfills included in the infringement procedure 2003/2077 from 7 to 4 (i.e. at least 90%)</t>
  </si>
  <si>
    <t>Online web platform available for use (not yet implemented) and available from the Ministry website
(https://www.minambien te.it/)c) certificate of completion issued in accordance with the national legislation [providing details by type of interventions as provided in the CiD];
d) report by an independent engineer endorsed by the relevant ministry, including justification that the technical specifications of the project(s) are aligned with the CID's description of the investment and target
e) Specific details to prove compliance with the Do No Significant Harm Principle</t>
  </si>
  <si>
    <t>The proposed measures shall support the construction of new treatment and recycle plants and the technical improvement of the existing one. Furthermore the measures aim at the implementation and
digitalization of the separate collectionnetwork in order to support and involve citizens in adopting good practices in waste management. The intervention proposed shall bring the reduction of irregular landfills included in the infringement procedure 2011/2215 from 14 to 9 (i.e. at least 75%)</t>
  </si>
  <si>
    <t>All the environment al data monitoring by UE are reported in the year after the reference year.</t>
  </si>
  <si>
    <t>Online web platform available for use (not yet implemented) and available from the Ministry website (https://www.minambien te.it/)
c) certificate of completion issued in accordance with the national legislation [providing details by type of interventions as provided in the CiD];d) report by an independent engineer endorsed by the relevant ministry, including justification that the technical specifications of the project(s) are aligned with the CID's description of the investment and target
e) Specific details to prove compliance with the Do No Significant Harm Principle
f) Data from ISPRA proving that the regional difference have been bridged in line with the target</t>
  </si>
  <si>
    <t>The proposed measures shall support the construction of new treatment and recycle plants and the technical improvement of the existing one. Furthermore the measures aim at the implementation and digitalization of the separate collection network in order to support and involve citizens in adopting good practices in waste management. The intervention proposed shall reduce by 20 percentage points of the variation between the average three best- performing regions and the three worst- performing regions in separate collection rates.</t>
  </si>
  <si>
    <r>
      <rPr>
        <sz val="10"/>
        <color rgb="FF006000"/>
        <rFont val="Calibri"/>
        <family val="2"/>
      </rPr>
      <t>Summary document duly justifying how the target (including all the constitutive elements) was satisfactorily fulfilled. This document shall include as an annex the following documentary evidence:</t>
    </r>
  </si>
  <si>
    <r>
      <rPr>
        <sz val="10"/>
        <color rgb="FF006000"/>
        <rFont val="Calibri"/>
        <family val="2"/>
      </rPr>
      <t>The recycling rate of municipal waste shall reach at least 55% (as defined in Article 11(2) (C) of Directive 2008/98/EC on waste as amended by Directive 2018/851)</t>
    </r>
  </si>
  <si>
    <r>
      <rPr>
        <sz val="10"/>
        <color rgb="FF006000"/>
        <rFont val="Calibri"/>
        <family val="2"/>
      </rPr>
      <t>Summary document duly justifying how the target (including all the constitutive elements) was satisfactorily fulfilled.</t>
    </r>
  </si>
  <si>
    <r>
      <rPr>
        <sz val="10"/>
        <color rgb="FF006000"/>
        <rFont val="Calibri"/>
        <family val="2"/>
      </rPr>
      <t>The recycling rate of packaging waste by weight shall reach at least 65% (as defined in Article 6 (1) (g) I-VI of Directive 94/62/EC on packaging waste (as amended by Directive 2018/852))</t>
    </r>
  </si>
  <si>
    <t>Summary document duly justifying how the target (including all the constitutive elements) was satisfactorily fulfilled.</t>
  </si>
  <si>
    <t>The recycling rate of wood packaging by weight shall reach at least 25% (as defined in Article 6 (1) (g) I-VI of Directive 94/62/EC on packaging waste (as amended by Directive 2018/852))25%</t>
  </si>
  <si>
    <t>The recycling rate of ferrous metal packaging by weight shall reach at least 70% (as defined in Article 6 (1) (g) I-VI ofDirective 94/62/EC on packaging waste (as amended by Directive 2018/852))</t>
  </si>
  <si>
    <r>
      <rPr>
        <sz val="10"/>
        <color rgb="FF006000"/>
        <rFont val="Calibri"/>
        <family val="2"/>
      </rPr>
      <t>The recycling rate of aluminium packaging by weight shall reach at least 50% (as defined in Article 6 (1) (g) I-VI of Directive 94/62/EC on packaging waste (as amended by Directive 2018/852))</t>
    </r>
  </si>
  <si>
    <r>
      <rPr>
        <sz val="10"/>
        <color rgb="FF006000"/>
        <rFont val="Calibri"/>
        <family val="2"/>
      </rPr>
      <t>The recycling rate of glass packaging by weight shall reach at least 70% (as defined in Article 6 (1) (g) I-VI of Directive 94/62/EC on packaging waste (as amended by Directive 2018/852))</t>
    </r>
  </si>
  <si>
    <t>The recycling rate of paper and cardboard by weight shall reach at least 75% (as defined in Article 6 (1) (g) I-VI of Directive 94/62/EC on packaging waste (as amended by Directive 2018/852))</t>
  </si>
  <si>
    <t>The recycling rate of plastic packaging by weight shall reach at least 50% (as defined in Article 6 (1) (g) I-VI of Directive 94/62/ECon packaging waste (as amended by Directive 2018/852))</t>
  </si>
  <si>
    <r>
      <rPr>
        <sz val="10"/>
        <color rgb="FF006000"/>
        <rFont val="Calibri"/>
        <family val="2"/>
      </rPr>
      <t>Entry into force of separate collection for hazardous waste fractions produced by households and textiles in accordance with the Circular Economy Action Plan.</t>
    </r>
  </si>
  <si>
    <t>Ministry of the Ecological Transition</t>
  </si>
  <si>
    <t>Copy of the publication of the Directorial decree inthe MITE’s web site achieving the objectives described in the CID, accompanied by a document duly justifying how the milestone, including all the constitutive elements, was satisfactorily fulfilled.
Provide specific details to prove compliance with the Do No Significant harm Principle</t>
  </si>
  <si>
    <t>The Directorial decree shall approve the ranking of projects relating to the results ofthe public notice. The selection procedure shall
include the following:
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 the Regulation (EU) 2021/241 shall account for at least 37% of the total cost of the investment supported by the RRF
c) Commitment to report on the implementation of the measure halfway through the life of the scheme and the end of the scheme.
The possible areas of interventions are:
-      the integrated and certified management of the agro-forestry heritage ("also through the exchange of credits deriving from the capture ofcarbon dioxide, the management of biodiversity and the certification of the wood supply chain");
-      the integrated and certified management of water resources;
-      the production of energy from local renewable sources, such as micro hydroelectric plants, biomass, biogas, wind, cogeneration and bio-methane;
-      the development of sustainable tourism ("capable of enhancing local products");
-      the construction and sustainable management of the building stock and infrastructure of a modern mountain;
-      energy efficiency and intelligent integration of plants and networks;
-      the sustainable development of production activities (zero waste production);
-      the integration of mobility services;
-      - the development of a sustainable farm model ("which is also energy independent through the production and use of energy from renewable sources in the electrical, thermal and transport sectors").
The bio-methane shall comply with the
sustainability and greenhouse gas emissionsavings criteria set out in Articles 29-31 and the rules on food and feed based biofuels set out in Article 26 of the Renewable Energy Directive 2018/2001/EU (REDII), and related implementing and delegated acts in order to allow the measure to comply with Do-No-Significant-Harm principle and with the relevant requirements of footnote 8 of
Annex VI of the Regulation (EU) 2021/241</t>
  </si>
  <si>
    <t>The interven tions are implemented directly by the non-interconnected islands (Municipalities) after technical-administrative verification by the Italian Ministry of the Ecologic al Transitio n.</t>
  </si>
  <si>
    <t>Explanatory document duly justifying how the target (including all the constitutive elements) was satisfactorily fulfilled. This document shall include as an annex the following documentary evidence:
a) certificate of completion issued in accordance with the national legislation [;
b) report by an independent engineer endorsed by the relevant ministry, including justification that the technical specifications of the project(s) are aligned with the CID's descriptionof the investment and target</t>
  </si>
  <si>
    <t>At least 19 small islands implementing completed integrated projects involving at least three different types of intervention.
Overall, the climate contribution of the investment as per the methodology in Annex VI of the Regulation (EU) 2021/241 shall account for at least 37% of the total cost of the investment supported by the RRF.
The eligible interventions for funding are:
-  energy efficiency interventions;
-  development and/or upgrading of collective mobility services and infrastructures; buses and boats powered by electricity; shelters for public transport services; car sharing, bike sharing, scooter sharing;
-  construction and/or adaptation of cycle
routes, construction of sheltering areas;-  efficient separate collection with strengthening of collection systems;
-  construction/modernisation of ecological islands with associated re-use centre;
-  desalination systems;
-  renewable energies plants for the electricity, including photovoltaic, wind offshore and marine renewable energy such as wave or tidal power;
-  energy efficiency measures aimed at reducing electricity demand;
-  interventions on the electricity grid and related infrastructures: storage devices, integration of the electricity system with the island's water system, smart grids, innovative energy management and monitoring systems.</t>
  </si>
  <si>
    <t>The interventions fields considered are:
- the integrated and certified management of the agro-
forestryheritage ("also through the exchange of credits deriving from the capture of carbon dioxide, the management of biodiversity and the certification of the wood supply chain");
- the integrated and certified management of water resources;
- the production of energy from local renewable sources, such
as micro hydroelectricplants, biomass, biogas, wind, cogeneration and biomethane;
- the development of sustainable tourism ("capable of enhancing local products");
- the construction and sustainable management of the building stock and infrastructure of a modern mountain;
- energy efficiency and intelligent
integration ofplants and networks;
- the sustainable development of production activities (zero waste production);
- the integration of mobility services;
- the development of a sustainable farm model ("which is also energy independent through the production and use of energy from renewable sources in the electrical, thermal and
transport sectors").</t>
  </si>
  <si>
    <t>Summary document duly justifying how the milestone (including all the constitutive elements) was satisfactorily fulfilled.
This document shall include as an annex the following documentary
evidence:a)            copy of contract award notification b)extract of the relevant parts of the technical specifications of the project proving alignment with the CID's description of the investment and target
.
e) Specific details to prove compliance with the Do No Significant Harm Principle</t>
  </si>
  <si>
    <t>Notification of the awarding procedure for the grants, which should include eligibility criteria that ensure that the selected
projects comply with the ‘Do no significant harm’ Technical Guidance (2021/C58/01) through the use of an exclusion list and the requirement of compliance with the relevant EU and national environmental legislation.</t>
  </si>
  <si>
    <t>The eligible interventions for funding are:
- energy efficiency interventions
-
development and/or upgrading of collective mobility services and infrastructure s; buses and boats powered by electricity; shelters for public transport services; car sharing, bike sharing, scooter sharing;
-construction and/or
adaptation of cycle routes,construction of sheltering areas;
- efficient separate collection with strengthenin g of collection systems;
-
construction/ modernisatio n of ecological islands with associated
re-use centre;
- desalination systems;
-renewable energies plants for the electricity, including photovoltaic, wind offshore and
marinerenewable energy such as wave or tidal power;
-energy efficiency measures aimed at reducing electricity demand;
-
interventions on the electricity grid and related infrastructure s: storage devices, integration of the electricity system with the island's water system, smart grids, innovative energy management
andmonitoring
systems.</t>
  </si>
  <si>
    <t>Explanatory document duly justifying how the milestone (including all the constitutive elements) was satisfactorily fulfilled. This document shall include as an annex the following documentary evidence:
a)list of certificates of completion issued in accordance with the national legislation; Report by an independent engineer endorsed by the responsible ministry justifying the percentage achieved.</t>
  </si>
  <si>
    <t>Completion of the implementation of at least 90% the interventions envisaged in the plans presented by the Green Communities (as defined by art.72 of Law 221/2015)</t>
  </si>
  <si>
    <r>
      <rPr>
        <sz val="10"/>
        <color rgb="FF006000"/>
        <rFont val="Calibri"/>
        <family val="2"/>
      </rPr>
      <t>MiTE, MiPAAF</t>
    </r>
  </si>
  <si>
    <r>
      <rPr>
        <sz val="10"/>
        <color rgb="FF006000"/>
        <rFont val="Calibri"/>
        <family val="2"/>
      </rPr>
      <t>The call is expected to target potential beneficiaries based on needs.</t>
    </r>
  </si>
  <si>
    <r>
      <rPr>
        <sz val="10"/>
        <color rgb="FF006000"/>
        <rFont val="Calibri"/>
        <family val="2"/>
      </rPr>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public tender proving alignment with the CID's description of the investment and target.</t>
    </r>
  </si>
  <si>
    <r>
      <rPr>
        <sz val="10"/>
        <rFont val="Calibri"/>
        <family val="2"/>
      </rPr>
      <t>.</t>
    </r>
    <r>
      <rPr>
        <sz val="10"/>
        <color rgb="FF006000"/>
        <rFont val="Calibri"/>
        <family val="2"/>
      </rPr>
      <t>Notification of the award of all public contracts for the installation of photovoltaic solar panels and measuring instruments in agri-voltaic systems
Installed power of agrovoltaic systems of an experimental nature, is expected to encourage the development of innovative solutions for ground installations in which multiple land uses can coexist, generating competing benefits. The entry into operation of the plants is recorded in the national Gaudì system (production plant registry), which provides conclusive evidence of the achievement of the objectives</t>
    </r>
  </si>
  <si>
    <t>Explanatory document duly justifying how the target (including all the constitutive elements)
was satisfactorily fulfilled.This document shall include as an annex the following documentary evidence:
a) list of certificates of completion issued in accordance with the national legislation [
b) report by an independent engineer endorsed by the relevant ministry, including justification that the technical specifications of the project(s) are aligned with the CID's description of the investment and
target</t>
  </si>
  <si>
    <t>Install photovoltaic solar panels in agri- voltaic systems with a capacity of 1 040 MW for an indicative production of at least 1300 GWh per year.</t>
  </si>
  <si>
    <r>
      <rPr>
        <sz val="10"/>
        <color rgb="FF006000"/>
        <rFont val="Calibri"/>
        <family val="2"/>
      </rPr>
      <t>MiTE, GSE</t>
    </r>
  </si>
  <si>
    <t>The call is expected to target potential beneficiaries based on needs. It is expected that the deployment of measures
related totechnical assistance would contribute to this aim</t>
  </si>
  <si>
    <t>Summary document duly justifying how the milestone (including all the constitutive elements) was satisfactorily fulfilled.
This document shall include as an annex the following documentary evidence:a)list of contracts signed ;
b) extract of the relevant parts of the technical specifications of the public announcement proving alignment with the CID's description of the investment and
target.</t>
  </si>
  <si>
    <t>Signature of the contracts for the award of the loans for the implementation of the interventions for energy communities</t>
  </si>
  <si>
    <t>Summary document duly justifying how the target (including all the constitutive elements) was satisfactorily fulfilled. This document shall include as an annex the following documentary evidence:
a) a list of projects and for each of them,
- a brief description;
- official references of the certificate of completion issued in accordance with national legislation.
b) justification of compliance with the CID'sdescription of the investment and target, including where relevant the aggregate characteristics of all the
projects.</t>
  </si>
  <si>
    <t>Support energy communities in municipalities of less than 5 000 inhabitants to provide the installation At least 2.000 MW from renewable sources for an indicative production of 2 500 GWh per year This measure shall not support hydrogen activities that result in GHG emissions above 3tCO2eq/tH2.</t>
  </si>
  <si>
    <t>The call is expected to target potential beneficiaries based on needs. It is expected that the deployment of measures related to technical assistance would contribute to this aim</t>
  </si>
  <si>
    <t>Summary document duly justifying how the milestone (including all the constitutive elements) was satisfactorily fulfilled.
This document shall include as an annex the following documentary evidence:
a)            copy of contract award notification b)extract of the relevant parts of the technical specifications of the project proving alignment with the CID’s description of the investment and milestone
c)report of the evaluation committee regarding its assessment of the
submitted applicationsagainst the Call's
demands.</t>
  </si>
  <si>
    <t>Award of the projects for the production of hydrogen in abandoned industrial areas centres. Funding shall be given to the production of green hydrogen with less than 3 tCO2eq/tH2 to get the best result in terms of decarbonisation This measure shall support hydrogen production based on electrolysis using renewable energy sources as defined in the Directive (EU) 2018/2001 (renewable Directive) or grid electricity</t>
  </si>
  <si>
    <r>
      <rPr>
        <sz val="10"/>
        <color rgb="FF006000"/>
        <rFont val="Calibri"/>
        <family val="2"/>
      </rPr>
      <t>Summary document duly justifying how the target (including all the constitutive elements) was satisfactorily fulfilled. This document shall include as an annex the following documentary evidence:
a) a list of projects and for each of them
- a brief description;
- a official references of the certificate of completion issued in accordance with national legislation.
b) justification of compliance with the CID's description of the
investment and target.</t>
    </r>
  </si>
  <si>
    <r>
      <rPr>
        <sz val="10"/>
        <color rgb="FF006000"/>
        <rFont val="Calibri"/>
        <family val="2"/>
      </rPr>
      <t>Complete at least 10 projects for the production of hydrogen in abandoned industrial areas of an average capacity of at least 1-5 MW each
This measure shall support hydrogen production based on electrolysis using renewable energy sources as defined in the Directive (EU) 2018/2001 (renewable Directive) or grid electricity</t>
    </r>
  </si>
  <si>
    <t>Explanatory document duly justifying how the milestone, including all the constitutiveelements, was satisfactorily fulfilled. This document shall include as an annex the following documentary evidence:
a) Copy of the signed agreement which is aligned with the provisions set out in the CID
b) Explanatory report demonstrating the compliance of the actions foreseen in the agreement with the objectives of the
investment in the CID.</t>
  </si>
  <si>
    <t>Signature of the agreement with the selected project owners to promote the transition from methane to green hydrogen. The projects shall be in part dedicated to
the R&amp;D&amp;I process to develop and in partshall be dedicated to the realisation and testing of an industrial prototype, using hydrogen. This measure shall support hydrogen production based on electrolysis using renewable energy sources as defined in the Directive (EU) 2018/2001 (renewable Directive) or grid electricity</t>
  </si>
  <si>
    <t>Summary document duly justifying how the target (including all the constitutive elements) was satisfactorily fulfilled. This document shall include as an annex the following documentary evidence:
a) a list of projects and for each of them
- a brief description;- official references of the certificate of completion issued in accordance with national legislation aligned with the provisions set out in the CID.
b) justification of compliance with the CID's description of the
investment and target.</t>
  </si>
  <si>
    <t>Introduce hydrogen in at least 1 industrial plants to decarbonised hard to abate sectors. This measure shall support hydrogen production based on electrolysis using renewable energy sources as defined in the Directive (EU) 2018/2001 (renewable Directive) or grid electricity.
At least EUR 400 000 000 shall support industrial developments that replace 90 % of the use of methane and fossil fuels in an industrial process with hydrogen based on electrolysis using renewable energy sourcesas defined in the Directive (EU) 2018/2001 (renewable Directive) or grid electricity</t>
  </si>
  <si>
    <r>
      <rPr>
        <sz val="10"/>
        <color rgb="FF006000"/>
        <rFont val="Calibri"/>
        <family val="2"/>
      </rPr>
      <t>The geographical location of the plant is subject to the awarded project of the tender.</t>
    </r>
  </si>
  <si>
    <t>Summary document duly justifying how the milestone (including all the constitutive elements) was satisfactorily fulfilled.
This document shall include as an annex the following documentary evidence:
a)copy of contract award notification
b)extract of the relevant parts of the technical specifications of the project proving alignment
with the CID’s descriptionof the investment and
milestone</t>
  </si>
  <si>
    <r>
      <rPr>
        <sz val="10"/>
        <color rgb="FF006000"/>
        <rFont val="Calibri"/>
        <family val="2"/>
      </rPr>
      <t>Award of the contract to build an industrial plant for the production of electrolysers. -</t>
    </r>
  </si>
  <si>
    <r>
      <rPr>
        <sz val="10"/>
        <color rgb="FF006000"/>
        <rFont val="Calibri"/>
        <family val="2"/>
      </rPr>
      <t>Summary document duly justifying how the target (including all the constitutive elements) was satisfactorily fulfilled. This document shall include as an annex the following documentary evidence:
a) a list of projects and for each of them
- a brief description;
- official references of the certificate of completion issued in accordance with national legislation.
b) justification of compliance with the CID's description of the
investment and target.</t>
    </r>
  </si>
  <si>
    <r>
      <t>B</t>
    </r>
    <r>
      <rPr>
        <sz val="10"/>
        <color rgb="FF006000"/>
        <rFont val="Calibri"/>
        <family val="2"/>
      </rPr>
      <t>uild an industrial plant for the production of electrolysers for a capacity of 1 GW per year.</t>
    </r>
  </si>
  <si>
    <t>The new buildings shall provide primary energy consumptionat least 20% lower than the NZEB requirement (nearly zero energy building, national directives)
At least 195 schools will benefit from these interventions The call is expected to target potential beneficiaries based on needs. It is expected that the deployment of measures related to technical
assistance wouldcontribute to this aim
.</t>
  </si>
  <si>
    <t>Summary document duly justifying how the milestone (including all the constitutive elements) wassatisfactorily fulfilled. This document shall include as an annex the following documentary evidence:
a) copy of contracts award notification
b)extract of the relevant parts of the technical specifications of the project proving alignment with the CID’s description of the investment and milestone
c) further project-specific details containing the selection criteria that ensure compliance with the Do No Significant Harm principle;</t>
  </si>
  <si>
    <t>Notification of the award of all public contracts on new
schools building replacement eligible for funding formalised by local authorities equivalent to a total surface of at least 400
000square meters</t>
  </si>
  <si>
    <r>
      <rPr>
        <sz val="10"/>
        <color rgb="FF006000"/>
        <rFont val="Calibri"/>
        <family val="2"/>
      </rPr>
      <t>The new buildings shall provide primary energy consumption at least 20% lower than the NZEB requirement (nearly zero energy building, national directives) demostrated by an official energy certificate
At least 195 schools will benefit from these interventions
.</t>
    </r>
  </si>
  <si>
    <t>Explanatory document duly justifying how the target (including all the constitutive elements) was satisfactorily fulfilled. This document shall include as an annex the following documentary evidence:
a)list of certificates of completion issued in accordance with the national legislation, with square meters
b)report by an independent engineer endorsed by the relevant ministry, including justification that the technical specifications of the project(s) are aligned with the CID's description of the investment and target.
c) Specific details to
prove compliance withthe Do No Significant
Harm Principle.</t>
  </si>
  <si>
    <r>
      <rPr>
        <sz val="10"/>
        <color rgb="FF006000"/>
        <rFont val="Calibri"/>
        <family val="2"/>
      </rPr>
      <t>Completion of the construction of at least 400 000 square meters of new schools through building replacement resulting in primary energy consumption being at least 20% lower than the Nearly Zero Energy Buildings requirement</t>
    </r>
  </si>
  <si>
    <t>The new buildings shall provide primary energy consumption at least 20% lower than the NZEB requirement (nearly zero energy building, national directives).
At least 70% of demolition waste shall be prepared for reuse/recycli ng/recovery of other materials.
The call is expected to targetpotential beneficiaries based on needs. It is expected that the deployment of measures related to technical assistance would contribute to
this aim</t>
  </si>
  <si>
    <r>
      <rPr>
        <sz val="10"/>
        <color rgb="FF006000"/>
        <rFont val="Calibri"/>
        <family val="2"/>
      </rPr>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further project-specific details containing the selection criteria that ensure compliance with the Do No Significant Harm principle</t>
    </r>
  </si>
  <si>
    <r>
      <rPr>
        <sz val="10"/>
        <color rgb="FF006000"/>
        <rFont val="Calibri"/>
        <family val="2"/>
      </rPr>
      <t>Notification of the award of all public contracts on the
construction of buildings, requalification and
strengthening of real estate assets of the administration of justice</t>
    </r>
  </si>
  <si>
    <t>The new buildings shall provide primary energy consumption at least 20% lower than the NZEB requirement (nearly zero energy building, national directives)
demonstrate d by anofficial energy certificate
At least 70% of demolition waste shall be prepared for reuse/recycli ng/recovery of other materials
The indicative list of municipalitie s where the interventions will take place is the following,
Bari Bergamo Bologna Cagliari Florence
Genoa LatinaMessina Milan Monza Naples Palermo Perugia Reggio Calabria Rome Rome Trani Turin Velletri
Venice</t>
  </si>
  <si>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thetechnical specifications of the project(s) are aligned with the CID's description of the investment and target;
c) Specific details to prove compliance with the Do No Significant Harm Principle</t>
  </si>
  <si>
    <t>Construction of buildings, requalification and strengthening of real estate
assets of the administration of justice of at least 289 000 square meters</t>
  </si>
  <si>
    <r>
      <rPr>
        <sz val="10"/>
        <color rgb="FF006000"/>
        <rFont val="Calibri"/>
        <family val="2"/>
      </rPr>
      <t>Ministry for Ecologic al Transitio n</t>
    </r>
  </si>
  <si>
    <t>Summary document duly justifying how the milestone (including all the constitutive elements) was satisfactorily fulfilled.
This document shall include as an annex the following documentary evidence:
a) copy of contract award notification;
b)extract of the relevant parts of the technical specifications of the
public tender provingalignment with the CID’s description of the investment and milestone;
c) specific details containing the selection criteria that ensure compliance with the Do No Significant Harm
principle.of the investment and target;
c) Specific details to prove compliance with the Do No Significant
Harm Principle</t>
  </si>
  <si>
    <t>Award of all public contracts for the construction of new district heating networks or the extension
of existing district heating networks, which should include the requirement of reducing energy consumption.
Award of the contracts to the projects selected under the competitive calls for proposals in compliance with the ’Do no significant harm’ Technical Guidance (2021/C58/01) through the use of an exclusion list and the requirement of compliance with the relevant EU and national environmental legislation.</t>
  </si>
  <si>
    <t>Ministry for Ecological Transition</t>
  </si>
  <si>
    <t>The target of the investment in district heating foresees to build 330 km of efficient networks and the construction of plants or connections for the recovery of waste heat of 360 MW.</t>
  </si>
  <si>
    <t>Explanatory document duly justifying how the target was satisfactorily fulfilled. This document shall include as an annex the following documentary evidence: a) list of certificate of completion issued in accordance with the national legislation; b) report by an independent engineer endorsed by the relevant ministry, including justification that the technical specifications of the project(s) are aligned with the CID's description</t>
  </si>
  <si>
    <r>
      <rPr>
        <sz val="10"/>
        <color rgb="FF006000"/>
        <rFont val="Calibri"/>
        <family val="2"/>
      </rPr>
      <t>The Decree of the President of the Council of Minister (DPCM) shall set out a national air pollution control programme which introduces appropriate measures for the reduction of air pollution in line with the EU Directive 2016/2284 and the legislative decree 30 May 2018, n. 81, transposing that Directive</t>
    </r>
  </si>
  <si>
    <t>Summary document duly justifying how the milestone (including all the constitutive elements) was satisfactorily fulfilled.
This document shall
include as an annex thefollowing documentary evidence:
a) Copy of the operational plan and a link to the website where the strategy can be accessed.
b) Explanatory report demonstrating how the actions foreseen in the operational plan contribute to achieving the objectives of the milestone.
c) Copy of the publication of the Ministerial Decree in the website of the Ministry that is critical for achieving the objectives described in the CID and reference to the relevant provisions indicating the entry into force, accompanied by a document duly justifying
how the milestone (including all theconstitutive elements) was satisfactorily fulfilled.</t>
  </si>
  <si>
    <t>The Ministerial Decree shall approve an operational plan for the implementation of an advanced and integrated monitoring and forecasting system to identify hydrological risks. It shall as a minimum,
Envisage remote sensing applications and
data field sensors;Develop a communication system which allows coordinator and interoperability between the various operators in the Control Rooms
Set up Central and Regional Control Rooms Develop Cyber-security systems and services</t>
  </si>
  <si>
    <r>
      <rPr>
        <sz val="10"/>
        <color rgb="FF006000"/>
        <rFont val="Calibri"/>
        <family val="2"/>
      </rPr>
      <t>Explanatory document duly justifying how the target (including all the constitutive elements) was satisfactorily fulfilled. This document shall include as an annex the following documentary evidence:
- Report by an independent engineer endorsed by the responsible ministry justifying the percentage achieved.</t>
    </r>
  </si>
  <si>
    <r>
      <rPr>
        <sz val="10"/>
        <color rgb="FF006000"/>
        <rFont val="Calibri"/>
        <family val="2"/>
      </rPr>
      <t>90% of the surface of Southern regions shall be covered by the advanced and integrated monitoring and forecasting system to identify hydrological risks</t>
    </r>
  </si>
  <si>
    <r>
      <rPr>
        <sz val="10"/>
        <color rgb="FF006000"/>
        <rFont val="Calibri"/>
        <family val="2"/>
      </rPr>
      <t>MITE /
Regions</t>
    </r>
  </si>
  <si>
    <t>The contracts will be awarded to the regions on the basis of the surface,
the residentpopulation in the region and the risk of landslides, flood and coastal erosion
For the non- structural measures the contracts will be awarded to the River Basin Authorities on the basis of the surface.
The call is expected to target potential beneficiaries based on needs. It is expected that the deployment of measures
related totechnical assistance would contribute to this aim.</t>
  </si>
  <si>
    <t>Explanatory document duly justifying how the milestone (including all the constitutive elements) was satisfactorily fulfilled. This document shall
include as an annex thefollowing documentary evidence:
a) copy of contract award notification;
b) extract of the relevant parts of the technical specifications of the project proving alignment with the CID's description of the investment and target;
c) report of the evaluation committee regarding its assessment of the submitted applications against the Call's demands.</t>
  </si>
  <si>
    <t>Notification of the award of all public contracts for the interventions on risk management and reduction of hydrogeological risks.
They shall as a minimum,-      Ensure the securisation of built-up areas and hydrographic basins exposed to hydrogeological risk;
-      Envisage actions for environmental remediation and mitigation of the effects of climate change;
-      Ensure greater level of control and management of flood risk
Give priority to nature-based solutions in contracts</t>
  </si>
  <si>
    <t>People at direct risk are people who risk their own safety in the areas of intervention.
The target will be measured through the Database ReNDiS web, which collects all the information about mitigation measures and projects, provided by
the Regions.People considered at direct risk are defined as those living in P2, P3, and P4 areas as per the indicators developed by the Istituto Superiore per la Protezione e la Ricerca Ambientale defined by the Flood Risk Management Plans and by the Hydrogeologi cal Plans (piani Assetto Idrogeologico
) set out by River Basin
Authorities</t>
  </si>
  <si>
    <r>
      <rPr>
        <sz val="10"/>
        <color rgb="FF006000"/>
        <rFont val="Calibri"/>
        <family val="2"/>
      </rPr>
      <t>Summary document duly justifying how the milestone (including all the constitutive elements) was satisfactorily fulfilled.
This document shall include as an annex the following documentary evidence:
a) certificate of completion issued in accordance with the national legislation;
b) extract of the technical specifications proving alignment of the project(s) with the CID's description of the investment and target;</t>
    </r>
  </si>
  <si>
    <r>
      <rPr>
        <sz val="10"/>
        <color rgb="FF006000"/>
        <rFont val="Calibri"/>
        <family val="2"/>
      </rPr>
      <t>Reduce the number of people at direct flood and hydrological risks by at least 1 500 000 inhabitants</t>
    </r>
  </si>
  <si>
    <t>Copy of the publication of the approval acts ofintervention in the website of the Ministry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</si>
  <si>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decrees approving the first intervention and investment plan in the respective area(Commissioner delegate / Region / Autonomous Province) for flood and hydrogeological risk reduction shall aim to restore the starting of the original conditions and ensure the resilience of the territories to natural disasters</t>
  </si>
  <si>
    <t>Type E interventions means " the restoration of public structures and infrastructure s damaged as a result of emergency events and damage
suffered bycultural and landscape assets " People considered at direct risk are defined as those living in P2, P3, and P4 areas as per the indicators developed by the Istituto Superiore per la Protezione e la Ricerca Ambientale defined by the Flood Risk Management Plans and by the Hydrogeologi cal Plans (piani Assetto Idrogeologico
) set out by River Basin Authorities</t>
  </si>
  <si>
    <t>Summary document duly justifying how the milestone (including all the constitutive elements) was satisfactorily fulfilled.
This document shall include as an annex the following documentary evidence:
a) list of certificates of completion issued in accordance with thenational legislation [if a milestone refers to giving to operation, please add];
c) Specific details to prove compliance with the Do No Significant Harm Principle</t>
  </si>
  <si>
    <t>Completion of all type E interventions aimed at restoring damaged public structures</t>
  </si>
  <si>
    <r>
      <rPr>
        <sz val="10"/>
        <color rgb="FF006000"/>
        <rFont val="Calibri"/>
        <family val="2"/>
      </rPr>
      <t>Ministry of the Interior</t>
    </r>
  </si>
  <si>
    <t>The percentage  of investments is calculated on the total amount of euro assigned for small public works in municipalitie s.
Intervention entailing that at least 30% of investments are dedicated to energy efficiency of public lighting, of public buildings and/or at the installation of systems for
theproduction of energy from renewable sources
Details on the territorial distribution will be reported.
Small public works should include at least one of the following interventions
,
a) energy efficiency projects aimed at improving the efficiency of public lighting, improving the energy efficiency of
publicbuildings and at the installation of systems for the production of energy from renewable sources;
b) interventions in the field of sustainable mobility for the adaptation and safety of schools, public buildings and municipal heritage and for the removal of architectural
barriers.</t>
  </si>
  <si>
    <t>Explanatory document duly justifying how the milestone (including all the constitutive elements) was satisfactorily fulfilled. This document shall include as an annex the following documentary evidence:
a) list of certificates of completion issued in accordance with the national legislation [if a milestone refers to giving to operation, please add];
b) Specific details to prove compliance with the Do No Significant Harm Principle.
c) report providing evidence of the interventions representing at least 30% of the total cost dedicated to energy
efficiency of public lighting, of publicbuildings and/or at the installation of systems for the production of energy from renewable sources.</t>
  </si>
  <si>
    <t>Complete at least 7 500 interventions for small public works. At least 30% of investments for small public works completed in municipalities are dedicated to energy efficiency of public lighting, of public buildings and/or at the installation of systems for the production of energy from renewable sources</t>
  </si>
  <si>
    <t>The percentage of investments
is calculatedon the total amount of euro assigned for small public works in municipalitie s
entailing that at least 30% of investments are dedicated to energy efficiency of public lighting, of public buildings and/or at the installation of systems for the production of energy from renewable sourcesSmall public works should include at least one of the following interventions
,
a) energy efficiency projects aimed at improving the efficiency of public lighting, improving the energy efficiency of public buildings and at the installation of systems for the production of energy from renewable sources;
b) interventions in the field ofsustainable mobility for the adaptation and safety of schools, public buildings and municipal heritage and for the removal of architectural
barriers.</t>
  </si>
  <si>
    <t>Explanatory document duly justifying how the milestone (including all the constitutive
elements) wassatisfactorily fulfilled. This document shall include as an annex the following documentary evidence:
a) list of certificates of completion issued in accordance with the national legislation ;
b) report by an independent engineer endorsed by the relevant ministry, including justification that the technical specifications of the project(s) are aligned with the CID's description of the investment and target
c) Specific details to prove compliance with the Do No Significant Harm Principle.
d) report providing evidence of the interventions representing at least 30% of the total cost
dedicated to energy efficiency of publiclighting, of public buildings and/or at the installation of systems for the production of energy from renewable sources.</t>
  </si>
  <si>
    <t>The percentage  of investments is calculated on the total amount of euro assigned for medium public works in municipalitie s
Intervention means public works that atleast 40 % of investments are dedicated to safety of the territory against hydrogeologi cal risks.
Details on the territorial distribution will be reported.
Medium public works should include at least one of the following interventions
,
a) investments for the safety of the territory against
hydrogeologi cal risks;c) investments in the safety and energy efficiency of buildings, with priority for school buildings, and other structures owned by the
institution.</t>
  </si>
  <si>
    <t>Explanatory document duly justifying how the milestone (including all the constitutive elements) was satisfactorily fulfilled. This document shall include as an annex the following documentary evidence:
a) list of certificates of completion issued in accordance with the national legislation;
b) report by an
independent engineerendorsed by the relevant ministry, including justification that the technical specifications of the project(s) are aligned with the CID's description of the investment and target
b) Specific details to prove compliance with the Do No Significant Harm Principle.
c) report providing evidence of the interventions representing at least 40% of the total cost dedicated to safety of the territory against hydrogeological risks.</t>
  </si>
  <si>
    <t>Complete at least 1 000 interventions for medium works. At least 40 % of investments for medium public works realized in municipalities are dedicated to safety of the territory against hydrogeological risks.</t>
  </si>
  <si>
    <t>The percentage  of investments is calculated on the total amount of euro assigned for medium public works in municipalitie s
Intervention means public works entailing thatat least 40 % of investments are dedicated to safety of the territory against hydrogeologi cal risks.
Details on the territorial distribution will be reported.
Medium public works should include at least one of the following interventions
,
a) investments for the safety of the
territory againsthydrogeologi cal risks;
c) investments in the safety and energy efficiency of buildings, with priority for school buildings, and other structures owned by the
institution.</t>
  </si>
  <si>
    <t>Explanatory document duly justifying how the milestone (including all the constitutive elements) was satisfactorily fulfilled. This document shall include as an annex the following documentary evidence:
a) list of certificates of completion issued in accordance with the national legislation;
b) report by an independent engineer endorsed by the relevantministry, including justification that the technical specifications of the project(s) are aligned with the CID's description of the investment and target,
c) Specific details to prove compliance with the Do No Significant Harm Principle.
d) Report providing evidence of the interventions representing at least 40% of the total cost dedicated to safety of the territory against hydrogeological risks.</t>
  </si>
  <si>
    <t>Complete at least 5 000 interventions for medium works. At least 40% of investments for medium public works realized in municipalities are dedicated to safety of the territory against hydrogeological risk</t>
  </si>
  <si>
    <t>Copy of the publication in the website of the Ministry of the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</si>
  <si>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urban forestation plan shall be in line with the objectives of the law of 12 December 2019, 141 (‘climate law’) and following a planning phase to be carried out by the metropolitan cities. The plan should set as a minimum the following objectives,  -      Preserve and enhance diffuse biodiversity in line with the European Biodiversity  strategy,  -      Contribute to the reduction of air pollution in metropolitan areas,  -      Reduce air quality infringement procedures; -      Recover man-made landscapes and improve protected areas present in the immediate vicinity of metropolitan areas; Curb soil consumption and restore useful soils.</t>
  </si>
  <si>
    <t>The goal is to plant identifying locations and quantities according to the principle of using "the right tree in the right place". The Charter of the Ecoregions of Italy drawn up at the
level of “34 ecoregions” will make it possible to
select andassign to each metropolitan area the most suitable trees in terms of ecological, biogeographi cal and response to different
local needs</t>
  </si>
  <si>
    <t>Summary document duly justifying how the target was satisfactorily fulfilled. This document shall include as an annex the following documentary evidence:
a) list of certificates of completion for each planting location issued in accordance with the national legislation, indicating the number of trees planted per planting location;</t>
  </si>
  <si>
    <t>Plant at least 1 650 000 trees for reforestation of urban and peri-urban areas pursuant to article 4 of the law of 12 December 2019, 141 (so-called climate law)</t>
  </si>
  <si>
    <t>Plant at least 6 600 000 trees for reforestation of urban and peri-urban areas pursuant to article 4 of the law of 12 December 2019, 141 (so-called climate law)</t>
  </si>
  <si>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theconstitutive elements, was satisfactorily fulfilled.</t>
  </si>
  <si>
    <t>Entry into force of relevant legislation with the objective of recovering the ecological corridor represented by the riverbed, including natural reforestation and interventions for the restoration and reactivation of lateral branches and oxbows.</t>
  </si>
  <si>
    <r>
      <rPr>
        <sz val="10"/>
        <color rgb="FF006000"/>
        <rFont val="Calibri"/>
        <family val="2"/>
      </rPr>
      <t>Summary document duly justifying how the target was satisfactorily fulfilled. This document shall include as an annex the following documentary evidence:
Certificate of completion issued in accordance with the national legislation;</t>
    </r>
  </si>
  <si>
    <r>
      <rPr>
        <sz val="10"/>
        <color rgb="FF006000"/>
        <rFont val="Calibri"/>
        <family val="2"/>
      </rPr>
      <t>Reduce riverbed artificiality by at least 13 km</t>
    </r>
  </si>
  <si>
    <t>A widespread reforestation action with native species is planned to restore the riparian woodlands of the river to improve
biodiversity,increase the protection of the banks and river strips and improve the self- purification capacity of the ecosystem and a coverage of at least 337 hectares is
expected</t>
  </si>
  <si>
    <t>Explanatory document duly justifying how the target was satisfactorily fulfilled. This document shall include as an annex the following documentary evidence:
a) certificate of completion issued in accordance with the national legislation;b) report by an independent engineer endorsed by the relevant ministry, including justification that the technical specifications of the project(s) are aligned with the CID's description of the investment and target;</t>
  </si>
  <si>
    <t>Reduce riverbed artificiality by at least 37 km</t>
  </si>
  <si>
    <t>The definition of the milestone "Identificatio n of orphan
sites” is as defined by Ministerial Decree n. 269/2020"
aims at identifying the list of the “orphan sites
soil” by IVQuarter 2021. The list will include the total surface.</t>
  </si>
  <si>
    <t>Explanatory document duly justifying how the milestone, including all the constitutive elements, was satisfactorily fulfilled. This document shall include as an annex the following documentary evidence:
a) Copy of the adopted action plan and a link to the website where it can be accessed.b) Explanatory report demonstrating how the actions foreseen in the action plan contribute to achieving the objectives of the reform.
c) 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</si>
  <si>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Action Plan for the revitalisation of orphan sites shall reduce land take and enhance urban regeneration. It shall include as a minimum:
-      The identification of orphan sites in all 21 Regions and/or Autonomous Provinces
-      The specific interventions to be made in every orphan site to reduce land take and enhance urban regeneration</t>
  </si>
  <si>
    <t>The definition of the milestone "Identificatio
n of orphansites” is as defined by Ministerial Decree n. 269/2020"</t>
  </si>
  <si>
    <t>Explanatory document duly justifying how the milestone (including all the constitutive elements) was
satisfactorily fulfilled.This document shall include as an annex the following documentary evidence:
a) certificate of completion issued in accordance with the national legislation for each of the revitalised orphan sites;
b) Report by an independent engineer endorsed by the responsible ministry justifying the percentage achieved.</t>
  </si>
  <si>
    <t>Revitalise at least 70% of the surface of ‘orphan sites soil’ to reduce land take and enhance urban regeneration</t>
  </si>
  <si>
    <r>
      <rPr>
        <sz val="10"/>
        <color rgb="FF006000"/>
        <rFont val="Calibri"/>
        <family val="2"/>
      </rPr>
      <t>Ministry of Ecologic al Transitio n (MITE)</t>
    </r>
  </si>
  <si>
    <t>Explanatory document duly justifying how the milestone (including all the constitutive elements) was satisfactorily fulfilled. This document shall include as an annex the following documentary evidence:
a) certificate of completion issued inaccordance with the national legislation
b) report by an independent engineer endorsed by the relevant ministry, including justification that the technical specifications of the project(s) are aligned with the CID's description of the investment and target
c) Specific details to prove compliance with the Do No Significant Harm Principle.</t>
  </si>
  <si>
    <t>Complete at least 22 large-scale interventions for the restoration and protection of seabed and marine habitats and coastal observation systems.</t>
  </si>
  <si>
    <t>The new legal framework will as a minimum, : i) accelerate the time needed for the identification and approval of investments to be funded, ii) simplify the procedures for monitoring / modifying the plan,
iii) unify the funding of investments on the entire water supply sector, from primary infrastructure s to potable water distribution networks, in an unique plan under a strengthened central role of MIMS, with the collaboration of ARERA. The implementin
g bodies are the operatorsof the water integrated services (for potable use) or the ‘Consorzi di Bonifica’ (for irrigation
use).</t>
  </si>
  <si>
    <t>Copy of the publication in the Official Journal for primary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</si>
  <si>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revised legislation shall strengthen the governance and simplify the implementation of investments in water supply infrastructure. The new legal framework should as a minimum,
-      Make the National Plan for interventions in the water sector the central financing instrument for investments in the water sector. -      Seek the opinion and actively involve the Regulator (‘Autorità di Regolazione per Energia Reti e Ambiente’) in any change or update to the Plan. -      Provide support and accompanying measures for implementing bodies not able to carry out investments relating to primary procurement within the foreseen time frame. -      Simplify procedures for reporting and monitoring the investments financed in the water sector.</t>
  </si>
  <si>
    <r>
      <rPr>
        <sz val="10"/>
        <color rgb="FF006000"/>
        <rFont val="Calibri"/>
        <family val="2"/>
      </rPr>
      <t>The call is expected to target potential beneficiaries based on needs. It is expected that the deployment of measures related to technical assistance would contribute to this aim</t>
    </r>
  </si>
  <si>
    <t>Summary document duly justifying how the milestone (including all the constitutive elements) was satisfactorily fulfilled.
This document shall include as an annex the following documentary evidence:
a)            copy of contract award notification b)extract of the relevant parts of the technical specifications of the project proving alignment with the CID's description of the investment and targetb)further project-specific details with the extract of the relevant parts containing the selection criteria that ensure compliance with the Do No Significant Harm Principle</t>
  </si>
  <si>
    <t>Notification of the award of all public contracts for a total of EUR 2 000 000 000 for investments in primary water infrastructure and on the security of water supply.
The scope of the contracts shall be the following,
-      Water supply security of important urban areas;
-      Structural works to increase safety and resilience of the network, including adaptation to climate change (excluding dams);
-      Increase of the transport capacity of water.
Selection criteria shall ensure that the investment shall fully contribute to the climate change objectives with a 40 %
climate coefficient, in accordance withAnnex VI to the Recovery and Resilience Facility Regulation (EU) 2021/241.</t>
  </si>
  <si>
    <t>‘Complex water
systems’ and ‘increase security of supply’ are [as a minimum] defined as follows:
• More resilient infrastructure s to climate change
• Improved quality of water, where relevant
• Increased
safetystandards of the water infrastructure
• Optimisation of water supply, including losses reduction where relevant
and
‘increase’ means at least:
• More water efficiency of supply systems
• More water storage
• i.e., more availability of water for users
• Adaptation/ mitigation during water
scarcity anddrought events
Complex water systems are water systems supplying large areas/district s, that could need several interventions
/works (maintenance or new infrastructure
s) for increasing the security of primary water supply (e.g. big cities or residential areas, large irrigation districts).</t>
  </si>
  <si>
    <t>Explanatory document duly justifying how the milestone (including all the constitutive elements)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ofthe project(s) are aligned with the CID's description of the investment and target,
c) Specific details to prove compliance with the Do No Significant Harm Principle</t>
  </si>
  <si>
    <t>Increase security of water supply and resilience of the water infrastructure in at least 25 complex water systems</t>
  </si>
  <si>
    <t>‘Complex water
systems’ and ‘increase security of supply’ are [as a minimum] defined as follows:
• More resilient infrastructure s to climate change
• Improved quality of water, where relevant
• Increased safety standards of the water infrastructure
• Optimisation of water supply, including
losses reductionwhere relevant and
‘increase’ means at least:
• More water efficiency of supply systems
• More water storage
• i.e., more availability of water for users
• Adaptation/ mitigation during water scarcity and drought events
The call is expected to target potential beneficiaries
based onneeds. It is expected that the deployment of measures related to technical assistance would contribute to
this aim</t>
  </si>
  <si>
    <t>Summary document duly justifying how the milestone (including all the constitutive elements) was satisfactorily fulfilled.
This document shall include as an annex the following documentary evidence:
a)copy of contract award notification
b)extract of the relevant parts of the technical specifications of the project proving alignment with the CID's description of the investment and target</t>
  </si>
  <si>
    <t>Notification of the award of all contracts for a total of EUR 900 000 000 for interventions for the modernization and efficiency of the water distribution networks.
The scope of the contracts shall be the following,
-      Interventions to reduce losses in networks for drinking water;
-      Increase the resilience of water systems to climate change;
Strengthen the digitization of networks, for an optimal management of water resources, reduce waste and limit inefficiencies</t>
  </si>
  <si>
    <t>Explanatory document duly justifying how the milestone (including all the constitutive elements) was satisfactorily fulfilled. This document shall include as an annex the following documentary evidence:
a) list of certificates of completion for each of the interventions issued in accordance with the national legislation with specification of additional kilometres of districted
water networkb) report by an independent engineer endorsed by the relevant ministry, including justification that the technical specifications of the project(s) are aligned with the CID's description of the investment and target,</t>
  </si>
  <si>
    <t>Build at least 9 000 additional kilometres of districtized water network</t>
  </si>
  <si>
    <t>Explanatory document duly justifying how the milestone (including all the constitutive elements) was satisfactorily fulfilled. This document shall include as an annex the following documentary evidence:
a) List of certificates of completion for each of the interventions issued in accordance with the national legislation with specification of additional kilometres of districted water networkb) report by an independent engineer endorsed by the relevant ministry, including justification that the technical specifications of the project(s) are aligned with the CID's description of the investment and target,</t>
  </si>
  <si>
    <t>Build at least 25 000 additional kilometres of districtized water network</t>
  </si>
  <si>
    <r>
      <rPr>
        <sz val="10"/>
        <color rgb="FF006000"/>
        <rFont val="Calibri"/>
        <family val="2"/>
      </rPr>
      <t>MIPAAF
/ Impleme nting Entity of the interven tion/ben eficiary of the loan</t>
    </r>
  </si>
  <si>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descriptionof the investment and target;
c) further project-specific details containing the selection criteria that ensure compliance with the Do No Significant Harm principle.
d) Copy of the draft environmental impact assessment.</t>
  </si>
  <si>
    <t>Notification of the award of all public contracts for a total of EUR 880 000 000 for the interventions on the networks and irrigation systems and on the related digitalisation and monitoring system.
The scope of the contracts shall be the following,
Encourage the measurement and monitoring of uses both on collective networks (through the installation of meters and remote-control systems) and for self-supply uses (through a monitoring system of private licenses) as a prerequisite for completing the introduction of water pricing policy based on the water volumes for an efficient use
of water resources in agriculture;Reduce illegal water withdrawals in rural areas.
Irrigation investment should aim at safe re-use of reclaimed water when feasible and/or to render existing irrigation more efficient, even if the concerned water body is in good status. If in less than good status, the savings have to be such that good status can be reached, in the case of upgrading existing irrigation.
It must be ensured that expansion of existing irrigation systems (including through increased use of water, i.e. not only physical expansion), even via more efficient methods, is avoided where the concerned water bodies are, or projected (in the context of intensifying climate change) to be in less than good status.
It is expected that this measure does not do significant harm to environmental objectives within the meaning of Article 17 of Regulation (EU) 2020/852, taking into account the description of the measure andthe mitigating steps set out in the recovery and resilience plan in accordance with the Do No Significant Harm Technical Guidance (2021/C58/01). In particular, for each sub- investment, full compliance with the requirements of EU law, including the Water Framework Directive, shall be ensured before, during and after the commencement of the construction works. Further, the measure is subject to an Environmental Impact Assessment (EIA) pursuant to Directive 2011/92/EU, as well as relevant assessments in the context of Directive 2000/60/EC and Directive 92/43/EEC, including the implementation of required mitigation measures.
In particular, when publishing the draft environmental impact assessment for public consultation, it should be framed with a justification of the purpose of the investment as compared to alternatives, both in terms of the goal (extent of irrigated land vs sustainable rural regeneration) and the means (reducing water demand and nature-based solutions).</t>
  </si>
  <si>
    <r>
      <rPr>
        <sz val="10"/>
        <color rgb="FF006000"/>
        <rFont val="Calibri"/>
        <family val="2"/>
      </rPr>
      <t>MIPAAF</t>
    </r>
  </si>
  <si>
    <r>
      <rPr>
        <sz val="10"/>
        <color rgb="FF006000"/>
        <rFont val="Calibri"/>
        <family val="2"/>
      </rPr>
      <t>The irrigation system should provide for installation of meters at the supply source and on the distribution network, provide for an adequate water saving in absence of increase in irrigated area.</t>
    </r>
  </si>
  <si>
    <r>
      <rPr>
        <sz val="10"/>
        <color rgb="FF006000"/>
        <rFont val="Calibri"/>
        <family val="2"/>
      </rPr>
      <t>Explanatory document duly justifying how the milestone (including all the constitutive elements) was satisfactorily fulfilled. This document shall include as an annex the following documentary evidence:
a)  List of certificates of completion for each of the interventions issued in accordance with the national legislation with specification of withdrawal sources equipped with meters
b) Report by an independent engineer endorsed by the responsible ministry justifying the percentage achieved,
c)  Specific details to prove compliance with the Do No Significant Harm Principle</t>
    </r>
  </si>
  <si>
    <r>
      <rPr>
        <sz val="10"/>
        <color rgb="FF006000"/>
        <rFont val="Calibri"/>
        <family val="2"/>
      </rPr>
      <t>Increase to at least 29% the percentage of withdrawal sources equipped with meters</t>
    </r>
  </si>
  <si>
    <r>
      <rPr>
        <sz val="10"/>
        <color rgb="FF006000"/>
        <rFont val="Calibri"/>
        <family val="2"/>
      </rPr>
      <t>Explanatory document duly justifying how the milestone (including all the constitutive elements) was satisfactorily fulfilled. This document shall include as an annex the following documentary evidence:
a) List of certificates of completion for each of the interventions issued in accordance with the national legislation with specification of withdrawal sources equipped with meters
b) Report by an independent engineer endorsed by the responsible ministry justifying the percentage achieved,
c) Specific details to prove compliance with the Do No Significant Harm Principle</t>
    </r>
  </si>
  <si>
    <r>
      <rPr>
        <sz val="10"/>
        <color rgb="FF006000"/>
        <rFont val="Calibri"/>
        <family val="2"/>
      </rPr>
      <t>Increase to at least 40% the percentage of withdrawal sources equipped with meters</t>
    </r>
  </si>
  <si>
    <r>
      <rPr>
        <sz val="10"/>
        <color rgb="FF006000"/>
        <rFont val="Calibri"/>
        <family val="2"/>
      </rPr>
      <t>Explanatory document duly justifying how the milestone (including all the constitutive elements) was satisfactorily fulfilled. This document shall include as an annex the following documentary evidence:
a) List of certificates of completion for each of the irrigated area interventions
b) Report by an independent engineer endorsed by the responsible ministry justifying the percentage achieved,
c) Specific details to prove compliance with the Do No Significant Harm Principle</t>
    </r>
  </si>
  <si>
    <r>
      <rPr>
        <sz val="10"/>
        <color rgb="FF006000"/>
        <rFont val="Calibri"/>
        <family val="2"/>
      </rPr>
      <t>At least 15% the percentage of irrigated area shall benefit from an efficient use of irrigation resources</t>
    </r>
  </si>
  <si>
    <t>The irrigation system should
provide forinstallation of meters at the supply source and on the distribution network, provide for an adequate water saving in absence of increase in irrigated area.</t>
  </si>
  <si>
    <t>Explanatory document duly justifying how the milestone (including all the constitutive
elements) wassatisfactorily fulfilled. This document shall include as an annex the following documentary evidence:
a)   List of certificates of completion for each of the irrigated area interventions
b)  Report by an independent engineer endorsed by the responsible ministry justifying the percentage achieved.
c)  Specific details to prove compliance with the Do No Significant Harm Principle</t>
  </si>
  <si>
    <t>At least 29% the percentage of irrigated area benefitting from an efficient use of irrigation resources</t>
  </si>
  <si>
    <t>The indicator shows the reduction of the number of equivalent inhabitants who do not comply with the requirementsof Directive 91/271/EEC.
The call is expected to target potential beneficiaries based on needs. It is expected that the deployment of measures related to technical assistance would
contribute to this aim</t>
  </si>
  <si>
    <t>Explanatory document duly justifying how the milestone (including all the constitutive elements) was satisfactorily fulfilled. This document shall include as an annex the following documentary evidence:a)            copy of contract award notification; b)extract of the relevant parts of the technical specifications of the project proving alignment with the CID's description of the investment and target;</t>
  </si>
  <si>
    <t>Notification of the award of the contracts for a total of EUR 600 000 000 for interventions in sewerage and purification.
The interventions shall,
-      Be compliant with the relevant requirements of footnote 11 of Annex VI of the Regulation (EU) 2021/241-      Make the purification of wastewater discharged into marine and inland waters more effective, also by means of technological innovation;
Transform some purification plants into “green factories”, which reuse purified wastewater for irrigation and industrial purposes;</t>
  </si>
  <si>
    <t>The indicator shows the reduction of the number of equivalent inhabitants who do not comply with
the requirementsof Directive 91/271/EEC.</t>
  </si>
  <si>
    <t>Explanatory document duly justifying how the target (including all the constitutive elements) was satisfactorily fulfilled. This document shall include as an annex the following documentary evidence:a)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</si>
  <si>
    <t>Reduce the number of inhabitants residing in agglomerations non-compliant with the Council Directive 91/271/EEC for not adequate collecting and treating the urban waste water by at least 570 000</t>
  </si>
  <si>
    <t>The indicator shows the reduction of the number of equivalent inhabitants who do not comply with the requirements of Directive 91/271/EEC.</t>
  </si>
  <si>
    <t>Summary document duly justifying how the target (including all the constitutive elements) was satisfactorily fulfilled. This document shall include as an annex the following documentary evidence:
a) certificate of completion issued in accordance with the national legislation
b) report by an
independent engineerendorsed by the relevant ministry, including justification that the technical specifications of the project(s) are aligned with the CID's description of the investment and target,</t>
  </si>
  <si>
    <t>Reduce the number of inhabitants residing in agglomerations non-compliant with the Council Directive 91/271/EEC for not adequate collecting and treating the urban waste water by at least 2 570 000</t>
  </si>
  <si>
    <t>The legislative amendment is expected to address the following elements,
- The competent parliamentar y commissions should express an opinion on the strategic guidelines of the CdP.
- The reform provides certain times
for theapproval process of the CdP
- The Court of Auditors may carry out in parallel concurrent checks on the CdP at the request of the Government or of the competent parliamentar y
commissions</t>
  </si>
  <si>
    <t>The legislative amendment shall reduce the time for the approval process of the Contratti di Programma (CdP) of the railway infrastructure manager Rete Ferroviaria Italiana</t>
  </si>
  <si>
    <t>A legislative provision will make an important regulatory modification to allow the geographic location of the works to be anticipated in
the“Technical and Economic Feasibility Study” (TEFS),
instead of waiting for the definitive project design phase. The location will hence be included as a variation of the urban planning instruments, with a constraint linked to expropriation
. The additional authorization s, which cannot be acquired on the TEFS, would be
obtained insubsequent project design phases, without convening the
“Conferenza dei Servizi”, as an exception to Law no.
241/1990.
The following positive effects are expected from the proposed regulatory change:</t>
  </si>
  <si>
    <t>Copy of the publication in the Official Journal for primary legislation that is critical for achieving the objectives described in the CID and reference to the relevant provisions indicating the entry into force, accompanied by a document duly justifying how the milestone, including all theconstitutive elements, was satisfactorily fulfilled.</t>
  </si>
  <si>
    <t>The regulatory change shall reduce the authorisation time of projects from 11 to six months</t>
  </si>
  <si>
    <t>The contract
(s) will refer to the following parts of those lines: NapoliBari: Orsara-
Bovino andPalermo Catania: Catenanuova
- Dittaino e Dittaino - Enna
The tender
(s) will set clear, non- discriminator y and transparent criteria for the eligibility and the selection of the proposals The public procurement rules are provided by the legally binding obligation according to art.2 of DL 120/2020 and in line with the
PublicProcurement
Directives</t>
  </si>
  <si>
    <t>Explanatory document duly justifying how the milestone (including all the constitutive elements) was satisfactorily fulfilled. This document shall
include as an annex thefollowing documentary evidence:
a) copy of contract award notification;
b) extract of the relevant parts of the technical specifications of the project proving alignment with the CID’s description of the investment and milestone;
c) the list of contractual counterparts;
d) report of the evaluation committee regarding its assessment of the submitted applications against the Call's demands;
e) further project-specific details containing the selection criteria that ensure compliance with the Do No Significant Harm principle</t>
  </si>
  <si>
    <t>Notification of the award of all public contracts to build high-speed railway in the lines Napoli-Bari, and Palermo-Catania in full compliance with the public procurement rules
The contract (s) shall refer to the following parts of those lines:Napoli-Bari line: Orsara- Bovino
Palermo-Catania line: Catenanuova - Dittaino and Dittaino – Enna</t>
  </si>
  <si>
    <t>The contract will refer to the following parts of this line: Battipaglia - Romagnano
The tender
(s) will set clear, non- discriminator y and transparent criteria for the eligibility and the selection of the proposals The public procurement rules are provided by the legally binding obligation according to art.2 of DL
120/2020and in line with the Public Procurement Directives</t>
  </si>
  <si>
    <t>Explanatory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the list of contractual counterparts;
d) report of the evaluation committee regarding its assessment of the submitted applications against the
Call's demand;.e) further project-specific details containing the selection criteria that ensure compliance with the Do No Significant Harm principle.</t>
  </si>
  <si>
    <t>Notification of the award of all public contracts to build high-speed railway in the line Salerno Reggio Calabria.
The contract shall refer to the following parts of this line: Battipaglia - Romagnano</t>
  </si>
  <si>
    <t>The 69 km will be built in the following segments
Bicocca Catenanuova (Palermo Catania) 37 km
Cancello Frasso (Napoli Bari) 16 km Napoli Cancello (Napoli Bari) 16 km
The 69 km will be built in the
followingsegments
Bicocca Catenanuova (Palermo Catania) 37 km
Cancello Frasso (Napoli Bari) 16 km Napoli Cancello (Napoli Bari)
16 km</t>
  </si>
  <si>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target;c) Specific details to prove compliance with the Do No Significant Harm Principle;</t>
  </si>
  <si>
    <t>69 km of high-speed rail for both passengers and freight in the lines Napoli-Bari and Palermo-Catania built, ready for authorisation and operational phases.
The 69 km shall be built in the following segments:
Bicocca -Catenanuova (Palermo-Catania line), 37 km
Cancello-Frasso (Napoli-Bari line), 16 km Napoli-Cancello (Napoli-Bari line), 16 km</t>
  </si>
  <si>
    <t>The indicative breakdown is the following,
- 93 km in the line Napoli- Bari
- 33 km in the line Salerno- Reggio Calabria
- 148 km in the line Palermo-
CataniaThe 274 km will be built in the following segments Napoli Bari: Napoli - Cancello, Cancello- Frasso,  Frasso - Telese, Telese- Vitulano, Apice-Irpinia, Orsara- Bovino; Salerno Reggio: Battipaglia – Romagnano; Palermo Catania: Bicocca- Catenanuova, Catenanuova
-Dittaino, Dittaino-Enna, Caltanisetta Xirbi-Lercara, Enna - Caltanisetta Xirbi.</t>
  </si>
  <si>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includingjustification that the technical specifications of the project(s) are aligned with the CID's description of the investment and target;
c) Specific details to prove compliance with the Do No Significant Harm Principle;</t>
  </si>
  <si>
    <t>274 km of high-speed rail for both passengers and freight in the lines Napoli- Bari, Salerno-Reggio Calabria, Palermo- Catania built, ready for authorisation and operational phases.
The indicative breakdown is the following:
Orsara-Bovino (Napoli-Bari line), 93 km
Battipaglia-Romagnano (Salerno-Reggio Calabria line), 33 km
Catenanuova - Dittaino e Dittaino – Enna (Palermo-Catania line), 148 km</t>
  </si>
  <si>
    <t>The contract will refer to the following parts of this line: Circonvallazio ne di Trento (Trento bypass)
The tender
(s) will set clear, non- discriminator y and transparent criteria for the eligibility and the selection of the proposals The public
procurementrules are provided by the legally binding obligation according to art.2 of DL 120/2020</t>
  </si>
  <si>
    <t>Explanatory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the list of contractual counterpartsd) report of the evaluation committee regarding its assessment of the submitted applications against the Call's demands.
e) further project-specific details containing the selection criteria that ensure compliance with the Do No Significant Harm principle</t>
  </si>
  <si>
    <t>Notification of the award of all public contracts to build high-speed railway in the line Verona-Brennero.
The contract shall refer to the following parts of these lines:
Verona-Brennero: Circonvallazione di Trento (Trento bypass),
Liguria Alpi: Genoa Node and Third Giovi Crossing section
Brescia-Verona Verona-Bivio-Vincenza Rho-Parabiago
Pavia-Milano-Rogoredo</t>
  </si>
  <si>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ofthe project(s) are aligned with the CID's description of the investment and target;
c) Specific details to prove compliance with the Do No Significant Harm Principle</t>
  </si>
  <si>
    <t>53 km of high-speed rail for both passengers and freight in the line Liguria-Alpi built, ready for authorisation and operational phases.
The 53 km shall be built in the following segments:
Genoa Node and Third Giovi Crossing section</t>
  </si>
  <si>
    <t>Summary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target;c) Specific details to prove compliance with the Do No Significant
Harm Principle.</t>
  </si>
  <si>
    <t>180 km of high-speed rail for both passengers and freight in the lines Brescia- Verona-Vicenza-Padova; Liguria-Alpi and Verona-Brennero built, ready for authorisation and operational phases.
The 180 km shall be built in the following segments:
Brescia-Verona, 48 km
Verona-Bivio-Vincenza, 44 km
Genoa Node and Third Giovi Crossing 53 km Rho-Parabiago 9 km
Pavia-Milano-Rogoredo 11 km Trento bypass 15 km</t>
  </si>
  <si>
    <r>
      <rPr>
        <sz val="10"/>
        <color rgb="FF006000"/>
        <rFont val="Calibri"/>
        <family val="2"/>
      </rPr>
      <t>The tender
(s) will set clear, non- discriminator y and transparent criteria for the eligibility and the selection of the proposals The public procurement rules are provided by the legally binding obligation according to art.2 of DL 120/2020</t>
    </r>
  </si>
  <si>
    <t>Explanatory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the list of contractual counterparts
d) report of the evaluation committee regarding its assessment
of the submittedapplications against the Call's demands.
e) further project-specific details containing the selection criteria that ensure compliance with the Do No Significant Harm principle</t>
  </si>
  <si>
    <t>Notification of the award of all public contracts to build the connections in the lines Roma-Pescara and Orte-Falconara.
The contract (s) shall refer to the following parts of those lines:
Roma-Pescara Orte Falconara
Taranto -Metaponto-Potenza-Battipaglia</t>
  </si>
  <si>
    <r>
      <rPr>
        <sz val="10"/>
        <color rgb="FF006000"/>
        <rFont val="Calibri"/>
        <family val="2"/>
      </rPr>
      <t>- .</t>
    </r>
  </si>
  <si>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target;c) Specific details to prove compliance with the Do No Significant Harm Principle.</t>
  </si>
  <si>
    <t>87 km of high-speed rail for both passengers and rail in the lines Roma-Pescara, Orte- Falconara and Taranto -Metaponto- Potenza-Battipaglia built, ready for authorisation and operational phases.
The breakdown of the 87 km shall be the following:
Roma-Pescara, 32 km
Orte-Falconara, 20 km
Taranto – Metaponto – Potenza – Battipaglia, 35 km</t>
  </si>
  <si>
    <r>
      <rPr>
        <sz val="10"/>
        <color rgb="FF006000"/>
        <rFont val="Calibri"/>
        <family val="2"/>
      </rPr>
      <t>The contract
(s) will refer to the following lines.
The tender
(s) will set clear, non- discriminator y and transparent criteria for the eligibility and the selection of the proposals</t>
    </r>
  </si>
  <si>
    <t>Explanatory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the list of contractual counterparts
d) report of the evaluation committee
regarding its assessmentof the submitted applications against the Call's demands.</t>
  </si>
  <si>
    <t>Notification of the award of all public contracts to introduce the European Rail Transport Management System (ERTMS)</t>
  </si>
  <si>
    <t>The 1400 km will include the completion of the "Rhine Alpine" Corridor from Chiasso to Milan and from Milan to the port of Genoa via Tortona; of the "Mediterrane an" Corridor from Novara to Trieste / Villa Opicina via Milan - Venice Mestre and Vicenza - Castelfranco Veneto - Portogruaro
and theBrennero - Verona section on the "Scandinavia n- Mediterranea n" Corridor and new realizations on other lines of the core, comprehensi ve and off- ten network (Roccasecca – Avezzano, Canicattì – Siracusa, Cagliari
– Oristano - Chilivani, Decimomann u – Carbonia/Igle sias, Linee Castelli Romani, Caltanissetta
– Aragona Caldare,Lercara – Agrigento – Porto Empedocle, Bolzano – Merano, Alcamo – Trapani, Campoleone
– Nettuno, Lamezia Terme – Catanzaro Lido, Barletta
– Spinazzola, Monza – Molteno – Lecco, Fortezza – S.Candido, Terni – Sulmona, Novara – Biella –
Santhià).</t>
  </si>
  <si>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</si>
  <si>
    <t>1 400 km of rail lines equipped with the European Rail Transport Management System in line with the European Deployment Plan, ready for authorisation and operational phases
.</t>
  </si>
  <si>
    <t>The 3 400
kms include the line mentioned above and
newrealizations on other lines of the core, comprehensi ve and off- ten network. Deployment will involve the completion of the western section of the CNC
Mediterranea n (Modane- Torino- Novara),
the cross border connections to Switzerland via Domodossola (Domodossol a – Arona - Rho / Novara) and Luino (Luino
– Oleggio andLaveno Mombello – Gallarate ) on the CNC Rhine-Alpine together with the Novara- Alessandria section, the line Firenze- Pisa- Livorno/la Spezia on
the CNC ScanMed. A number of other lines belonging to the TEN an off TENT network will also be equipped, including Milano – Piacenza, Firenze – Roma (LL), Prato –
Firenze, Bologna –S.Giorgio di Piano, Caserta – Napoli (linea Cassino), Salerno – Arechi, Gallarate - Varese – Stabio /  Porto Ceresio, Voghera – Piacenza, Chilivani – Golfo Aranci / Porto Torres, Venezia – Portogruaro, Roma – Fiumicino, Roma – Colleferrro, Roma – Civitavecchia
– Grosseto.</t>
  </si>
  <si>
    <t>Explanatory document duly justifying how the target was satisfactorily fulfilled. This document shall include as an annexthe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</si>
  <si>
    <t>3400 km of rail lines equipped with the European Rail Transport Management System in line with the European Rail Transport Management System in line with the European Deployment Plan, ready for
authorisation and operational phases</t>
  </si>
  <si>
    <t>47 upgrading actions will take place
along thefollowing indicative routes and nodes:
- Adriatic- Ionian (8)
- Bologna- Venice- Trieste/Udine (3)
- Central and North Tyrrhenian link (7)
- Liguria-Alps (5)
- Turin- Venice (2)
- Urban nodes &amp; regional lines (0)
- Urban nodes &amp; regional lines
– center (7)
- Urban nodes &amp; regional lines
- north east
(6)- Urban nodes &amp; regional lines
- north west (6)
- Urban nodes &amp; regional lines
– south (3)</t>
  </si>
  <si>
    <t>Explanatory document duly justifying how the target was satisfactorily
fulfilled. This documentshall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</si>
  <si>
    <t>700 km of upgraded line sections built on metropolitan nodes and key national links, ready for authorisation and operational
phases.</t>
  </si>
  <si>
    <t>94 upgrading actions will take place along the following indicative routes and nodes:
- Adriatic- Ionian (12)
- Bologna- Venice- Trieste/Udine (6)
- Central and North Tyrrhenian link (9)
- Liguria-Alps (9)
- Turin- Venice (5)- Urban nodes &amp; regional lines (2)
- Urban nodes &amp; regional lines
– center (10)
- Urban nodes &amp; regional lines
- north east (12)
- Urban nodes &amp; regional lines
- north west (20)
- Urban nodes &amp; regional lines
– south (9)</t>
  </si>
  <si>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</si>
  <si>
    <t>1 280 km of upgraded line sections built on metropolitan nodes and key national links , ready for authorisation and operational phases</t>
  </si>
  <si>
    <t>The tender(s) will set clear, non- discriminatory and transparent criteria for the eligibility and the selection of the proposals The public procurement rules are provided by the legally binding obligation according to art.2 of DL 120/2020</t>
  </si>
  <si>
    <t>Explanatory document duly justifying how the milestone (including all the constitutive elements) wassatisfactorily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the list of contractual counterparts
d) report of the evaluation committee regarding its assessment of the submitted applications against the Call's demands.</t>
  </si>
  <si>
    <t>Notification of the award of (all) public contracts for the upgrading, electrification and resilience of railways South.
The contract (s) shall refer to the following parts of those lines:Region Molise
Rome-Venafro-Campobasso-Termoli; Region Puglia
Bari – Lamasinata; Barletta – Canosa; Pescara-Foggia Potenza-Foggia Links Brindisi Links Taranto Region Calabria
Ionian Sibari-Catanzaro Lido-Reggio Calabria/Lamezia Terme
Region Basilicata Ferrandina-Matera Region Campania
Salerno Arechi – Aeroporto Pontecagnano Region Sicilia
Node of CataniaPalermo - Agrigento - Porto Empedocle Link to the Port of Augusta
Region Sardegna
Rail connection with Obia airport
Track-doubling Decimomannu- Villamassargia</t>
  </si>
  <si>
    <r>
      <rPr>
        <sz val="10"/>
        <color rgb="FF006000"/>
        <rFont val="Calibri"/>
        <family val="2"/>
      </rPr>
      <t>The actions consist in the infrastructura l and technological upgrading of the regional lines.
The actions will take place in the regions of Piemonte, Friuli Venezia Giulia, Umbria, Campania, Calabria andPuglia.</t>
    </r>
  </si>
  <si>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descriptionof the investment and
target</t>
  </si>
  <si>
    <t>680 km of upgraded regional lines , ready for authorisation and operational phases</t>
  </si>
  <si>
    <t>The upgrade will involve internal and external stations areas and will consist as a minimum of,
- Enhancing the accessibility of the stations in line with Directive 1300/2014 (“PRM TSI”)
- Increasing the quality of the services provided to users
- Improve the comfort, safety and quality of the public areas
(internal and external)The actions will take place in the regions of Abruzzo, Campania, Calabria , Sicilia , Puglia and Sardegna
.
The indicative list of railway stations that will benefit is the following,
Vasto San Salvo, Lamezia Terme, Sapri, Polignano a Mare, Barletta, Giovinazzo, Macomer, Oristano,
PalermoNotarbartolo,
Milazzo</t>
  </si>
  <si>
    <t>Ten railway stations are upgraded and accessible in line with Directive 1300/2014 and EU railway safety regulations</t>
  </si>
  <si>
    <t>The upgrade will involve internal and external stations areas and will consist as a minimum of:
- Enhancing the accessibility of the stations
- Increasing the quality of the services provided to users
- Improve the comfort, safety and quality of the public areas (internal and external).
The actions will takeplace in the regions of Abruzzo, Molise, Campania, Calabria, Sicilia, Puglia, Basilicata and Sardegna.
The indicative list of railway stations that will benefit is the following, Vasto San Salvo, Chieti, Pescara, Giulianova, Potenza, Potenza Superiore, Lamezia Terme, Cosenza, Crotone, Scalea- S.Domenica Talao, Vibo
Valentia-Pizzo, Reggio di Calabria Lido, Sapri, Falciano- Mondragone- Carinola, Maddaloni Inferiore, Pozzuoli Solfatara, Termoli, Polignano a Mare, San Severo, Barletta, Giovinazzo, Brindisi, Foggia, Macomer, Oristano, Palermo Notarbartolo, Milazzo, Acireale, Marsala, Siracusa.
In addition, a set of 8 station and one city -line
will beupgrade as metropolitan hubs, with larger actions that will involve also local stakeholders and include improvement of the energy efficiency of the stations. The metropolitan hubs will be: Messina Centrale e Marittima, Villa San Giovanni, Benevento, Caserta, L2 Line in Naples, Bari, Lecce, Taranto, Settimo Rende (new
station).</t>
  </si>
  <si>
    <t>38 railway stations are upgraded and accessible in line with Directive 1300/2014 and EU railway safety regulations</t>
  </si>
  <si>
    <r>
      <rPr>
        <sz val="10"/>
        <color rgb="FF006000"/>
        <rFont val="Calibri"/>
        <family val="2"/>
      </rPr>
      <t>The adoption of "Guidelines", which will allow the application of common standards and methodologi es on the entire national road network.</t>
    </r>
  </si>
  <si>
    <r>
      <rPr>
        <sz val="10"/>
        <color rgb="FF006000"/>
        <rFont val="Calibri"/>
        <family val="2"/>
      </rPr>
      <t>Publication on Ministry’s institutional website of the Ministerial Decree that adopts the Guidelines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</si>
  <si>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“Guidelines” shall set common standards and methodologies on the entire national road network for the classification and management of risks, the evaluation of security and the monitoring of existing bridges.</t>
    </r>
  </si>
  <si>
    <t>The transfer of the ownership of the works of art will have to take place within six months of the entry into force of Law 120/20. It is expected to be completed in 2021accordin g to the rules
of the Codice della Strada(Legislative Decree 285/1992)
and its Regulations (Presidential Decree 495/92),
which dictate provisions on the transfer of ownership between road-owning entities.</t>
  </si>
  <si>
    <t>Copy of the publication in the Official Journal for primary legislation and publication on Ministry’s institutional website of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</si>
  <si>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transfer of ownership of the works of art shall have to take place within six months of the entry into force of Law 120/20. It is expected to be completed according to the rules of the Codice della Strada (Legislative Decree 285/1992) and its Regulations (Presidential Decree 495/92), which dictate provisions on the transfer of ownership between road-owning entities.</t>
  </si>
  <si>
    <t xml:space="preserve">Ministry of Ecological Transition (MITE) </t>
  </si>
  <si>
    <t>Summary document duly justifying how the target was satisfactorily fulfilled.
This document shallinclude as an annex the following documentary evidence:
a) certificate of completion issued in accordance with the national legislation;
b) extracts of the technical specifications of the project(s) ensuring alignment with the CID's description of the investment and target;
c) Specific details to prove compliance with (i) the Do No Significant Harm Principle and with the relevant EU and national environmental legislation and (ii) the fact that the climate contribution of the investment as per the methodology in Annex VI of the Regulation (EU) 2021/241 accounts for at least 79% of the total  cost of the investment supported by the RRF.d) report on the implementation of the measure halfway through the life of the scheme and at the end of the scheme</t>
  </si>
  <si>
    <t>Assignment of the works to at least seven Port System Authorities. The selectionprocedure for the assignment of works shall include the following:
a) Eligibility criteria that ensure that the works comply with the ‘Do no significant harm’ Technical Guidance (2021/C58/01) and with the relevant EU and national environmental legislation.
b) Commitment that the climate contribution of the investment as per the methodology in Annex VI of the Regulation (EU) 2021/241 shall account for at least 79% of the total cost of the investment supported by the RRF.
c) Commitment to report on the implementation of the measure halfway through the life of the scheme and the end of the scheme.</t>
  </si>
  <si>
    <t>The main envisaged intervention categories are:
- Energy efficiency and production of energy from renewable sources (wind on land and on breakwaters, solar photovoltaic, solar thermal) and environment al monitoring of port areas;
- Purchase of electric orzero emission vehicles, boats or other means of transport to be used in ports;
-
Replacement of inefficient port facilities from an energy point of view;
- Creation of infrastructure s useful for the use of electricity on the quays (small boats, vehicles, means of transport, etc
..);
- Centralized smoke treatment systems in
port;-
Environment al quality monitoring systems.
In addition to reducing CO2 emissions from fossil fuels, the "Green  Ports" program will also achieve the abatement of other combustion pollutants, which are the main cause of deterioration in air quality in port cities. In any case, the solution that makes use of the best sustainable
technologiesavailable on the market will be
financed.</t>
  </si>
  <si>
    <t>Summary document duly justifying how the target was satisfactorily fulfilled. This document shall include as an annex the following documentary evidence:
a) certificate of completion issued in accordance with the national legislation;
b) extract of the technical specifications of the project(s) proving alignment with the CID's description of the investment and target;
c) invoices demonstrating that at least EUR 213 000 000 were dedicated to activities supporting
climate objective as perthe Methodology in Annex VI of the Regulation (EU) 2021/241</t>
  </si>
  <si>
    <t>Completion of the works by all the Port Authorities. Overall, at least EUR 213 000 000 shall go to activities supporting climate objective as per the Methodology in Annex VI of the Regulation (EU) 2021/241</t>
  </si>
  <si>
    <r>
      <rPr>
        <sz val="10"/>
        <color rgb="FF006000"/>
        <rFont val="Calibri"/>
        <family val="2"/>
      </rPr>
      <t>Summary document duly justifying how the milestone (including all the constitutive elements) was satisfactorily fulfilled.
This document shall include as an annex the following documentary evidence:
a) certificate of works completion signed by the contractor and the competent authority demonstrating project has been completed and is operational, and link to the platform</t>
    </r>
  </si>
  <si>
    <r>
      <rPr>
        <sz val="10"/>
        <color rgb="FF006000"/>
        <rFont val="Calibri"/>
        <family val="2"/>
      </rPr>
      <t>The Port Community Systems of individual Port System Authorities shall be interoperable with each other and with the digital national strategic platform</t>
    </r>
  </si>
  <si>
    <t>Copy of the publication in the Official Journal for the revised primarylegislation to amend the current rules for student housing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</si>
  <si>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revised legislation shall:
Amend the current rules for studenthousing (law 338/2000 and the Legislative Decree 68/2012) in order to:
(1). Fostering the restructuring and renovation of structures instead of new green-field buildings (with a greater percentage of cofounding, currently at 50%), with the highest environmental standard to be ensured by the presented projects;
(2). Simplify, also thanks to the digitalization, the presentation and selection of projects and, therefore, the implementation timing;
(3)Provide by law for a derogation from the criteria set out in Law no. 338/2000 with regard to the percentage of co-financing that can be
Granted.
A reform will be implemented, by introducing in the Italian regulatory framework for student housing financing the following major changes:
1. Opening up the participation to the funding also to private investors (according to the scheme described in the implementation), also allowing public- private partnerships where the university
will make use of the available funding tosupport the financial equilibrium in real- estate investments for student housing;
2. Ensuring the long-term sustainability of the private investments by guaranteeing a change in the taxation scheme from the one applied for hotel services to the one applied for social housing, by constraining the use of the new accommodations for student housing purposes during the Academic Year, but allowing the use of the structures when they are not needed for student hospitality. This will, in turn, help the supply of a new range of accommodation at affordable rents;
3. Conditioning the funding as well as additional tax allowances (e.g. the equal treatment with the social housing) on the use of the new accommodations for student housing during the overall investment horizon and the compliance with the agreed upper bound in the rents charged to students even beyond the expiration of special funding schemes that my contribute to trigger the investment by the private operators;
4. Redefining the standards for student accommodations, by redetermining the law requirements regarding the common space per student available in the buildings in exchange for better equipped (single)
rooms.</t>
  </si>
  <si>
    <r>
      <rPr>
        <sz val="10"/>
        <color rgb="FF006000"/>
        <rFont val="Calibri"/>
        <family val="2"/>
      </rPr>
      <t>Summary document duly justifying how the target was satisfactorily fulfilled. This document shall include as an annex the following documentary evidence:
a) list of the additional sleeping accommodation units (beds) assigned in accordance with the
national legislation.</t>
    </r>
  </si>
  <si>
    <r>
      <rPr>
        <sz val="10"/>
        <color rgb="FF006000"/>
        <rFont val="Calibri"/>
        <family val="2"/>
      </rPr>
      <t>At least 7 500 additional sleeping accommodation units (beds) created and assigned through law 338/2000, as revised by 31 December 2021</t>
    </r>
  </si>
  <si>
    <t>Copy of the publication in the Official Journal for primary legislation and the secondary legislation on the reform on student housing that is critical for achieving the objectives described in the target and in the CID and reference to the relevant provisions indicating the entry into force, accompanied by a document duly justifying how the milestone, including all the
constitutive elements, was satisfactorily fulfilled.</t>
  </si>
  <si>
    <t>The reform shall include: (1) Opening up the participation to the funding also to private investors, also allowing public-private partnerships where the university will make use of the available funding to support the financial equilibrium in real-estate investments for student housing; (2).
Ensuring the long-term sustainability of the private investments by guaranteeing a change in the taxation scheme from the one applied for hotel services to the one applied for social housing, by constraining the use of the new accommodations for student housing purposes during the Academic Year, but allowing the use of the structures when they are not needed for student hospitality ;
(3). Conditioning the funding as well asadditional tax allowances (such as the equal treatment with the social housing) on the use of the new accommodations for student housing during the overall investment horizon and the compliance with the agreed upper bound in the rents charged to students even beyond the expiration of special funding schemes that my contribute to trigger the investment by the private operators; (4). Redefining the standards for student accommodations, by redetermining the law requirements regarding the common space per student available in the buildings in exchange for better equipped
(single) rooms.</t>
  </si>
  <si>
    <r>
      <rPr>
        <sz val="10"/>
        <color rgb="FF006000"/>
        <rFont val="Calibri"/>
        <family val="2"/>
      </rPr>
      <t>Summary document duly justifying how the target was satisfactorily fulfilled. This document shall include as an annex the following documentary evidence:
a) list of the additional sleeping accommodation units (beds) assigned in accordance with the national legislation in the CID.</t>
    </r>
  </si>
  <si>
    <r>
      <rPr>
        <sz val="10"/>
        <color rgb="FF006000"/>
        <rFont val="Calibri"/>
        <family val="2"/>
      </rPr>
      <t>At least 60 000 additional sleeping accommodation units (beds) created and assigned following the existing (Law no. 338/2000 ) and the new legislative scheme (Reform 1.7: Reform of student housing regulation and investment in student housing).
At least 7 500 additional sleeping accommodation units created and assigned through law 338/2000, as revised by the end of 2021 [baseline 47 500]</t>
    </r>
  </si>
  <si>
    <t>Summary document duly justifying how the target was satisfactorily fulfilled. This document shall include as an annex the following documentary evidence:
a) list of awarded contracts,
b) brief description including:
i)               An extract of the relevant parts of the technical specifications of the project proving alignment with the CID's description ofthe investment and target
ii)             An extract of the relevant parts containing the selection criteria that ensure compliance with DNSH and compliance with the relevant EU and national environmental legislation.</t>
  </si>
  <si>
    <t>Award of at least 3 150 Progetti di Ricerca di Interesse Nazionale research projects aligned with the priorities of the National Research Programme awarded to universities and research bodies.
The research priorities addressed with the Progetti di Ricerca di Interesse Nazionale shall deal with the six major areas of intervention of the National Research Programme.
The Progetti di Ricerca di Interesse Nazionale projects are bottom-up and curiosity-driven proposals. Monitoring of the distribution of the funded projects among the National Research Programme areas of intervention shall assure an equal distribution of research efforts and funds. Award of the contracts to the projects selected under the competitive calls for proposals, in compliance with the ’Do no significant harm’ Technical Guidance
(2021/C58/01) through the use of anexclusion list and the requirement of compliance with the relevant EU and national environmental legislation.</t>
  </si>
  <si>
    <t>Summary document duly justifying how the target was satisfactorily fulfilled. This document shall include as an annex the following documentary evidence:
a)     list of additional; awarded contracts,
b)    Additional
documentation that complement the
evidenceprovided for the intermediate target.</t>
  </si>
  <si>
    <t>Award of at least 5 350 Progetti di Ricerca di Interesse Nazionale research projects aligned with the priorities of the National Research Programme awarded to universities and research bodies.
The research priorities addressed with the Progetti di Ricerca di Interesse Nazionale shall deal with the six major areas of intervention of the PNR National Research Programme.
Award of the contracts to the projects selected under the competitive calls for proposals, in compliance with the ’Do nosignificant harm’ Technical Guidance (2021/C58/01) through the use of an exclusion list and the requirement of compliance with the relevant EU and
national environmental legislation.</t>
  </si>
  <si>
    <r>
      <rPr>
        <sz val="10"/>
        <color rgb="FF006000"/>
        <rFont val="Calibri"/>
        <family val="2"/>
      </rPr>
      <t>The target refers to the hiring of 900 researchers.</t>
    </r>
  </si>
  <si>
    <r>
      <rPr>
        <sz val="10"/>
        <color rgb="FF006000"/>
        <rFont val="Calibri"/>
        <family val="2"/>
      </rPr>
      <t>Summary document duly justifying how the target (including the relevant elements of the target, as listed in the description of target and of the corresponding measure in the CID annex) was satisfactorily fulfilled.
This document shall include as an annex the following documentary evidence and elements: list of the certificates of recruitment for fixed- term researchers
b) official references of the contracts and a brief description including an extract of their relevant technical specifications
c) justification of compliance with the CID's description of the
investment and target.</t>
    </r>
  </si>
  <si>
    <r>
      <rPr>
        <sz val="10"/>
        <color rgb="FF006000"/>
        <rFont val="Calibri"/>
        <family val="2"/>
      </rPr>
      <t>Award of at least 900 new fixed-term researchers hired.
The hired researchers shall focus on the priorities consistent with the Research Projects of Significant National Interest (PRIN) dealing with the six major areas of intervention of the National Research Programme (PNR) that reflect the six clusters of the European Framework Programme for Research and Innovation 2021-2027: i) health; ii) humanistic culture, creativity, social transformations, a society of inclusion; iii) security for social systems;
iv) digital, industry, aerospace; v) climate, energy, sustainable mobility; vi) food products, bioeconomics, biodiversity, agriculture, environment.</t>
    </r>
  </si>
  <si>
    <r>
      <rPr>
        <sz val="10"/>
        <color rgb="FF006000"/>
        <rFont val="Calibri"/>
        <family val="2"/>
      </rPr>
      <t>No further specification needed</t>
    </r>
  </si>
  <si>
    <t>Summary document duly justifying how the target was satisfactorily fulfilled. This document shall include as an annex the following documentary evidence:
a) List of certificates of recruitment for fixed- term researchers. The recruitment shall be in line with the description of the CID and shall foresee an award quota of at least 40% for women.
(b) official references of the contracts and a brief description including an extract of their relevant technical specifications
c) justification of compliance with the CID's description of the investment and target,
including where relevant the aggregatecharacteristics of all the projects.
d) extract of the relevant parts containing the selection criteria that ensure compliance with DNSH, the inclusion of a Strategic Environmental Evaluation (SEA) in case the project is expected to produce a consistent impact on the territory, and compliance with national and EU legislation.</t>
  </si>
  <si>
    <t>At least 100 new fixed-term researchers hired for each one of the envisaged basic research partnerships signed between research institutes and private firms (1.3);
The satisfactory fulfilment of the target depends on the share of fixed-term contracts awarded to female researchers: at least 40%.
The projects shall be selected based on competitive criteria including i) adherence to the PNR - (Piano Nazionale di Ricerca) objectives and priorities; ii) involvement of stakeholders to combine the Technology Readiness Level -TRL with the Societal Readiness Level -SRL;
Moreover, specific selection criteria shall be defined to ensure i) balance of territories involved (by promoting the involvement of actors from different regions and different zones of the country, including the South and the Islands), ii) the involvement of both large and small-medium enterprises (SME) with particular attention to the younger (less than five years from their establishment) and innovative ones.The call for programmes, as well as the selection procedure shall include the following:
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 the Regulation (EU) 2021/241 shall account for at least 42% of the total cost of the investment supported by the RRF.
c) Commitment to report on the implementation of the measure halfway through the life of the scheme and the end of the scheme.
Finally, the call for projects, as well as the selection procedure shall require a Strategic Environmental Evaluation (SEA) in case the project is expected to produce a consistent
impact on the territory.</t>
  </si>
  <si>
    <t>Ministry of University and Research and Ministry of Economic Development</t>
  </si>
  <si>
    <t>Summary document duly justifying how the milestone (including allthe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target
c) report of the evaluation committee regarding its assessment of the submitted applications against the Call's demands;
d) extract of the relevant parts of the terms of the call demonstrating alignment with the description of the milestone and of the measure.</t>
  </si>
  <si>
    <t>Award of the contracts to the projects selected under the competitive calls for proposals. The terms of the call shall include the following:a)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 the Regulation (EU) 2021/241 shall account for at least 36% of the total cost of the investment supported by the RRF.
c) Commitment that the digital contribution of the investment as per the methodology in Annex VII of the Regulation (EU) 2021/241 shall account for at least 15% of the total cost of the investment supported by the RRF.
d) Commitment to report on the implementation of the measure halfway through the life of the scheme and the end of the scheme.
At least five contracts for the creation of "National R&amp;D leaders" shall be awarded Key Enabling Technologies shall include:
-   Advanced Simulation and Big Data
analysis and management-   Advanced Environment and Energy Technologies
-   Quantum and Advanced Materials Technologies, Photonics and Optoelectronics
-   Technologies for Health (Biopharma Technologies)
-   Technologies for Agriculture and Food (Agri-Tech)
-   Sustainable Mobility
-   Technologies Applied to Cultural Heritage
-   Technologies for Biodiversity and Environmental Sustainability
-               Technologies for Industrial Digital
Transition – Industry 4.0</t>
  </si>
  <si>
    <t>Summary document duly justifying how the milestone (including all the constitutive elements) was satisfactorily fulfilled.
This document will include as an annex the following documentary evidence and elements:
a) copy of the publication of the call, showing that the competition has been open to applications, andb) justification that the technical specifications and terms of the call are fully aligned with the description, criteria and conditions as set out in the milestone and of the description of the investment in the CID</t>
  </si>
  <si>
    <t>The IPCEI projects that shall be supported are expected to be updated depending on the actual progress stage of the national IPCEI procedures currently on going and the progress stage of the state aid notification procedure.
The chosen IPCEI shall regard specific industrial innovative sectors in line with the European value chains already identified.
This intervention, includes both already approved IPCEIs and future ones, such as cloud, health, row materials, and cybersecurity.
The terms of the call shall include the following:a)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 the Regulation (EU) 2021/241 shall account for at least 40% of the total cost of the investment supported by the RRF.
c) Commitment that the digital contribution of the investment as per the methodology in Annex VII of the Regulation (EU) 2021/241 shall account for at least 60% of the total cost of the investment supported by the RRF.
d) Commitment to report on the implementation of the measure halfway through the life of the scheme and at the
end of the scheme.</t>
  </si>
  <si>
    <t>Copy of the national legal act that is critical for achieving the objectives described in the CID and
reference to the relevantprovisions indicating the entry into force, accompanied by a document duly justifying how the milestone, including all the constitutive elements, was satisfactorily fulfilled.</t>
  </si>
  <si>
    <t>The National Legal Act shall indicate the procedures and deadlines for submitting projects, as well as the access requirements of potential beneficiaries.</t>
  </si>
  <si>
    <t>Summary document duly justifying how the milestone (including all the constitutive elements) was satisfactorily fulfilled.
In addition, the verifications and evaluations of projects shall be made in
compliance with the ’Do
no significant harm’Technical Guidance (2021/C58/01) through the use of an exclusion list and the requirement of compliance with the relevant EU and national environmental
legislation.</t>
  </si>
  <si>
    <t>The list shall include the admitted subjects participating in the IPCEI projects, following the verifications and evaluations on the projects presented that will be made in
compliance with the ’Do no significant harm’ Technical Guidance (2021/C58/01) through the use of an exclusion list and the requirement of compliance with the relevant EU and national environmental.</t>
  </si>
  <si>
    <t>Summary document duly justifying how the target (including all the constitutive elements) was satisfactorily fulfilled. This document shall include as an annex the following documentary evidence:
a) certificates of works completion signed by the contractor and the competent authority demonstrating project has been completed and is operational.
b) justification of compliance with the description of the milestone/target and of the description of the
investment in the CID,including where relevant the aggregate characteristics of all the projects.
c) the Competence Centres shall be in the form of public–private partnerships and aligned with the requirements included in the description of the CID.</t>
  </si>
  <si>
    <t>Entry into operation of 42 new hubs
The investment shall focus on two types of Hubs:
-       Competence Centres
-       Network of on-the-ground innovation hubs
The Competence Centers are public-private partnerships and shall be selected according to the capacity to bring innovative and effective tools in implementing digital transformation programs of businesses regarding processes, products and business models.
Partners shall be– Institutions such as Universities, Research Centres and technological leading private companies. New centres shall be financed according to the emerging needs of specific sectors or innovation ecosystems. The Network of on- the-ground innovation hubs shall offer
services such as: awareness raising, training,technological brokerage, access to finance for technological innovation, technical audit and test beds.</t>
  </si>
  <si>
    <t>Summary document duly justifying how the target (including all the constitutive elements) was satisfactorily fulfilled. This document shall include as an annex the following documentary evidence:
a) list of certificates of completion issued in accordance with the national legislation;
b) report by an independent expert endorsed by the relevant
ministry, includingjustification that the technical specifications of the project(s) are aligned with the CID's description of the investment and target
c) invoices</t>
  </si>
  <si>
    <t>-
The technology transfer centres shall provide to firms services for an amount of resources accounting for at least EUR 600 000 000 (almost doubles the funding obtained, due to the cofinancial mechanism).
The envisaged services to be provided include:
i)Test-before invest, ii) training; iii) access to finance; iv) support to the development of innovation projects (TRL more than 5); v) technological brokerage vi) awareness raising at local level.</t>
  </si>
  <si>
    <r>
      <rPr>
        <sz val="10"/>
        <color rgb="FF006000"/>
        <rFont val="Calibri"/>
        <family val="2"/>
      </rPr>
      <t>Summary document duly justifying how the target (including all the constitutive elements) was satisfactorily fulfilled. This document shall include as an annex the following documentary evidence:
a) a list of SMEs supported through the delivery of services and for each of them
- a brief description of the services delivered;
- an official references of the certificate of completion issued in accordance with national legislation.</t>
    </r>
  </si>
  <si>
    <r>
      <rPr>
        <sz val="10"/>
        <color rgb="FF006000"/>
        <rFont val="Calibri"/>
        <family val="2"/>
      </rPr>
      <t>At least 4 500 SMEs supported through the delivery of services that shall include:
i) Test-before invest, ii) training; iii) access to finance; iv) support to the development of innovation projects (TRL more than 5); v) technological brokerage vi) awareness raising at local level.
According to past data, each SME is expected to receive services for an amount of EUR 130 000, including public and private resources.</t>
    </r>
  </si>
  <si>
    <r>
      <rPr>
        <sz val="10"/>
        <color rgb="FF006000"/>
        <rFont val="Calibri"/>
        <family val="2"/>
      </rPr>
      <t>Explanatory document duly justifying how the target (including all the constitutive elements) was satisfactorily fulfilled. This document shall include as an annex the following documentary evidence:
a) the documentation for the 30 funding agreements and for each of them
- a brief description of the infrastructure financed;
b) justification of compliance with the description of the milestone/target and of the description of the investment in the CID,
c) copy of the signed contracts and documentary evidence proving the satisfactory fulfilment of the hiring for 30 research managers.</t>
    </r>
  </si>
  <si>
    <r>
      <rPr>
        <sz val="10"/>
        <color rgb="FF006000"/>
        <rFont val="Calibri"/>
        <family val="2"/>
      </rPr>
      <t>At least 30 infrastructures funded for the integrated system of research and innovation infrastructure.
The innovation infrastructure shall include multi-purposes infrastructures able to cover at least three topic fields as: (i) quantum, (ii) advanced materials, (iii) photonics, (iv) life- sciences, (v) artificial intelligences, (vi) energy transition.
The satisfactory fulfilment of the target also depend on the hiring of at least 30 research managers for the integrated system of research and innovation infrastructure.</t>
    </r>
  </si>
  <si>
    <t>Explanatory document duly justifying how the milestone (including all the constitutive elements) was satisfactorily fulfilled. This document shall include as an annex the following documentary evidence:
a) copy of contracts award notification
b) extract of the relevant parts of the technical specifications of the project proving alignment with the CID’s description of the investment and milestone
c)report of the evaluation committee regarding its assessment of the submitted applications against the requirements set out in the description of the milestone.
d) Specific details to prove compliance withthe Do No Significant Harm Principle</t>
  </si>
  <si>
    <t>Notification of the award of the contracts to the projects selected under the competitive calls for proposals, in compliance with the ’Do no significant harm’ Technical Guidance (2021/C58/01) through the use of an exclusion list and the requirement of compliance with the relevant EU and national environmental legislation
Proposals shall be selected based on the following criteria: scientific/technological/innovation leadership, their innovation potential (both in terms of open innovation/open data and for proprietary developments), their compliance with the thematic areas or for novel disruptive developments, their translational and innovation plans, the support from industry as a partner for open- innovation and/or as users, the strength of the business development activities, IP generation, clear rules for distinguishing open and protected output and licensing plans, their ability to develop and host industrial doctorates, links with the venture or other types of funds to facilitate the development of new start-ups.
The selection procedure shall require a DNSH evaluation, and, where applicable a Strategic Environmental Assessment (SEA) in case the project shall be expected toproduce a consistent impact on the territory.</t>
  </si>
  <si>
    <t>The term merging should be intended as an aggregation of skills already partially gained in Italy by highly qualified public and private entities.
National Centers shall leverage the collaboration between Universities Research Institutes and companies and shall
have atechnological and/or thematic declination consistent with the European Agenda and the contents of the National Recovery and Resilience Plan.</t>
  </si>
  <si>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target
c) the list of contractual counterparts
d) report of the evaluation committee regarding its assessment of the submittedapplications against the Call's demands.</t>
  </si>
  <si>
    <r>
      <rPr>
        <sz val="10"/>
        <color rgb="FF006000"/>
        <rFont val="Calibri"/>
        <family val="2"/>
      </rPr>
      <t>Notification of the award of the contracts to the projects selected under the competitive calls for proposals, in compliance with the ’Do no significant harm’ Technical Guidance (2021/C58/01) through the use of an exclusion list and the requirement of compliance with the relevant EU and national environmental legislation
The selection procedure shall require a DNSH evaluation, and, where applicable, a Strategic Environmental Assessment (SEA) in case the project shall be expected to produce a consistent impact on the territory.
The National Centres (NCs) shall be created following a competitive call by merging existing world-leading laboratories already present in Universities, and public and private research centres, as well as by setting up new bespoke infrastructure.</t>
    </r>
  </si>
  <si>
    <t>a) copy of contract award notification
b) extract of the relevant parts of the technical specifications of the project proving alignment with the CID's description of the investment and target
c) report of the evaluation committee regarding its assessment of the submitted
applications against theRequirements set out in the description of the milestone and of the related investment</t>
  </si>
  <si>
    <t>Notification of the award of the contracts to the projects selected under the competitive calls for proposals, in compliance with the ’Do no significant harm’ Technical Guidance (2021/C58/01) through the use of an exclusion list and the requirement of compliance with the relevant EU and national environmental legislation.
The projects shall be selected for 30% of the resources as interventions “Research and innovation processes, technology transfer and cooperation between enterprises focusing on the low carbon economy, resilience and adaptation to climate
change” (IF022), and for 15% of theresources as interventions “Research and innovation processes, technology transfer and cooperation between enterprises
focusing on circular economy” (IF023).
Projects shall be assessed taking into account their feasibility, sustainability, cofounding from other sources (such as. regional funds), involvement of the productive sector, quality of the partners, and impact on social and environmental sustainability. The call for projects to be financed as innovation ecosystems. The selection procedure shall require a DNSH evaluation, and, where applicable, a Strategic Environmental Assessment (SEA) in case the project is expected to produce a
consistent impact on the territory.</t>
  </si>
  <si>
    <r>
      <rPr>
        <sz val="10"/>
        <color rgb="FF006000"/>
        <rFont val="Calibri"/>
        <family val="2"/>
      </rPr>
      <t>Ministry of Economi c Develop ment / Cassa Depositi e Prestiti</t>
    </r>
  </si>
  <si>
    <t>Copy of the adopted Investment Policy and of the Council of Ministers Decision (or of other public authorities) adopting it, accompanied by a document duly justifying how the milestone (including all the constitutive elements) was satisfactorily fulfilled,with appropriate links to the underlying evidence.
This document shall include as an annex the following documentary evidence:
             copy of the contract;
             extract of the relevant parts of the Financial
Instrument’s investment policy/strategy technical specifications of the project proving alignment with the CID’s description of the investment and milestone the list of contractual counterparts.</t>
  </si>
  <si>
    <t>The elements that shall be included in Financial Instrument’s investment policy/strategy are:
-   Investment targets (fund size, number of operations, amounts to be supported over time differentiated by beneficiary such as SMEs and mid-caps/large companies)
-   Scope and eligible beneficiaries
-   Eligible financial intermediaries and selection process-   Type of support provided (such as guarantees, loans, equity and quasi- equity)
-   Targeted risk/returns for each type of investor
-   Risk policy and AML policy
-   Governance (partners, fund managers, Board, Investment Committee, role and responsibilities)
-   Diversification and concentration limits
-   Equity policy including exit strategy for equity investments
-  DNSH and sustainability proofing policy and exclusion list
-  Lending policy for debt investment, including required guarantees and collateral
-  Timeline for fund raising and for implementation</t>
  </si>
  <si>
    <r>
      <rPr>
        <sz val="10"/>
        <color rgb="FF006000"/>
        <rFont val="Calibri"/>
        <family val="2"/>
      </rPr>
      <t>The target refers to the at least 250 SMEs
supported.
The average equity investment of [1 200 000
euros]. is not a binding
condition.</t>
    </r>
  </si>
  <si>
    <t>Summary document duly justifying how the target was satisfactorily fulfilled, with appropriate links to the underlying evidence.
This summary document shall include as an annex the following documentary evidence and elements:
a) The list of enterprises which have received support and the type of support received
b) Aggregate data, the size of the enterprises,
c) Official documents containing the selection criteria
d) terms of reference for the calls for projects containing the selection criteria that ensure
compliance with the ‘Dono significant harm’ Technical Guidance (2021/C58/01), as
specified in the CID.</t>
  </si>
  <si>
    <t>(i) Award of at least 250 SMEs and start-up projects through the financing start-ups initiative
Assumptions based on an average equity investment equal to EUR 1 200 000.</t>
  </si>
  <si>
    <r>
      <rPr>
        <sz val="10"/>
        <color rgb="FF006000"/>
        <rFont val="Calibri"/>
        <family val="2"/>
      </rPr>
      <t>Ministry of Economi c Develop ment</t>
    </r>
  </si>
  <si>
    <r>
      <rPr>
        <sz val="10"/>
        <color rgb="FF006000"/>
        <rFont val="Calibri"/>
        <family val="2"/>
      </rPr>
      <t>Summary document duly justifying how the target (including all the constitutive elements) was satisfactorily fulfilled. This document shall include as an annex the following documentary evidence:
a) a list of the enterprises which received support
b) [justification of compliance with the description of the milestone/target and of the description of the investment in the CID, including where relevant the aggregate characteristics of all the projects.]</t>
    </r>
  </si>
  <si>
    <r>
      <rPr>
        <sz val="10"/>
        <color rgb="FF006000"/>
        <rFont val="Calibri"/>
        <family val="2"/>
      </rPr>
      <t>(ii) At least 20 companies receiving support through the IPCEI model ;
Estimation of the target values is based on the operating methods of IPCEI projects activated in Italy (Microelectronics 1, Batteries 1, Batteries 2).</t>
    </r>
  </si>
  <si>
    <r>
      <rPr>
        <sz val="10"/>
        <color rgb="FF006000"/>
        <rFont val="Calibri"/>
        <family val="2"/>
      </rPr>
      <t>Ministry of Economi c Develop ment – PCM
Departm ent for Equal Opportu nities</t>
    </r>
  </si>
  <si>
    <r>
      <rPr>
        <sz val="10"/>
        <color rgb="FF006000"/>
        <rFont val="Calibri"/>
        <family val="2"/>
      </rPr>
      <t>Creation of the "Fondo Impresa Donna" with Ministry of Economic Development resources</t>
    </r>
  </si>
  <si>
    <t>The Fund to support women’s entrepreneurship is adopted by mean of Ministerial Decree, which shall establish a set of eligibility criteria in line with the RRF objectives, including the DNSH principle and signature of the funding agreement and operational agreements with the financial intermediary(ies).
These funds shall constitute the "Fondo Impresa Donna" which shall implement the specific measure designed to support female entrepreneurship. Implementing measures shall be pre-agreed upon by the Ministry of Economic Development and the PCM-Department for Equal Opportunities, aiming at:
- strengthening the existing measures already managed by in-house bodies of Ministry of Economic Development (such as NITO, Smart&amp;Start) through a capital injection which shall be reserved only to women's businesses;
- providing for a top up of the Female Entrepreneurship Fund established by 2021 Budget Law (from Q3 2022 on);
- designing accompanying measures, monitoring and communication campaigns.
The PCM-Department for EqualOpportunities shall implement a multi-year information campaign to promote female entrepreneurship, for vocational guidance activities for women of every age and female students in universities towards subjects and professions in which women are underrepresented and the creation of a
communication platform</t>
  </si>
  <si>
    <r>
      <rPr>
        <sz val="10"/>
        <color rgb="FF006000"/>
        <rFont val="Calibri"/>
        <family val="2"/>
      </rPr>
      <t>Summary document duly justifying how the target (including all the constitutive elements) was satisfactorily fulfilled. This document shall include as an annex the following documentary evidence:
a) a list of projects and for each of them
- a brief description;
- an official references of the certificate of completion issued in accordance with national legislation.
b) [justification of compliance with the CID's description of the investment and target</t>
    </r>
  </si>
  <si>
    <r>
      <rPr>
        <sz val="10"/>
        <color rgb="FF006000"/>
        <rFont val="Calibri"/>
        <family val="2"/>
      </rPr>
      <t>At least 700 additional enterprises compared to the baseline have received financial support through the Fund
“Impresa donna”.
Implementation of the Fund IMPRESA DONNA to support female entrepreneurship through the provision of funding for the use of instruments already active (nito, smart &amp; start) and the new fund established by the Budget Law for 2021. The contribution to the target shall expected to mostly derive from Smart &amp; Start and Nuova Imprenditorialità a tasso Zero -NITO as the baseline (Women's enterprises supported until November 2020 by existing financial instruments)</t>
    </r>
  </si>
  <si>
    <r>
      <rPr>
        <sz val="10"/>
        <color rgb="FF006000"/>
        <rFont val="Calibri"/>
        <family val="2"/>
      </rPr>
      <t>Summary document duly justifying how the target (including all the constitutive elements) was satisfactorily fulfilled. This document shall include as an annex the following documentary evidence:
a) a list of projects and for each of them
- a brief description;
- an official references of the certificate of completion issued in accordance with national legislation.
b) justification of compliance with the CID's description of the
investment and target</t>
    </r>
  </si>
  <si>
    <r>
      <rPr>
        <sz val="10"/>
        <color rgb="FF006000"/>
        <rFont val="Calibri"/>
        <family val="2"/>
      </rPr>
      <t>At least 2400 enterprises as defined in the relevant investment policy have received financial support.
Implementation of the Fund to support female entrepreneurship through the provision of funding both troughs top up the Fund, and capital injection.</t>
    </r>
  </si>
  <si>
    <r>
      <rPr>
        <sz val="10"/>
        <color rgb="FF006000"/>
        <rFont val="Calibri"/>
        <family val="2"/>
      </rPr>
      <t>Ministry of the Internal Affairs</t>
    </r>
  </si>
  <si>
    <t>The call is expected to target potential beneficiaries based on
needs. It isexpected that the deployment of measures related to technical assistance would contribute to this aim</t>
  </si>
  <si>
    <t>Explanatory document duly justifying how the milestone (including all the constitutive elements) was
satisfactorily fulfilled.This document shall include as an annex the following documentary evidence:
a) notification to municipalities via publication in the Official Journal of the decree which allocates funds to local authorities
b) extract of the relevant parts of the technical specifications of the project extracted from the Codice Unico di Progetto (Unique Project Code) monitoring system (e.g. CUP codes, CUP project descriptions, cost plans, total surface covered by the interventions, energy efficiency improvements when applicable) proving alignment with the CID's description of the investment and target
c) further project-specific details containing the
selection criteria thatensure compliance with the Do No Significant Harm principle</t>
  </si>
  <si>
    <t>Notification of all public contracts awarded to at least 300 municipalities of more than 15 000 inhabitants for investments in urban regeneration to reduce situations of marginalisation and social degradation, with projects in line with the RRF objectives
including the DNSH principle.The grants are awarded to municipalities of more than 15 000 inhabitants which are not the provincial capitals, the provincial capital municipalities or the metropolitan city headquarters.
Projects of urban generation shall consist of at least one of the following interventions:
1.             Reuse and re-functionalization of public areas and existing public building structures for purposes of public interest, including the demolition of abusive works carried out by private individuals in the absence or total discrepancy from the building permit and the arrangement of the relevant areas;
2.             Improvement of the quality of the urban landscape and of the social and environmental fabric, including through building renovation of public buildings, with particular reference to the development of social and cultural, educational and didactic services;
3.             Green, sustainable and smart transport projects.
The maximum amounts per municipality are the following:EUR 5 000 000 for municipalities with
populations ranging from 15 000 to 49,999 inhabitants;
EUR 10 000 000 for municipalities with a
population of between 50 000 and 100 000 inhabitants;
EUR 20 000 000 for municipalities with a population greater than 100,000 inhabitants and for municipalities that are provincial
capitals or metropolitan cities.</t>
  </si>
  <si>
    <t>Explanatory document duly justifying how the milestone (including all the constitutive elements) was satisfactorily fulfilled. This document shall include as an annex the following documentary evidence:
a) Copy of the adopted plans for urban regeneration.
b) Report demonstrating how the actions foreseen in the urban regeneration
plans contribute toachieving the objectives highlighted in the CID description and in the milestone
c) Copy of the publication in the Official Journal for primary legislation and the secondary legislation that is critical for achieving the objectives described in the CID and reference to the relevant provisions indicating the entry into force,
d) Specific details containing relevant information how compliance with the Do No Significant Harm principle is ensured.</t>
  </si>
  <si>
    <t>The investment Plan shall establish set of criteria in line with the RRF objectives, including the DNSH principle. The projects shall refer to the following type of interventions:
a) Maintenance for the reuse and re- operation of public areas.
b) Improvement of the quality of urban décor and the social and environmental fabric.
c) Improvement of the environmental quality and digital profile of the urban areas.</t>
  </si>
  <si>
    <t>All 14 metropolitan cities have completed integrated planning actions in at least one of the three following dimensions,
- Maintenance for the reuse and re- operation of public areas and existing public building structures,- Improvement of the quality of urban décor and the social and environmental fabric, including through refurbishment of public buildings
- Improvement of the environmental quality and digital profile of the urban areas thorough the support to digital technologies and to technologies with lower CO2 emissions
The satisfactory fulfilment of the target also depends on the satisfactory fulfilment of a secondary target: completing integrated planning actions over an area of at least 3 000 000 squared meters by all 14 metropolitan cities.
494</t>
  </si>
  <si>
    <t>Copy of the publication in the Official Journal for primary legislation and the secondary legislation that is critical for achieving the objectives described in the CID and reference to the relevant
provisions indicating theentry into force, accompanied by a document duly justifying how the milestone, including all the constitutive elements, was satisfactorily fulfilled.</t>
  </si>
  <si>
    <t>The Ministerial Decree shall allocate resources on the basis of the mapping of
illegal settlements realised by the “Tavolo di contrasto allo sfruttamento lavorativo in agricoltura”. Standard of temporary and long-term housing solutions shall be defined.</t>
  </si>
  <si>
    <r>
      <rPr>
        <sz val="10"/>
        <color rgb="FF006000"/>
        <rFont val="Calibri"/>
        <family val="2"/>
      </rPr>
      <t>A monitoring system of illegal settlements will be established in order to update regularly the mapping</t>
    </r>
  </si>
  <si>
    <r>
      <rPr>
        <sz val="10"/>
        <color rgb="FF006000"/>
        <rFont val="Calibri"/>
        <family val="2"/>
      </rPr>
      <t>Explanatory document duly justifying how the milestone (including all the constitutive elements) was satisfactorily fulfilled. This document shall include as an annex the following documentary evidence:
a) List of the project activities with references of the certificate of works completion signed by the contractor and the competent authority demonstrating project has been completed
b) Report by an independent technical expert in the field endorsed by the responsible ministry justifying the percentage achieved.</t>
    </r>
  </si>
  <si>
    <r>
      <rPr>
        <sz val="10"/>
        <color rgb="FF006000"/>
        <rFont val="Calibri"/>
        <family val="2"/>
      </rPr>
      <t>Project activities completed on at least 90% of the areas identified as illegal settlements in the local Plans.
Following the allocation of resources, a
“local action Plan” shall be provided by the relevant administration for each illegal settlement identified</t>
    </r>
  </si>
  <si>
    <r>
      <rPr>
        <sz val="10"/>
        <color rgb="FF006000"/>
        <rFont val="Calibri"/>
        <family val="2"/>
      </rPr>
      <t>Ministry of Finance</t>
    </r>
  </si>
  <si>
    <r>
      <rPr>
        <sz val="10"/>
        <color rgb="FF006000"/>
        <rFont val="Calibri"/>
        <family val="2"/>
      </rPr>
      <t>Explanatory document duly justifying how the milestone, including all the constitutive elements, was satisfactorily fulfilled. This document shall include as an annex the following documentary evidence:
a) Copy of the adopted strategy
b) Explanatory report demonstrating how the actions foreseen in the strategy contribute to achieving the objectives of the milestone.
c) Letter confirming its adoption by the competent authority</t>
    </r>
  </si>
  <si>
    <r>
      <rPr>
        <sz val="10"/>
        <color rgb="FF006000"/>
        <rFont val="Calibri"/>
        <family val="2"/>
      </rPr>
      <t>The Fund’s investment strategy shall define as a minimum: (i) the nature and scope of the investments supported, which shall promote sustainable urban regeneration and development projects and be in line with the RRF objectives, including in relation to compliance with the Do No Significant Harm principle, as further specified in the Commission guidance note of 12 February 2021, (ii) the operations supported, (iii) the targeted beneficiaries, which shall be private promoters of financially self- sustainable projects for which public support is justified by a market failure or  the risk profile, and their eligibility criteria,
(iv) the eligibility criteria of financial beneficiaries and their selection through an open call; (v) the inclusion of a specific line for decent housing solutions for the workers in the agriculture and industrial sector, and
(vi) provisions to re-invest potential reflows for the same policy objectives, also beyond 2026.
The contractual agreement with entrusted
entity requiring shall require the use of the DNSH guidance.</t>
    </r>
  </si>
  <si>
    <t>Summary document duly justifying how the target was satisfactorily fulfilled.
This document shallinclude as an annex the following documentary evidence:
a) proof of contribution to the Thematic Fund;
b) specification of the urban projects supported and the amounts involved;
c) Proof of approval of projects and amounts by the Fund’s Investment
Board ;</t>
  </si>
  <si>
    <t>At least EUR 545 000 000 contributed to the Thematic Fund.The satisfactory fulfilment of the target also depends on the satisfactory fulfilment of a secondary target: support to at least 10 urban projects.
Approval by the Fund's Investment Board (of which the Ministry of Finance is part) of projects for an amount of at least EUR 545 000 000 and approval by the Fund's Investment Board (of which the Ministry of Finance is part) of at least 10 projects.</t>
  </si>
  <si>
    <t>Explanatory document duly justifying how the milestone (including all the constitutive elements) was satisfactorily fulfilled. This document shall include as an annex the following documentary evidence:
a) Copy of the agreements and a link to the website where it can be accessed.b) Explanatory report demonstrating how the actions foreseen in the agreement contribute to achieving the objectives of the milestone.</t>
  </si>
  <si>
    <t>At least 15 Regions and Autonomous Provinces (including municipalities and/or metropolitan cities located in those territories) signed the agreements to redevelop and increase social housing;
Agreements signed with at least 15 Regions and Autonomous Provinces involved in projects.
Building: new public housing accommodations to:
· redevelop, reorganize and increase the assets intended for public housing;
· re-functionalize areas, spaces and public and private properties also through theregeneration of the urban and socio- economic fabric;
· improve the accessibility and safety of urban areas and the provision of services and urban-local infrastructures;
· regenerate areas and spaces already built, increasing environmental quality and improving climate resilience to climate change also by means of operations with impacts on urban densification;
· identify and use innovative management and inclusion models and tools, social and urban welfare, as well as participatory processes.
Housing units and public spaces supported shall be intended as benefitting from the activities described in the related milestone.</t>
  </si>
  <si>
    <t>Support to at least 10 000 housing units supported (in terms of both construction and rehabilitation). The satisfactory fulfilment of the target also depends on the satisfactory fulfilment of a secondary target that is covering at least 800,000 squared meters of public spaces.</t>
  </si>
  <si>
    <t>The call is expected to target potential beneficiaries based on needs. It is expected that the deployment of measures related to technical assistance wouldcontribute to this aim</t>
  </si>
  <si>
    <t>Summary document duly justifying how the milestone (including all the constitutive elements) was satisfactorily fulfilled.
This document shall include as an annex the following documentary evidence:
a) copy of contract award notification
b) list of projects detailed by localization, by type ofurban regeneration, by social inclusion objective, by sq. meters of intervention and specifying Primary Energy Demand requirements for new buildings and proving alignment with the description of the investment in the CID
c) further project-specific details containing the selection criteria that ensure compliance with the Do No Significant Harm Principle</t>
  </si>
  <si>
    <t>Notification of the award of public contracts, which shall consist of at least one of the following elements:
1. construction of new sport facilities, located in the disadvantaged areas of the country;
2. provision of sports equipment, including the application of technology to sport);
3. requalification and adaptation of existing sports facilities (for examples:, removal of architectural barriers, energy efficiency, etc).
The project aims to ensure the regeneration of urban areas through a focus on sportfacilities, in order to promote social inclusion and integration, especially in the most deprived areas of Italy.
Selection criteria shall guarantee that at least 50% of the investment shall be allocated to new constructions, compliant with the relevant requirements of footnote 5 of Annex VI of the Regulation (EU) 2021/241.</t>
  </si>
  <si>
    <t>The call is expected to target potential beneficiaries based on needs. It is expected that the deployment of measures related to
technicalassistance would contribute to this aim</t>
  </si>
  <si>
    <t>Explanatory document duly justifying how the target was satisfactorily fulfilled. This document shall include as an annex the following documentary evidence:
a) list of certificates of completion issued in accordance with the national legislation;b) report by an independent engineer endorsed by the relevant ministry, including justification that the technical specifications of the project(s) are aligned with the CID's description of the investment and target;</t>
  </si>
  <si>
    <t>At least 100 interventions related to the contracts concerning sport facilities.
The satisfactory fulfilment of the target also depends on the satisfactory fulfilment of a secondary target: the interventions completed shall cover an area of at least 200,000 squared meters.
The project shall address the issues of urban regeneration according to principles of sustainability and resilience, focusing on sport facilities, in order to promote socialinclusion and integration, especially in the most deprived areas of Italy.
At least 50% of the investment shall be devoted to new constructions compliant with the relevant requirements of footnote 5 of Annex VI of the Regulation (EU) 2021/241</t>
  </si>
  <si>
    <t>Ministry for the South and territori al Cohesio n and Ministry for Infrastru ctures and Sustanai ble Mobility</t>
  </si>
  <si>
    <t>The Digital One Stop Shop is a single authorization procedure for setting up or investing in production units. The functions of the Commissione r in the SEZ resulting from the provisions tostrengthen its role include:
(i) Directthe Services Conferences;
(ii) Authority that issues each single final permission provision; (iii)Only interlocutor with economic
actors.</t>
  </si>
  <si>
    <t>Copy of the publication in the Official Journal for the regulation (or relevant legislation) is critical for achieving the objectives described in the CID and reference to the relevant provisions indicating the entry into force, accompanied by a document duly justifying how the milestone, including all the constitutive elements, was satisfactorily fulfilled.</t>
  </si>
  <si>
    <t>The regulation shall include: the establishment of the Digital One Stop Shop for the Special Economic Zones for the simplification of procedures; provisions to strengthen the role of the Commissioner in ZES
Special Economic Zones are specific areas defined by the Law Decree 91/2017 (publication in the Official Journal 141/2017) converted into law by the L.
123/2017 (published in the official Journal Mezzogiorno 188/2017).</t>
  </si>
  <si>
    <r>
      <rPr>
        <sz val="10"/>
        <color rgb="FF006000"/>
        <rFont val="Calibri"/>
        <family val="2"/>
      </rPr>
      <t>The decree shall allocate resources to the subjects responsible for implementation and define specific conditions to avoid any environmental impact of interventions.
The launch of all competitive calls shall be done with terms of reference including eligibility criteria that ensure that the selected projects comply with the ‘Do no significant harm’ Technical Guidance (2021/C58/01) through the use of an exclusion list and the requirement of compliance with the relevant EU and national environmental legislation.</t>
    </r>
  </si>
  <si>
    <r>
      <rPr>
        <sz val="10"/>
        <color rgb="FF006000"/>
        <rFont val="Calibri"/>
        <family val="2"/>
      </rPr>
      <t>Summary document duly justifying how the target (including all the constitutive elements) was satisfactorily fulfilled. This document shall include as an annex the following documentary evidence:
a) Certificate by an independent engineer confirming the start of the works;
b) report by an in independent engineer endorsed by the responsible ministry justifying the percentage
achieved.</t>
    </r>
  </si>
  <si>
    <r>
      <rPr>
        <sz val="10"/>
        <color rgb="FF006000"/>
        <rFont val="Calibri"/>
        <family val="2"/>
      </rPr>
      <t>The planned interventions are:
- "Last mile" link: to establish effective connections between industrial areas and the TEN-T railway network;
- Digital logistics and energy and environmental efficiency works;
- Strengthening resilience and security of the infrastructure in relation to an access to ports.
Interventions shall have started (as proved by the certificate for the start of works) for at least 22 last-mile connections with ports or industrial areas of the ZES; at least 15 interventions for digital logistics, urbanizations or energy efficiency works in the same areas; four interventions
strengthening ports’ resilience.</t>
    </r>
  </si>
  <si>
    <t>Explanatory document duly justifying how the target was satisfactorily fulfilled. This document
shall include as an annexthe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
c) Specific details to prove compliance with the Do No Significant Harm Principle</t>
  </si>
  <si>
    <t>Completion of at least 22 last-mile connection with ports or industrial areas of the ZES; at least 15 interventions for digital logistics, or urbanization, or energy
efficiency works in the same areas; and atleast four interventions strengthening ports’ resilience have been completed.
The e list of interventions shall include:
• Completion of the TEN-T comprehensive network infrastructure in the harbours of Vasto and Ortona and the industrial areas of Saletti and Manoppello (Abruzzo)
•Infrastructure in the port of Salerno and the industrial areas of Uffita, Marcianise, Battipaglia and Nola (Campania)
•Interconnections between the port of Manfredonia and the urban areas of Termoli, Brindisi and Lecce (Puglia and Molise).
• Interconnections between the port of Taranto and the urban areas of Taranto, Potenza and Matera (Puglia and Basilicata).
• Infrastructural interventions for accessibility to the port of Gioia Tauro (Calabria).
•Infrastructure accessibility to the port of Cagliari (Sardegna)
•Infrastructural interventions for accesibility to the ports of of Augusta, Riporto,
Sant’Agata di Mitello and Gela (Sicilia)</t>
  </si>
  <si>
    <r>
      <rPr>
        <sz val="10"/>
        <color rgb="FF006000"/>
        <rFont val="Calibri"/>
        <family val="2"/>
      </rPr>
      <t>Copy of the publication in the Official Journal for the secondary legislation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</si>
  <si>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Entry into force of the secondary legislation (Ministerial Decree) providing for:
- Definition of a new organizational model of the territorial healthcare assistance network, through the definition of a regulatory framework which identifies structural, technological and organizational standards across regions; definition of a new institutional structure of Health- Environment-Climate prevention, according to the "One-Health" approach.</t>
    </r>
  </si>
  <si>
    <t>A single Institutional Development Contract for each Region and Autonomous
Province,explicitly refers to M6C1
Investments 1.1
Community Health Houses; 1.2 Territorial Coordination Centres; 1.3 Community Hospitals, and M6C2 Investment 1.1: Digital update of hospitals’ technological equipment.</t>
  </si>
  <si>
    <t>Summary document duly justifying how the milestone (including all the constitutive elements) was satisfactorily fulfilled.
This document shall
include as an annex thefollowing documentary evidence:
a) Copy of the contracts (one for each Region and Autonomous Province) approved and signed
b) Provision of a link to the website where it can be accessed.
c) Letter notifying the signature and confirming the entry into force of the institutional development contract by the competent authority.</t>
  </si>
  <si>
    <t>Approval of an Institutional Development Contract (Contratto Istituzionale di Sviluppo), with the Italian Ministry of Health as the responsible and implementing Authority and the participation of regional Administrations together with the other entities concerned for Community health
houses:The Institutional Development Contract is a governance tool that shall list all the suitable parties identified for the implementation of the Community Health House to Improve territorial health assistance. The contract shall also identify obligations that each Italian region will assume to guarantee the achievement of the expected results concerning Community Health House.
The contract aimed at supporting territorial cohesion, development and economic growth, and at accelerating the implementation of complex interventions. The Institutional Development Contract is particularly useful for major projects or investments articulated in individual interventions functionally connected to each other, which require an integrated approach and the use of European investment structural funds and national funds also included in plans and operational programmes funded from national and
European resources.</t>
  </si>
  <si>
    <t>Explanatory document duly justifying how the target was satisfactorily fulfilled. This document shall include as an annex
the following documentary evidence:a) certificate of completion issued in accordance with the national legislation;
b) report by an independent engineer endorsed by the implementing Region or Autonomous Province, including justification that the technical specifications of the project(s) are aligned with the CID's description of the investment and target;</t>
  </si>
  <si>
    <t>At least 1 350 Community Health Houses shall be made available and technologically equipped - in order to ensure equity of access, territorial proximity and quality of care to people regardless of age and their
clinical picture (chronically ill patients, non- self-sufficient people needing long-termcare, people with disability, mental distress, poverty), through the activation, development and aggregation of primary care services, and implementing assistance delivery centres (energy efficient) for a multi-professional response.
New constructions financed by the RRF shall be compliant with the relevant requirements of footnote 5 of Annex VI of the Regulation (EU) 2021/241.</t>
  </si>
  <si>
    <t>(a) Copy of the approved guidelines and a link to the website where they can be accessed.
(b) Letter confirming the adoption of the guidelines, accompanied by a document duly justifying how the milestone, including all the constitutiveelements, was satisfactorily fulfilled.</t>
  </si>
  <si>
    <t>The guidelines shall streamline the processes necessary to enhance home care through the development of remote monitoring techniques and home automation.</t>
  </si>
  <si>
    <t>A single Institutional Development Contract for each Region and Autonomous Province, explicitly refers to M6C1 Investments 1.1 Community Health Houses; 1.2 Territorial Coordination Centres; 1.3 Community Hospitals, and M6C2 Investment 1.1: Digital update of hospitals’ technological equipment.</t>
  </si>
  <si>
    <r>
      <rPr>
        <sz val="10"/>
        <color rgb="FF006000"/>
        <rFont val="Calibri"/>
        <family val="2"/>
      </rPr>
      <t>Summary document duly justifying how the milestone (including all the constitutive elements) was satisfactorily fulfilled.
This document shall include as an annex the following documentary evidence:
a) Copy of the contracts (one for each Region or Autonomous Province) approved and signed.
b) Provision of a link to the website where it can be accessed.
c) Letter notifying the signature of the institutional development contract and confirming its entry into force by the competent authority.</t>
    </r>
  </si>
  <si>
    <r>
      <rPr>
        <sz val="10"/>
        <color rgb="FF006000"/>
        <rFont val="Calibri"/>
        <family val="2"/>
      </rPr>
      <t>Approval of an Institutional Development Contract (Contratto Istituzionale di Sviluppo), with the Italian Ministry of Health as the responsible and implementing Authority and the participation of regional Administrations together with the other entities concerned for Home Care
The Institutional Development Contract shall establish for each intervention or category of interventions, the time schedule, the responsibilities of the contractors, the evaluation and monitoring criteria and the sanctions for any non- compliance. It also defines the conditions of potential partial defunding of interventions or the allocation of the relevant resources to another level of government, in compliance with the principle of subsidiarity.</t>
    </r>
  </si>
  <si>
    <r>
      <rPr>
        <sz val="10"/>
        <color rgb="FF006000"/>
        <rFont val="Calibri"/>
        <family val="2"/>
      </rPr>
      <t>Copy of the biannual statistical reports on existing and additional people treated in homecare, stratified by Region and Autonomous Provinces with a breakdown by homecare solution typology.
Provision of a link to the website where they can
be accessed.</t>
    </r>
  </si>
  <si>
    <r>
      <rPr>
        <sz val="10"/>
        <color rgb="FF006000"/>
        <rFont val="Calibri"/>
        <family val="2"/>
      </rPr>
      <t>Increase the number of people treated in home care to reach 10% of the population over 65 (an estimated 1,5 million people in 2026). In order to reach that objective, it shall be necessary to increase the number of people over 65 treated in home care by at least 800 000 within 2026. Integrated home care is a service for people of all ages with one or more chronic diseases or a terminal clinical condition requiring continuous and highly specialised professional health and social care.</t>
    </r>
  </si>
  <si>
    <t>Explanatory document duly justifying how the target was satisfactorily fulfilled. This document shall include as an annex the following documentary evidence:
a) certificate of completion and entry into operation issued in accordance with the national legislation;
b) report by an independent engineer
endorsed by theimplementing Region or Autonomous Province, including justification that the technical specifications of the project(s) are aligned with the CID's description of the investment and target;
;</t>
  </si>
  <si>
    <t>The crucial point of this intervention is the entry in operation of at least 600 Territorial Coordination Centres (“Centrali Operative Territoriali”) (1 for every 100 000 inhabitants) with the function of coordinating and linking the various territorial, social-health and hospital health services, as well as the emergency-urgency network, in order to ensure continuity, accessibility and integration of care.</t>
  </si>
  <si>
    <r>
      <rPr>
        <sz val="10"/>
        <color rgb="FF006000"/>
        <rFont val="Calibri"/>
        <family val="2"/>
      </rPr>
      <t>Ministry of Health &amp; Ministry for Technol ogical Innovati on and the Digital Transitio n</t>
    </r>
  </si>
  <si>
    <r>
      <rPr>
        <sz val="10"/>
        <color rgb="FF006000"/>
        <rFont val="Calibri"/>
        <family val="2"/>
      </rPr>
      <t>Interministeri al Committee for Digital Transition (Comitato Interministeri ale per la transizione digitale - CITD) ensures the coordination and monitoring of technological innovation and digital transition initiatives of public
administratio</t>
    </r>
  </si>
  <si>
    <t>Summary  document  duly justifying  how  the  target was satisfactorily fulfilled. This      document      shall include  as  an  annex  the following      documentary evidence:
a)  Copy  of  the  adopted national         telemedicine strategy and indication of the criteria needed to be met    by    projects    (e.g. Projects   evaluation   and selection criteria required in the public call.
b)  Provision  of  a  link  to the   website   where   the selected   projects   publiccall           records           are accessible.
c)     Explanatory     report demonstrating   how   the actions   foreseen   in   the national         telemedicine strategy     contribute     to achieving   the   objectives of the investment.</t>
  </si>
  <si>
    <t>The national telemedicine strategy shall promote and finance the development and scale-up of new telemedicine projects and solutions within regional healthcare systems, and as such it represents a key (technological) enabler for the implementation of the enhanced remote care approach to health, with a particular focus on chronic patients. The intervention entails the financing of ad hoc research initiatives on digital health and care technologies.</t>
  </si>
  <si>
    <r>
      <rPr>
        <sz val="10"/>
        <color rgb="FF006000"/>
        <rFont val="Calibri"/>
        <family val="2"/>
      </rPr>
      <t>Ministry of Health &amp; Ministry for Technol ogical Innovati on and the Digital Transitio
n</t>
    </r>
  </si>
  <si>
    <r>
      <rPr>
        <sz val="10"/>
        <color rgb="FF006000"/>
        <rFont val="Calibri"/>
        <family val="2"/>
      </rPr>
      <t>Copy of the Biannual statistical reports on people assisted by telemedicine and a link to the website where they can be accessed.</t>
    </r>
  </si>
  <si>
    <r>
      <rPr>
        <sz val="10"/>
        <color rgb="FF006000"/>
        <rFont val="Calibri"/>
        <family val="2"/>
      </rPr>
      <t>At least 200 000 people assisted by telemedicine tools.</t>
    </r>
  </si>
  <si>
    <r>
      <rPr>
        <sz val="10"/>
        <color rgb="FF006000"/>
        <rFont val="Calibri"/>
        <family val="2"/>
      </rPr>
      <t>A single Institutional Development Contract for each Region and Autonomous Province, explicitly refers to M6C1
Investments 1.1
Community Health Houses; 1.2 Territorial Coordination Centres; 1.3 Community Hospitals, and M6C2 Investment 1.1: Digital update of hospitals’ technological
equipment.</t>
    </r>
  </si>
  <si>
    <r>
      <rPr>
        <sz val="10"/>
        <color rgb="FF006000"/>
        <rFont val="Calibri"/>
        <family val="2"/>
      </rPr>
      <t>Summary document duly justifying how the milestone (including all the constitutive elements) was satisfactorily fulfilled.
This document shall include as an annex the following documentary evidence:
a) Copy of the contracts (one for each Region and Autonomous Province) approved and signed; b)Provision of a link to the website where it can be accessed.
b) Letter notifying the signature of the institutional development contract and confirming its entry into force by the competent authority.</t>
    </r>
  </si>
  <si>
    <r>
      <rPr>
        <sz val="10"/>
        <color rgb="FF006000"/>
        <rFont val="Calibri"/>
        <family val="2"/>
      </rPr>
      <t>Approval of an Institutional Development Contract (Contratto Istituzionale di Sviluppo), with the Italian Ministry of Health as the responsible and implementing Authority and the participation of regional Administrations together with the other entities concerned for Community hospitals The Institutional Development Contract shall list all suitable sites identified for the investments, as well as the obligations that each region shall assume to guarantee the achievement of the envisaged result. In case of breach by any region the Ministry of Health shall proceed to the commissioner “ad acta”. With regards to the technology park of the facilities, i.e. all the tools, licences and interconnections, preference shall be given to aggregate procurement methods</t>
    </r>
  </si>
  <si>
    <t>Explanatory document duly justifying how the target was satisfactorilyfulfilled. This document shall include as an annex the following documentary evidence:
a) a list of the Community Hospitals and for each of them
certification of completion issued in accordance with the national legislation;
b) report by an independent engineer endorsed by the implementing Region or Autonomous Province, including justification that the technical specifications of the project(s) are aligned with the CID's description of the investment and target;</t>
  </si>
  <si>
    <t>At least 400 Community Hospitals renovated, interconnected and technologically equippedCommunity Hospitals are healthcare facilities for patients who, following an episode of minor acuity or the relapse of chronic pathologies, require low-intensity and short-term clinical interventions that can potentially be provided at home, but who are admitted to these facilities due to the lack of suitability of the home itself (structural and/or family).</t>
  </si>
  <si>
    <t>Summary document duly justifying how the milestone (including all the constitutive elements) was
satisfactorily fulfilled.This document shall include as an annex the following documentary evidence:
a) Copy of the reorganisation plans adopted.
b) Letter notifying the approval of the reorganization plan by the competent authority.</t>
  </si>
  <si>
    <t>Approval of the reorganization plan to strengthen the capacity of the NHS hospitals to adequately address pandemic emergencies by increasing the number ofbeds in intensive and sub-intensive care units.
The hospital reorganization plan shall increase the number of beds available in the intensive and semi-intensive care units in NHS hospitals.</t>
  </si>
  <si>
    <t>A single Institutional Development Contract for each Region and Autonomous Province, explicitly refers to M6C1
Investments 1.1
Community Health Houses; 1.2
TerritorialCoordination Centres; 1.3 Community Hospitals, and M6C2 Investment 1.1: Digital update of hospitals’ technological
equipment.</t>
  </si>
  <si>
    <t>Summary document duly justifying how the milestone (including all the constitutive elements) was satisfactorily fulfilled.
This document shall include as an annex the following documentary evidence:
a) Copy of the contracts (one for each Region and Autonomous Province) approved and signedb) Provision of a link to the website where it can be accessed.
c) Letter notifying the signature and confirming the entry into force of the institutional development contract by the competent authority.</t>
  </si>
  <si>
    <t>Approval of an Institutional Development Contract (Contratto Istituzionale di Sviluppo), with the Italian Ministry of Health as the responsible and implementing Authority and the participation of regional Administrations and other key stakeholders.
The Institutional Development Contract is the tool identified by current national legislation (combined provisions of art. 1 and art. 6 of Legislative Decree no. 88 of May 31, 2011, and art. 7 of Legislative Decree no. 91 of June 20, 2017, by Law no. 123 of August 3, 2017) to accelerate the implementation of strategic projects,
functionally connected to each other. The Institutional Development Contract shall listall the suitable sites identified for the iinvestments, as well as the obligations that each region shall assume to guarantee the achievement of the expected result. In case of breach by any region the Ministry of Health shall proceed to the commissioner “ad acta”.</t>
  </si>
  <si>
    <r>
      <rPr>
        <sz val="10"/>
        <color rgb="FF006000"/>
        <rFont val="Calibri"/>
        <family val="2"/>
      </rPr>
      <t>For the purpose of the goal of the target the reference number of sanitary equipment is 3133 units.</t>
    </r>
  </si>
  <si>
    <r>
      <rPr>
        <sz val="10"/>
        <color rgb="FF006000"/>
        <rFont val="Calibri"/>
        <family val="2"/>
      </rPr>
      <t>Summary document duly justifying how the target was satisfactorily fulfilled. This document shall include as an annex the following documentary evidence:
a) List of certificates of completion signed by the contractor and the competent authority;
b) a detailed list of the new diagnostic equipment, including its reference number certified by the Region and the Autonomous Province.</t>
    </r>
  </si>
  <si>
    <r>
      <rPr>
        <sz val="10"/>
        <color rgb="FF006600"/>
        <rFont val="Calibri"/>
        <family val="2"/>
      </rPr>
      <t>The Ministry of Health carried out an evaluation by which the overall requirement of new large sanitary equipment has been identified in 3 133 units to purchase in substitution of obsolete or out-of-use technologies (over 5 years old).
The number and typologies of equipment that shall be substituted are: 340 CT (computer tomography) with 128 slices, 190 NMR (nuclear magnetic resonance) at 1.5 T, 81 Linear Accelerators, 937 Fixed X-ray
Systems, 193 Angiography, 82 Gamma cameras, 53 Gamma cameras / CT (computer tomography) scans, 34 PET (positron emission tomography) CT (computer tomography), 295
Mammography, 928 Ultrasound).</t>
    </r>
  </si>
  <si>
    <r>
      <rPr>
        <sz val="10"/>
        <color rgb="FF006000"/>
        <rFont val="Calibri"/>
        <family val="2"/>
      </rPr>
      <t>Explanatory report duly justifying how the milestone (including all the constitutive elements) was satisfactorily fulfilled. This document shall include as an annex the following documentary evidence:
a)     List of tendering procedures' documentation and copy of Consip framework agreement
b)    List of awarded contracts including contract identifier.</t>
    </r>
  </si>
  <si>
    <r>
      <rPr>
        <sz val="10"/>
        <color rgb="FF006600"/>
        <rFont val="Calibri"/>
        <family val="2"/>
      </rPr>
      <t>Publication of tendering procedures (Consip framework agreement) and conclusion of contracts with service providers and digitisation of hospitals classed as DEA I and II level)
Contracts shall include the purchase of: a) Data Processing Centre (DPC), including ICT and any ancillary works, necessary to achieve the computerization of the entire hospital structure b) acquisition of hardware and / or software information technology, electromedical technologies, as well as additional technologies and any ancillary works, necessary to achieve computerization of hospital departments. The assessment of the current digitizing level, preliminary to the implementation of the intervention, shall allow to fine-tune this evaluation, according to the real needs of each region/hospital.</t>
    </r>
  </si>
  <si>
    <r>
      <rPr>
        <sz val="10"/>
        <color rgb="FF006000"/>
        <rFont val="Calibri"/>
        <family val="2"/>
      </rPr>
      <t>The assessment of the target shall take into account the results of the evaluation referred to in M6C2-7</t>
    </r>
  </si>
  <si>
    <r>
      <rPr>
        <sz val="10"/>
        <color rgb="FF006000"/>
        <rFont val="Calibri"/>
        <family val="2"/>
      </rPr>
      <t>Summary document duly justifying how the target was satisfactorily fulfilled. This document shall include as an annex the following documentary evidence:
a) list of certificates of completion issued in accordance with the national legislation;
b) report by an independent expert endorsed by the implementing Region or Autonomous Province, including justification that the technical specifications of the project(s) are aligned with the CID's description of the investment and
target;</t>
    </r>
  </si>
  <si>
    <r>
      <rPr>
        <sz val="10"/>
        <color rgb="FF006600"/>
        <rFont val="Calibri"/>
        <family val="2"/>
      </rPr>
      <t>Each digitised hospital shall have a Data Processing Centre (DPC) necessary to achieve the computerization of the entire hospital structure and sufficient hardware and / or software information technology, electromedical technologies, as well as additional technologies necessary to achieve computerization of each hospital department.</t>
    </r>
  </si>
  <si>
    <t>Summary document duly justifying how the target was satisfactorily fulfilled, in particular with reference to the
reorganization plan (milestone M6C2-4). Thisdocument shall include as an annex the following documentary evidence:
a) List of the certificates of completion signed by the contractor and the competent authority;
b) a detailed list of the new beds and related
equipment</t>
  </si>
  <si>
    <t>The provision of at least 3 500 intensive care beds and 4 200 beds in the semi- intensive area with related ventilation equipment shall be made structural (corresponding to an increase of about 70%in the number of beds pre-existing the pandemic).</t>
  </si>
  <si>
    <t>The interventions are considered under the action of a multi-year program aimed at renovating and modernising the physical and technological framework of the public health real estate,
dealing withseismic upgrading and improvement of hospital
facilities.</t>
  </si>
  <si>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implementing Region or Autonomous Province, including justification that the technical
specifications of theproject(s) are aligned with the CID's description of the investment and target;</t>
  </si>
  <si>
    <t>At least 109 anti-seismic interventions in hospitals facilities are completed to align them to the anti-seismic regulations.
.</t>
  </si>
  <si>
    <r>
      <rPr>
        <sz val="10"/>
        <color rgb="FF006000"/>
        <rFont val="Calibri"/>
        <family val="2"/>
      </rPr>
      <t>Copy of the biannual reports on the intervention progress by each Region and a link to the website where they can be accessed.
Report on specialist support and training provided to general practitioners for digital upskilling, detailing number of GPs trained and training objectives with a breakdown by Region or Autonomous Province</t>
    </r>
  </si>
  <si>
    <r>
      <rPr>
        <sz val="10"/>
        <color rgb="FF006600"/>
        <rFont val="Calibri"/>
        <family val="2"/>
      </rPr>
      <t>This target shall be achieved through the increase of the number of types of digital documents digitized in the EHR and through specialist support and training to enforce the digital upskilling of general practitioners across the country.</t>
    </r>
  </si>
  <si>
    <t>Summary document duly justifying how the milestone (including all the constitutive
elements) wassatisfactorily fulfilled. This document shall include as an annex the following documentary evidence:
a) certificate of works completion signed by the contractor and the competent authority certifying that projects have been completed and the Health Insurance card system and the infrastructure for the interoperability of the electronic health record are operational, and a link to the website where it can be accessed.</t>
  </si>
  <si>
    <t>Entry into service of the Health Insurance card system and of the infrastructure for the interoperability of the electronic health record: Implementation of a central
repository, interoperability, and servicesplatform, according to the Fast Healthcare Interoperability Resources standard, leveraging the already existing experiences in this area, ensuring storage, safety and interoperability standards.</t>
  </si>
  <si>
    <t>EHR is expected to contain digital documents, services and data as defined by guidelines to the Ministry of Health by the end of 2022. The EHR contents is expected to be in line with the Commission Recommenda tion on a European Electronic Health Record exchange format (C(2019)243) of 6 February 2019
be issued by</t>
  </si>
  <si>
    <t>Explanatory document duly justifying how the target was satisfactorily fulfilled. This document shall include as an annex the following documentary evidence: a) report by the competent Office of MOH providing target achievement, according to the adoption of documents specified in “Further
specification”column;
b) a report detailing how financial and competence support have been provided toward EHR adoption by health providers.</t>
  </si>
  <si>
    <t>All regions shall create, populate and use the EHR. In particular, the plan encompasses: - The integration/feeding of documents into the EHR shall start from digitally-native documents. Ad hoc migration / translation of current or old paper-based documents shall be included in the perimeter of the intervention. - Financial support for healthcare providers
to update their equipment and ensurehealthcare data, metadata and documentation shall be generated as digitally native. - Financial support for healthcare providers willing to adopt the national platform, interoperability and UI/UX standards. - Competence support (human capital) for healthcare providers and Regional Health Authorities to implement infrastructural and data changes in order to adopt the national Electronic Health Record.</t>
  </si>
  <si>
    <t>Summary document duly justifying how the target (including all the constitutive elements) was satisfactorily fulfilled. This document will include as an annex the following documentary evidence and elements:a) a list with references to the scholarships awarded
b) a list of first year enrolees.</t>
  </si>
  <si>
    <t>This investment shall increase scholarships for the specific course in general medicine, guaranteeing the completion of 3 three- year training cycles;</t>
  </si>
  <si>
    <r>
      <rPr>
        <sz val="10"/>
        <color rgb="FF006000"/>
        <rFont val="Calibri"/>
        <family val="2"/>
      </rPr>
      <t>Summary document duly justifying how the target (including all the constitutive elements) was satisfactorily fulfilled. This document will include as an annex the following documentary evidence and elements:
a) a list with references to the scholarships awarded
b) a list of first year enrolees</t>
    </r>
  </si>
  <si>
    <r>
      <rPr>
        <sz val="10"/>
        <color rgb="FF006600"/>
        <rFont val="Calibri"/>
        <family val="2"/>
      </rPr>
      <t>This investment shall increase scholarships for the specific course in general medicine, guaranteeing the completion of 3 three- year training cycles.</t>
    </r>
  </si>
  <si>
    <t>Summary document duly justifying how the target (including all the constitutive elements) was satisfactorily fulfilled. This document will include as an annex the following documentary evidence and elements:
a) a list with references to the individual certificates proving that the training programmes have been completed;
b) the job roles of the candidates enrolled
c) the type of training provided with detail of its content and learning format used
d) a report by the responsible body or any other responsible body confirming the certification and recognition of acquires skills</t>
  </si>
  <si>
    <t>Training on managerial and digital skills are provided to 4 500 employees of the National Health Service This investment shall activate a training  path for personnel with top roles within NHS bodies in order to allow them to acquire the necessary managerial and digital skills and abilities to face current and future health challenges in an integrated, sustainable, innovative, flexible and result- oriented perspective.</t>
  </si>
  <si>
    <t>Summary document duly justifying how the target (including all the constitutive elements)was satisfactorily fulfilled. This document shall include as an annex the following documentary evidence:
a) a list of the last year enrolees.</t>
  </si>
  <si>
    <t>This investment provides the financing of specialized medical training contracts which will allow the financing of an additional 4200 training contracts for a complete cycle of studies (5 years)</t>
  </si>
  <si>
    <t>Responsibility for reporting and implementation</t>
  </si>
  <si>
    <t>Totale</t>
  </si>
  <si>
    <t>di cui Fondo Comp.</t>
  </si>
  <si>
    <t xml:space="preserve">Totale </t>
  </si>
  <si>
    <t>Differenza</t>
  </si>
  <si>
    <t>Gli importi di Italia Domani includono anche gli investimenti del Fondo complementare ma non comprendono le Riforme</t>
  </si>
  <si>
    <t>Sul sito Italia Domani sono stati modificati i link alle pagine degli investimenti</t>
  </si>
  <si>
    <t>Negli Operational Arrangements manca il M2C1-17 decies Entrata in vigore della raccolta differenziata per le frazioni di rifiuti domestici pericolosi e i prodotti tessili</t>
  </si>
  <si>
    <t>La selezione di Open Data sul sito Italia Domani non è più possibile</t>
  </si>
  <si>
    <r>
      <rPr>
        <sz val="10"/>
        <color rgb="FF231F20"/>
        <rFont val="Times New Roman"/>
        <family val="1"/>
      </rPr>
      <t>1.3 Sistema di certificazione della parità di genere</t>
    </r>
  </si>
  <si>
    <r>
      <rPr>
        <sz val="10"/>
        <color rgb="FF231F20"/>
        <rFont val="Times New Roman"/>
        <family val="1"/>
      </rPr>
      <t>3.1 Sport e inclusione sociale</t>
    </r>
  </si>
  <si>
    <t>Disposizione nella normativa che indica l'entrata in vigore della legislazione speciale che disciplina le assunzioni nell'ambito del Piano Nazionale di Ripresa e Resilienza</t>
  </si>
  <si>
    <t>M1C1-Investimento 3.1</t>
  </si>
  <si>
    <t>M1C1-Investimento 2.2</t>
  </si>
  <si>
    <t>La legislazione attuativa deve comprendere le seguenti misure: - la definizione dei profili professionali specifici per il settore pubblico al fine di attrarre le competenze e le capacità necessarie; - la creazione di una piattaforma unica di reclutamento per centralizzare le procedure di assunzione pubblica per tutte le amministrazioni pubbliche centrali, con l'impegno a estendere l'utilizzo della piattaforma anche alle amministrazioni locali - la riforma del processo di assunzione al fine di: i) passare da un sistema basato esclusivamente sulla conoscenza a un sistema basato principalmente sulle competenze e sulle attitudini adeguate; ii) valutare le competenze che un funzionario pubblico efficiente deve possedere; iii) differenziare le  procedure di assunzione tra il livello di inizio carriera, che deve basarsi puramente sulle competenze, e l'assunzione di profili specializzati, che Amministrazione deve garantire l'attuazione coerente della nuova procedura in tutte le amministrazioni;
- la riforma dell'alta funzione pubblica per uniformare le procedure di nomina in tutta la pubblica amministrazione, definendo i profili professionali e la valutazione delle rispettive prestazioni;
- il rafforzamento del legame tra apprendimento permanente e opportunità di formazione per i dipendenti e incentivi alla partecipazione, ad esempio prevedendo meccanismi di ricompensa o percorsi di carriera specifici, con particolare attenzione alla dovrebbero combinare le competenze con un'esperienza lavorativa pertinente e accederebbero alla carriera a un livello superiore. Il Ministero per la Pubblica duplice transizione;
- la definizione o l'aggiornamento dei principi etici delle pubbliche amministrazioni attraverso norme chiare, codici di condotta e moduli di formazione sull'argomento;
- il rafforzamento dell'impegno a favore dell'equilibrio di genere;
- la revisione del quadro normativo sulla mobilità verticale, riformando i percorsi di carriera per creare e accedere a posizioni dirigenziali di livello intermedio ("quadri") e accedere a posizioni dirigenziali di livello superiore ("dirigenti di prima e seconda fascia") dall'interno dell'amministrazione. Ciò comprende la riforma del sistema di valutazione delle prestazioni e il rafforzamento del legame tra avanzamento di carriera e valutazione delle prestazioni;
- revisione del quadro normativo sulla mobilità orizzontale per conseguire un mercato del lavoro efficiente nelle pubbliche amministrazioni, che comprenda a) la creazione di un sistema di pubblicità unico trasparente per tutti i posti vacanti nelle amministrazioni centrali e locali, b) la possibilità di presentare domanda per qualsiasi posto disponibile ovunque, c) l'abolizione dell'autorizzazione alla mobilità da parte dell'amministrazione di origine e d) l'introduzione di restrizioni significative all'uso di mezzi alternativi di mobilità che non comportano trasferimenti (ossia "comandi" e "distacchi"), per renderli eccezionali e rigorosamente limitati nel tempo.</t>
  </si>
  <si>
    <t>Riforma 1.9</t>
  </si>
  <si>
    <t>Completare l'attuazione (compresi tutti gli atti delegati) della semplificazione e digitalizzazione di un'ulteriore serie di 50 procedure critiche che interessano direttamente i cittadini</t>
  </si>
  <si>
    <r>
      <rPr>
        <sz val="11"/>
        <color rgb="FF196131"/>
        <rFont val="Times New Roman"/>
        <family val="1"/>
      </rPr>
      <t xml:space="preserve">Le procedure semplificate devono riguardare i seguenti settori:
</t>
    </r>
    <r>
      <rPr>
        <sz val="11"/>
        <color rgb="FF196131"/>
        <rFont val="Calibri"/>
        <family val="1"/>
      </rPr>
      <t>-</t>
    </r>
    <r>
      <rPr>
        <sz val="11"/>
        <color rgb="FF196131"/>
        <rFont val="Times New Roman"/>
        <family val="1"/>
      </rPr>
      <t xml:space="preserve">  certificazioni digitali dell'anagrafe
</t>
    </r>
    <r>
      <rPr>
        <sz val="11"/>
        <color rgb="FF196131"/>
        <rFont val="Calibri"/>
        <family val="1"/>
      </rPr>
      <t>-</t>
    </r>
    <r>
      <rPr>
        <sz val="11"/>
        <color rgb="FF196131"/>
        <rFont val="Times New Roman"/>
        <family val="1"/>
      </rPr>
      <t xml:space="preserve">  certificati di stato civile online
</t>
    </r>
    <r>
      <rPr>
        <sz val="11"/>
        <color rgb="FF196131"/>
        <rFont val="Calibri"/>
        <family val="1"/>
      </rPr>
      <t>-</t>
    </r>
    <r>
      <rPr>
        <sz val="11"/>
        <color rgb="FF196131"/>
        <rFont val="Times New Roman"/>
        <family val="1"/>
      </rPr>
      <t xml:space="preserve">  notifiche digitali e identità digitale
</t>
    </r>
    <r>
      <rPr>
        <sz val="11"/>
        <color rgb="FF196131"/>
        <rFont val="Calibri"/>
        <family val="1"/>
      </rPr>
      <t>-</t>
    </r>
    <r>
      <rPr>
        <sz val="11"/>
        <color rgb="FF196131"/>
        <rFont val="Times New Roman"/>
        <family val="1"/>
      </rPr>
      <t xml:space="preserve">  certificazione liste di leva
</t>
    </r>
    <r>
      <rPr>
        <sz val="11"/>
        <color rgb="FF196131"/>
        <rFont val="Calibri"/>
        <family val="1"/>
      </rPr>
      <t>-</t>
    </r>
    <r>
      <rPr>
        <sz val="11"/>
        <color rgb="FF196131"/>
        <rFont val="Times New Roman"/>
        <family val="1"/>
      </rPr>
      <t xml:space="preserve">  domicilio digitale dei cittadini
</t>
    </r>
    <r>
      <rPr>
        <sz val="11"/>
        <color rgb="FF196131"/>
        <rFont val="Calibri"/>
        <family val="1"/>
      </rPr>
      <t>-</t>
    </r>
    <r>
      <rPr>
        <sz val="11"/>
        <color rgb="FF196131"/>
        <rFont val="Times New Roman"/>
        <family val="1"/>
      </rPr>
      <t xml:space="preserve">  deleghe per l'accesso ai servizi online</t>
    </r>
  </si>
  <si>
    <t>Riforma 1.9 (M1C1-61)</t>
  </si>
  <si>
    <t>Riforma 1.9 (M1C1-56)</t>
  </si>
  <si>
    <t>Riforma 1.9 (M1C1-64,65,66,67)</t>
  </si>
  <si>
    <t xml:space="preserve"> </t>
  </si>
  <si>
    <t>"Attività adeguam. norme antincendio" concernente Interv. M.S. ed efficient. energ. edif. Trib. Termini Imerese (PA) p.zza Di Blasi." - CUP: D69J21000390001 - SMART CIG: Z8832A35A4</t>
  </si>
  <si>
    <t>Liberi professionisti</t>
  </si>
  <si>
    <t>Finanziamenti agevolati per i processi di internazionalizzazione e di transizione digitale ed ecologica delle PMI</t>
  </si>
  <si>
    <t>Sicilia</t>
  </si>
  <si>
    <t>Mobility as a Service for Italy” - Maas4Italy</t>
  </si>
  <si>
    <t>Comuni, altro</t>
  </si>
  <si>
    <t>Regioni, Comuni, Province, Altro</t>
  </si>
  <si>
    <t>Sud</t>
  </si>
  <si>
    <t>Presentazione di proposte d’intervento per la selezione di progetti di valorizzazione di beni confiscati</t>
  </si>
  <si>
    <t>Piano Isole Minori</t>
  </si>
  <si>
    <t>Regioni interessate</t>
  </si>
  <si>
    <t>Ingegneri delle telecomunicazioni, elettronici ed elettrotecnici</t>
  </si>
  <si>
    <t>Regioni(10)</t>
  </si>
  <si>
    <t>Ingegneri dei trasporti</t>
  </si>
  <si>
    <t>Regioni(4)</t>
  </si>
  <si>
    <t>Ingegneri energetici</t>
  </si>
  <si>
    <t>Regioni(14)</t>
  </si>
  <si>
    <t>Ingegneri civili</t>
  </si>
  <si>
    <t>Regioni(17)</t>
  </si>
  <si>
    <t>Ingegneri chimici</t>
  </si>
  <si>
    <t>Avvocati esperti in diritto ambientale</t>
  </si>
  <si>
    <t>Sicilia, Toscana</t>
  </si>
  <si>
    <t>Chimici o Fisici</t>
  </si>
  <si>
    <t>Regioni(7)</t>
  </si>
  <si>
    <t>Architetti</t>
  </si>
  <si>
    <t>Regioni(16)</t>
  </si>
  <si>
    <t>Biologi</t>
  </si>
  <si>
    <t>Regioni(9)</t>
  </si>
  <si>
    <t>Esperti in contabilità pubblica e in rendicontazione dei fondi europei</t>
  </si>
  <si>
    <t>Regioni(5)</t>
  </si>
  <si>
    <t>Esperti Amministrativi</t>
  </si>
  <si>
    <t>Esperti Rinnovabili</t>
  </si>
  <si>
    <t>Abruzzo, Emilia Romagna</t>
  </si>
  <si>
    <t>Esperti in Ambiente</t>
  </si>
  <si>
    <t>Esperti in edilizia</t>
  </si>
  <si>
    <t>Regioni(3)</t>
  </si>
  <si>
    <t>Esperti Informatici</t>
  </si>
  <si>
    <t>Esperti gestionali</t>
  </si>
  <si>
    <t>Esperti Giuridici</t>
  </si>
  <si>
    <t>Esperti digitali</t>
  </si>
  <si>
    <t>Esperti nella gestione e nel monitoraggio di progetti complessi</t>
  </si>
  <si>
    <t>Esperti Tecnici in appalti</t>
  </si>
  <si>
    <t>Ingegneri informatici</t>
  </si>
  <si>
    <t>Ingegneri ambientali</t>
  </si>
  <si>
    <t>Esperti Statistici</t>
  </si>
  <si>
    <t>Ingegneri</t>
  </si>
  <si>
    <t>Toscana, Veneto</t>
  </si>
  <si>
    <t>Geometri</t>
  </si>
  <si>
    <t>Regioni(8)</t>
  </si>
  <si>
    <t>Geologi</t>
  </si>
  <si>
    <t>Regioni(18)</t>
  </si>
  <si>
    <t>Regioni(11)</t>
  </si>
  <si>
    <t>Ingegneri gestionali</t>
  </si>
  <si>
    <t>Ingegneri idraulici</t>
  </si>
  <si>
    <t>Programma Innovativo Nazionale per la Qualità dell'Abitare</t>
  </si>
  <si>
    <t>Regioni, Comuni, Altro</t>
  </si>
  <si>
    <t>Regioni(19)</t>
  </si>
  <si>
    <t>Decreto Direttoriale n. 1628 del 16-10-2020 - Bando PRIN 2020</t>
  </si>
  <si>
    <t>Interventi di manutenzione straordinaria ed efficientamento energetico del Palazzo di Giustizia di Cagliari</t>
  </si>
  <si>
    <t>Imprese, Liberi professionisti</t>
  </si>
  <si>
    <t>Sardegna</t>
  </si>
  <si>
    <t>Interventi di manutenzione straordinaria ed efficientamento energetico del Tribunale dei Minorenni di Cagliari</t>
  </si>
  <si>
    <t>Decreto Mipaaf n. 29915 del 30/06/2021 di approvazione dei criteri di ammissibilità e selezione dei progetti presenti nella banca dati DANIA</t>
  </si>
  <si>
    <t>Decreto Ministeriale n. 737 del 25-06-2021 : Criteri di riparto e utilizzazione del Fondo per la promozione e lo sviluppo delle politiche del Programma Nazionale per la Ricerca (PNR)</t>
  </si>
  <si>
    <t>Agronomi</t>
  </si>
  <si>
    <t>Regioni, Comuni, Province</t>
  </si>
  <si>
    <t>Individui, Comuni</t>
  </si>
  <si>
    <t>Realizzazione di Nuove Scuole, innovative, sostenibili, sicure e inclusive</t>
  </si>
  <si>
    <t xml:space="preserve">Ammodernamento (anche con ampliamento di impianti esistenti) e realizzazione di nuovi impianti innovativi di trattamento/riciclaggio per lo smaltimento di materiali assorbenti ad uso personale (PAD), i fanghi di acque reflue, i rifiuti di pelletteria e i </t>
  </si>
  <si>
    <t>Ammodernamento (anche con ampliamento di impianti esistenti) e realizzazione di nuovi impianti di trattamento/riciclo dei rifiuti urbani provenienti dalla raccolta differenziata</t>
  </si>
  <si>
    <t>Isole Verdi</t>
  </si>
  <si>
    <t>Lazio, Puglia, Sicilia, Toscana</t>
  </si>
  <si>
    <t>Interventi di manutenzione straordinaria ed efficientamento energetico dell’edificio sede del Tribunale in piazza F.U. Di Blasi. Attività di diagnosi energetica, comprensivo di rilievo geometrico, tecnologico e impiantistico CUP: D69J21000390001 - SMART C</t>
  </si>
  <si>
    <t xml:space="preserve">Ammodernamento (anche con ampliamento di impianti esistenti) e realizzazione di nuovi impianti per il miglioramento della raccolta, della logistica e del riciclo dei rifiuti di apparecchiature elettriche ed elettroniche c.d. RAEE comprese pale di turbine </t>
  </si>
  <si>
    <t>Ammodernamento (anche con ampliamento di impianti esistenti) e realizzazione di nuovi impianti per il miglioramento della raccolta, della logistica e del riciclo dei rifiuti in carta e cartone</t>
  </si>
  <si>
    <t>Proposte di intervento per la rigenerazione culturale e sociale dei piccoli borghi storici</t>
  </si>
  <si>
    <t>Realizzazione di nuovi impianti per il riciclo dei rifiuti plastici (attraverso riciclo meccanico, chimico, Plastic Hubs), compresi i rifiuti di plastica in mare cd. Marine litter</t>
  </si>
  <si>
    <t>Infrastrutturazione della raccolta delle frazioni di tessili pre-consumo e post consumo, ammodernamento dell’impiantistica e realizzazione di nuovi impianti di riciclo delle frazioni tessili in ottica sistemica cd. “Textile Hubs”</t>
  </si>
  <si>
    <t>Proposte di intervento per la promozione dell’ecoefficienza e riduzione dei consumi energetici nelle sale teatrali e nei cinema, pubblici e privati, da finanziare nell’ambito del PNRR</t>
  </si>
  <si>
    <t>Imprese, Liberi professionisti, Organizzazioni del terzo settore, Regioni, Comuni, Province</t>
  </si>
  <si>
    <t>Proposte di intervento per il restauro e la valorizzazione di parchi e giardini storici</t>
  </si>
  <si>
    <t>Imprese, Organizzazioni del terzo settore, Regioni, Province, Comuni, Altro</t>
  </si>
  <si>
    <t>DL 31 maggio 2021, n. 77</t>
  </si>
  <si>
    <t>DL 10 settembre 2021, n. 121</t>
  </si>
  <si>
    <t>In corso</t>
  </si>
  <si>
    <t>M2C4-5</t>
  </si>
  <si>
    <t>M2C4-27</t>
  </si>
  <si>
    <t>M5C2-9</t>
  </si>
  <si>
    <t>M5C2-11</t>
  </si>
  <si>
    <t>M5C2-15</t>
  </si>
  <si>
    <t>M5C2-19</t>
  </si>
  <si>
    <t>M1C1-33</t>
  </si>
  <si>
    <t>M1C1-56</t>
  </si>
  <si>
    <t>M1C1-70</t>
  </si>
  <si>
    <t>M1C1-103</t>
  </si>
  <si>
    <t>Entrata in vigore di atti di diritto primario e derivato e delle disposizioni regolamentari e completamento delle procedure amministrative per incoraggiare il rispetto degli obblighi fiscali (tax compliance) e migliorare gli audit e i controlli.</t>
  </si>
  <si>
    <t>M1C1-104</t>
  </si>
  <si>
    <t>Adozione di obiettivi di risparmio per le spending review relative agli anni 2023-2025.</t>
  </si>
  <si>
    <t>M2C1-1</t>
  </si>
  <si>
    <t>M2C1-2</t>
  </si>
  <si>
    <t>M2C1-11</t>
  </si>
  <si>
    <t>M2C1-13</t>
  </si>
  <si>
    <t>M2C2-18</t>
  </si>
  <si>
    <t>M2C2-21</t>
  </si>
  <si>
    <t>M2C2-38</t>
  </si>
  <si>
    <t>M2C2-42</t>
  </si>
  <si>
    <t>M2C2-52</t>
  </si>
  <si>
    <t>M2C3-4</t>
  </si>
  <si>
    <t>M2C4-1</t>
  </si>
  <si>
    <t>M2C4-4</t>
  </si>
  <si>
    <t>M4C1-3</t>
  </si>
  <si>
    <t>M4C1-4</t>
  </si>
  <si>
    <t>M4C2-4</t>
  </si>
  <si>
    <t>M4C2-11</t>
  </si>
  <si>
    <t>M4C2-17</t>
  </si>
  <si>
    <t>M4C2-18</t>
  </si>
  <si>
    <t>M4C2-19</t>
  </si>
  <si>
    <t>M4C2-20</t>
  </si>
  <si>
    <t>M6C1-1</t>
  </si>
  <si>
    <t>M6C1-2</t>
  </si>
  <si>
    <t>M6C1-4</t>
  </si>
  <si>
    <t>Approvazione delle linee guida contenenti il modello digitale per l'attuazione dell'assistenza
domicili are</t>
  </si>
  <si>
    <t>M6C1-5</t>
  </si>
  <si>
    <t>M6C1-10</t>
  </si>
  <si>
    <t>M6C2-5</t>
  </si>
  <si>
    <t>I</t>
  </si>
  <si>
    <t>Ministry of Health</t>
  </si>
  <si>
    <t>Copy of the publication of the Ministerial Decree in the website of the relevant Ministry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</si>
  <si>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Ministerial Decree shall mandate the development of digital services for visitors to national parks and marine protected areas</t>
  </si>
  <si>
    <t>R</t>
  </si>
  <si>
    <t>Ministry of Labor and Social Policies</t>
  </si>
  <si>
    <t>Summary document duly justifying how the milestone (including all the constitutive elements) was satisfactorily fulfilled. This document shall include as an annex the following documentary evidence:
a) Copy of the adopted operational plan and a link to the website where the strategy can be accessed.
b) Explanatory report demonstrating how the actions foreseen in the operational plan contribute to achieving the objectives of the milestone</t>
  </si>
  <si>
    <t>The operational Plan regarding projects on Housing First and Post Stations, shall define the requirements of projects that may be presented by local entities, and launch of call for proposal.
Projects on Housing First envisage that local entities make flats available for single individuals, small groups or families up to 24 months, preferably
through buildings’ refurbishment and renovation of State property. This shall be complemented by development and autonomy programmes.
Projects on Post Stations envisage the development of service and inclusion centres for homeless people. This shall be complemented by job placement programmes, in collaboration with employment centres.</t>
  </si>
  <si>
    <t>Ministry of the Internal Affairs</t>
  </si>
  <si>
    <t>Ministry of Labour and Social Policies</t>
  </si>
  <si>
    <t>Presidency of the Council of Ministers</t>
  </si>
  <si>
    <t>Report on the completed staffing procedures per judicial offices vis-à-vis the 2021 baseline separating the number of new positions funded by national budget and RRF, accompanied by a document duly justifying how the target, including all the constitutive elements, was satisfactorily fulfilled. The report should also include as an annex the list of anonymised contracts indicating the identification number of the new employees.</t>
  </si>
  <si>
    <t>Start the recruitment procedures of at least 168 units of personnel for the Trial office and Administrative Courts and place units into service. The baseline shall be the number of personnel in service on 31 December 2021.</t>
  </si>
  <si>
    <t>Department of Public Administrat ions (DPA)</t>
  </si>
  <si>
    <t>Copy of the publication in the Official Journal for primary legislation, the secondary legislation and any other act that are critical for achieving the objectives described in the CID and reference to the relevant provisions indicating the entry into force, accompanied by a document duly justifying how the milestone, including all the constitutive elements, was satisfactorily fulfilled.</t>
  </si>
  <si>
    <t>Ministry of economy and finance
- State General Accounting Department</t>
  </si>
  <si>
    <t>The Document of Economy and Finance 2022
should set positive saving targets for the central state administra tion for each of the years covered by the programm ing period (2023,
2024,
2025)</t>
  </si>
  <si>
    <t>Copy of the “Document of Economy and Finance 2022” (“Documento di Economia e
Finanza 2022”), accompanied by a document duly justifying how the milestone, including all the constitutive elements, was satisfactorily fulfilled.</t>
  </si>
  <si>
    <t>On the basis of the decree-laws 90 and 93 of 2016 and law 163/2016, set targets in the Economic Financial Document for yearly spending reviews for the aggregate central state administrations for the years 2023, 2024, 2025. The saving targets shall reflect an adequate level of ambition.</t>
  </si>
  <si>
    <t>MiC</t>
  </si>
  <si>
    <t>Copy of the publication on the Ministry website of the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</si>
  <si>
    <t>Summary document duly justifying how the milestone, including all the constitutive elements, was satisfactorily fulfilled. This document shall include as an annex the following documentary evidence:
a) Copy of the publication of the Ministerial Decree approving the national strategy in the instituional website (www.mite.gov.it) that is critical for achieving  the objectives described in the CID and reference to the relevant provisions indicating the entry into force.
.</t>
  </si>
  <si>
    <t>Summary document duly justifying how the milestone (including all the constitutive elements) was satisfactorily fulfilled.
This document shall include as an annex the following documentary evidence:
a)            Copy of contract award notification approving the ranking of the projects admitted to the contribution
b) extract of the relevant parts of the technical specifications of the project proving alignment with the CID’s description of the investment and milestone</t>
  </si>
  <si>
    <t>The law shall set out fiscal incentives to support the production of green hydrogen and to favour the consumption of green hydrogen by the transport sector
This measure shall only support hydrogen activities that comply with life cycle GHG emissions savings requirement of 73.4 % for hydrogen [resulting in 3 tCO2eq/tH2].</t>
  </si>
  <si>
    <t>Copy of the publication of the Ministerial Decree that is critical for achieving the objectives described in the CID and reference to the relevant provisions indicating
the entry into force,</t>
  </si>
  <si>
    <t>MISE/CDP</t>
  </si>
  <si>
    <t>The geographical location of the plant is subject to the awarded project of the tender.</t>
  </si>
  <si>
    <t>Award of the contract to build an industrial plant for the production of electrolysers. -</t>
  </si>
  <si>
    <t>Ministry of Ecological Transition
Ministry of infrastructu re and sustainable mobility
Ministry of Economy</t>
  </si>
  <si>
    <t>Copy of the publication in the Official Journal for the law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</si>
  <si>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legal act(s) shall simplify and accelerate
procedures for energy efficiency interventions
by,
     Launching a national portal for the energy efficiency of buildings
     Strengthening the activities of the information and training plan aimed at the civil sector
     Updating and strengthening the National Fund for energy efficiency
Accelerating the implementationphase of projects financed by the PREPAC
program</t>
  </si>
  <si>
    <t>The legal framework is expected to privilege the digitalisati on to improve the remote control and detection of illegal extraction of water</t>
  </si>
  <si>
    <t>Copy of the publication of the Ministerial Decree in the website of the Ministry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</si>
  <si>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revised legal framework shall as a minimum,
-Establish a system of penalties for the illegal extraction of water
- Require an impact assessment as in Article 4 (7) of the Water Framework Directive to assess the (possibly cumulative) impact on all potentially affected water bodies.
-Ensure that that expansion of existing irrigation system (including through increased use of water, i.e. not only physical expansion), even via more efficient methods, is avoided where the concerned water bodies (surface or ground waters) are, or projected (in the context of intensifying climate change) to be in less than good status or potentially good status.</t>
  </si>
  <si>
    <t>Ministry of Education</t>
  </si>
  <si>
    <t>Copy of the publication in the Official Journal of the Ministerial Decrees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</si>
  <si>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Ministerial Decrees shall include the following key elements:
i) move to more systemic approach to R&amp;D activities through a new  simplified model aimed at generating a significant impact through avoiding dispersion and fragmentation of priorities; ii) reform legislation to increase mobility of high-profile figures (such as researchers and managers) among Universities, Research infrastructures and companies; iii) simplification of funds management;
iv) reform career path of researchers to increase their focus on research activities.</t>
  </si>
  <si>
    <t>Notification of the award of the contracts to the projects selected under the competitive calls for proposals, in compliance with the ’Do no significant harm’ Technical Guidance (2021/C58/01) through the use of an exclusion list and the requirement of compliance with the relevant EU and national environmental legislation
The selection procedure shall require a DNSH evaluation, and, where applicable, a Strategic Environmental Assessment (SEA) in case the project shall be expected to produce a consistent impact on the territory.
The National Centres (NCs) shall be created following a competitive call by merging existing world-leading laboratories already present in Universities, and public and private research centres, as well as by setting up new bespoke infrastructure.</t>
  </si>
  <si>
    <t>MUR in collaborazione con il  Ministero  della  Sviluppo Economico (MISE)</t>
  </si>
  <si>
    <t>Copy of the publication in the Official Journal for the secondary legislation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</si>
  <si>
    <t>Entry into force of the secondary legislation (Ministerial Decree) providing for:
- Definition of a new organizational model of the territorial healthcare assistance network, through the definition of a regulatory framework which identifies structural, technological and organizational standards across regions; definition of a new institutional structure of Health- Environment-Climate prevention, according to the "One-Health" approach.</t>
  </si>
  <si>
    <t>Ministero      della      Salute tramite  l'Agenzia  nazionale per      i      servizi      sanitari
regionali</t>
  </si>
  <si>
    <t>Ministero      della      Salute tramite  l'Agenzia  nazionale per      i      servizi      sanitari regionali</t>
  </si>
  <si>
    <t>Summary document duly justifying how the milestone (including all the constitutive elements) was satisfactorily fulfilled.
This document shall include as an annex the following documentary evidence:
a) Copy of the contracts (one for each Region or Autonomous Province) approved and signed.
b) Provision of a link to the website where it can be accessed.
c) Letter notifying the signature of the institutional development contract and confirming its entry into force by the competent authority.</t>
  </si>
  <si>
    <t>Approval of an Institutional Development Contract (Contratto Istituzionale di Sviluppo), with the Italian Ministry of Health as the responsible and implementing Authority and the participation of regional Administrations together with the other entities concerned for Home Care
The Institutional Development Contract shall establish for each intervention or category of interventions, the time schedule, the responsibilities of the contractors, the evaluation and monitoring criteria and the sanctions for any non- compliance. It also defines the conditions of potential partial defunding of interventions or the allocation of the relevant resources to another level of government, in compliance with the principle of subsidiarity.</t>
  </si>
  <si>
    <t>A single Institutional Development Contract for each Region and Autonomous Province, explicitly refers to M6C1
Investments 1.1
Community Health Houses; 1.2 Territorial Coordination Centres; 1.3 Community Hospitals, and M6C2 Investment 1.1: Digital update of hospitals’ technological
equipment.</t>
  </si>
  <si>
    <t>Summary document duly justifying how the milestone (including all the constitutive elements) was satisfactorily fulfilled.
This document shall include as an annex the following documentary evidence:
a) Copy of the contracts (one for each Region and Autonomous Province) approved and signed; b)Provision of a link to the website where it can be accessed.
b) Letter notifying the signature of the institutional development contract and confirming its entry into force by the competent authority.</t>
  </si>
  <si>
    <t>Approval of an Institutional Development Contract (Contratto Istituzionale di Sviluppo), with the Italian Ministry of Health as the responsible and implementing Authority and the participation of regional Administrations together with the other entities concerned for Community hospitals The Institutional Development Contract shall list all suitable sites identified for the investments, as well as the obligations that each region shall assume to guarantee the achievement of the envisaged result. In case of breach by any region the Ministry of Health shall proceed to the commissioner “ad acta”. With regards to the technology park of the facilities, i.e. all the tools, licences and interconnections, preference shall be given to aggregate procurement methods</t>
  </si>
  <si>
    <t>MITD with Infratel</t>
  </si>
  <si>
    <t>Ministry of Economic Development / Cassa Depositi e Prestiti</t>
  </si>
  <si>
    <t>The Ministry of Economic Development / Ministry of Economy and finance</t>
  </si>
  <si>
    <t>Presidency of the Council of Ministers; The Ministry of Economic Development / Ministry of Economy and finance</t>
  </si>
  <si>
    <t>Presidency of the Council of Ministers ; the Ministry of Economic Development / Ministry of Ecological Transition</t>
  </si>
  <si>
    <t>Presidency of the Council of Ministers; the Ministry of Economic Development / Ministry of Ecological Transition</t>
  </si>
  <si>
    <t>Presidency of the Council of Ministers; the Ministry of Economic Development / Ministry of Economy and finance</t>
  </si>
  <si>
    <t>Presidency of the Council ofMinisters; the Ministry of Economic Development / Ministry of Economy and finance</t>
  </si>
  <si>
    <t>Presidency of the Council of Ministers; the Ministry
ofEconomic Development / Ministry of Economy and finance</t>
  </si>
  <si>
    <t>Ministry of Foreign Affairs and Internati onal Cooperation, Italian Export Credit Agency
SIMEST</t>
  </si>
  <si>
    <t>Ministry of Foreign Affairs and International Cooperation, Italian Export Credit Agency SIMEST</t>
  </si>
  <si>
    <t>Ministry of Ecological Transition Ministry of the Economy</t>
  </si>
  <si>
    <t>Protezione civile</t>
  </si>
  <si>
    <t>MEF/AGENZIA DOGANE</t>
  </si>
  <si>
    <t>Minister for Disabilities/ Political authority with delegation in the field of disability</t>
  </si>
  <si>
    <t>Ministry for the South and territorial Cohesion and Ministry for Infrastructures and Sustanaible Mobility</t>
  </si>
  <si>
    <t>Ministry for the South and territori al Cohesio n and Ministry for Infrastructures and Sustanaible Mobility</t>
  </si>
  <si>
    <t>Ministry of Infrastructures and Transpo rt</t>
  </si>
  <si>
    <t>Ministry of Justice Ministry of Infrastructures State Property Agency</t>
  </si>
  <si>
    <t>Ministry of Infrastructures and Transport</t>
  </si>
  <si>
    <t>Ministry of economy and finance, Revenue Agency</t>
  </si>
  <si>
    <t>Ministry of economy and finance - State General Accounting Department</t>
  </si>
  <si>
    <t>Ministry of Culture in collaboration with Regions and relevant local administ rations (Provinc es, Municipalities).</t>
  </si>
  <si>
    <t>Ministry of Public Educatio n, Municipalities,</t>
  </si>
  <si>
    <t>Ministry of Public Educatio n, Municipalities, Province s</t>
  </si>
  <si>
    <t>MiC, Regions/ PA</t>
  </si>
  <si>
    <t>Ministry for the Ecological Transition (MITE), with the technical support of Higher Institute for Environmen tal Protection and Research (ISPRA)</t>
  </si>
  <si>
    <t xml:space="preserve">Ministry for the Ecological Transition, through the in-house companies and scientific institutes: Higher Institute for Environmental Protection and Research (ISPRA), Italian National Agency for New Technologies, Energy and Sustainable Economic Development (ENEA), National Council of Research (CNR) </t>
  </si>
  <si>
    <t>Ministry for the Ecologic al Transitio n (MITE), with the technical support of Higher Institute for Environmental Protection and Research (ISPRA)</t>
  </si>
  <si>
    <t>The Ministry for the Ecologic al Transitio n (MITE),
with the technica l support of the Higher Institute for Environ mental Protecti on and Research (ISPRA)
and ofthe Italian National Agency for New Technol ogies, Energy and Sustaina ble Economi c Develop ment (ENEA),
has the task of controlli ng and monitori ng the state of impleme ntation of the propose d
interven tions.</t>
  </si>
  <si>
    <t>The Ministry for the Ecologic al Transitio n (MITE),
with the technica l support of the Higher Institute for Environ mental Protecti on and Research (ISPRA)
and of the Italian National Agency for New
Technol ogies,Energy and Sustaina ble Economi c Develop ment (ENEA),
has the task of controlli ng and monitori ng the state of impleme ntation of the propose d interven
tions.</t>
  </si>
  <si>
    <t>The Ministry for the Ecologic al Transitio n
(MITE),with the technica l support of the Higher Institute for Environ mental Protecti on and Research (ISPRA)
and of the Italian National Agency for New Technol ogies, Energy and Sustaina ble Economi c Develop
ment(ENEA),
has the task of controlli ng and monitori ng the state of impleme ntation of the propose d interven
tions.</t>
  </si>
  <si>
    <t>The Ministry for the Ecologic al Transitio n (MITE),
with the technica l support of the Higher Institute for Environ mental Protecti on and Research (ISPRA)
and of the Italian National Agency for New
Technologies, Energy and Sustaina ble Economi c Develop ment (ENEA),
has the task of controlli ng and monitori ng the state of impleme ntation of the propose d interven
tions.</t>
  </si>
  <si>
    <t>The Ministry for the Ecologic al
Transitio n(MITE),
with the technica l support of the Higher Institute for Environ mental Protecti on and Research (ISPRA)
and of the Italian National Agency for New Technol ogies, Energy and Sustaina ble Economi
c Development (ENEA),
has the task of controlli ng and monitori ng the state of impleme ntation of the propose d interven
tions.</t>
  </si>
  <si>
    <t>Ministry of Economi c Develop ment – PCM
Department for Equal Opportu nities</t>
  </si>
  <si>
    <t>Head of the Regional Affairs and Autonomies Department (Preside nza del Consigli o dei Ministri)</t>
  </si>
  <si>
    <t xml:space="preserve">Head of the Regional Affairs and Autonomies Department (Presidenza del </t>
  </si>
  <si>
    <t>MITD (in collaboration with MEF)</t>
  </si>
  <si>
    <t>DL 10 settembre 2021, n. 121 (art. 2, comma 4bis)</t>
  </si>
  <si>
    <t>M2C1-18</t>
  </si>
  <si>
    <t>M2C1-20</t>
  </si>
  <si>
    <t>M2C4-2</t>
  </si>
  <si>
    <t>M5C2-17</t>
  </si>
  <si>
    <t>M1C1-3</t>
  </si>
  <si>
    <t>M1C1-4</t>
  </si>
  <si>
    <t>M1C1-5</t>
  </si>
  <si>
    <t>M1C1-6</t>
  </si>
  <si>
    <t>M1C1-7</t>
  </si>
  <si>
    <t>M1C1-8</t>
  </si>
  <si>
    <t>M1C1-9</t>
  </si>
  <si>
    <t>M1C1-10</t>
  </si>
  <si>
    <t>M1C1-34</t>
  </si>
  <si>
    <t>M1C1-35</t>
  </si>
  <si>
    <t>M1C1-36</t>
  </si>
  <si>
    <t>M1C1-57</t>
  </si>
  <si>
    <t>M1C1-102</t>
  </si>
  <si>
    <t>M1C1-105</t>
  </si>
  <si>
    <t>M1C1-106</t>
  </si>
  <si>
    <t>M1C1-107</t>
  </si>
  <si>
    <t>M1C1-123</t>
  </si>
  <si>
    <t>M1C1-124</t>
  </si>
  <si>
    <t>Riforma 3.1 - Adozione di criteri ambientali minimi per eventi
culturali</t>
  </si>
  <si>
    <t>M2C1-3</t>
  </si>
  <si>
    <t>M2C1-4</t>
  </si>
  <si>
    <t>M2C2-8</t>
  </si>
  <si>
    <t>M2C2-12</t>
  </si>
  <si>
    <t>M2C3-9</t>
  </si>
  <si>
    <t>M2C4-19</t>
  </si>
  <si>
    <t>M2C4-24</t>
  </si>
  <si>
    <t>M3C1-3</t>
  </si>
  <si>
    <t>M3C1-12</t>
  </si>
  <si>
    <t>M3C2-1</t>
  </si>
  <si>
    <t>M3C2-2</t>
  </si>
  <si>
    <t>M3C2-4</t>
  </si>
  <si>
    <t>M3C2-8</t>
  </si>
  <si>
    <t>M4C1-5</t>
  </si>
  <si>
    <t>M4C1-6</t>
  </si>
  <si>
    <t>M4C1-28</t>
  </si>
  <si>
    <t>M4C1-29</t>
  </si>
  <si>
    <t>M4C2-1</t>
  </si>
  <si>
    <t>M5C1-2</t>
  </si>
  <si>
    <t>M5C1-6</t>
  </si>
  <si>
    <t>M5C1-8</t>
  </si>
  <si>
    <t>M5C1-12</t>
  </si>
  <si>
    <t>M5C2-7</t>
  </si>
  <si>
    <t>M5C2-13</t>
  </si>
  <si>
    <t>M5C3-1</t>
  </si>
  <si>
    <t>M6C2-1</t>
  </si>
  <si>
    <t>M6C2-7</t>
  </si>
  <si>
    <t>The general Law / Regulations on water services for their sustainable use and incentivise investment in water infrastructure, which at least shall:
Reduce fragmentation of entities through rules and aggregation mechanisms to incentivise currently autonomous managing operators to be integrated into the unique operator for the entire Ambito Territoriale Ottimale;
Provide for incentives for a sustainable use of water in agriculture. notably to support the use of the common monitoring system for water uses (SIGRIAN) for collective and self-supply irrigation uses;
Set a system of regulated prices that takes adequately into account environmental resource use and pollution in accordance with the
polluter-pays principle</t>
  </si>
  <si>
    <t>Ministry of Finance</t>
  </si>
  <si>
    <t>Explanatory document duly justifying how the milestone, including all the constitutive elements, was satisfactorily fulfilled. This document shall include as an annex the following documentary evidence:
a) Copy of the adopted strategy
b) Explanatory report demonstrating how the actions foreseen in the strategy contribute to achieving the objectives of the milestone.
c) Letter confirming its adoption by the competent authority</t>
  </si>
  <si>
    <t>The Fund’s investment strategy shall define as a minimum: (i) the nature and scope of the investments supported, which shall promote sustainable urban regeneration and development projects and be in line with the RRF objectives, including in relation to compliance with the Do No Significant Harm principle, as further specified in the Commission guidance note of 12 February 2021, (ii) the operations supported, (iii) the targeted beneficiaries, which shall be private promoters of financially self- sustainable projects for which public support is justified by a market failure or  the risk profile, and their eligibility criteria,
(iv) the eligibility criteria of financial beneficiaries and their selection through an open call; (v) the inclusion of a specific line for decent housing solutions for the workers in the agriculture and industrial sector, and
(vi) provisions to re-invest potential reflows for the same policy objectives, also beyond 2026.
The contractual agreement with entrusted
entity requiring shall require the use of the DNSH guidance.</t>
  </si>
  <si>
    <t>The full completion of the overall project shall be reached when all the targeted public administrations have completed the moving of identified racks towards the Polo Strategico Nazionale (PSN) and the testing of four datacenters is successfully completed, which allows the start of the migration process of the datasets and applications of targeted public
administrations towards the PSN.</t>
  </si>
  <si>
    <t>MITD with PagoPA</t>
  </si>
  <si>
    <t>Summary document duly justifying how the milestone (including all the constitutive elements) was satisfactorily fulfilled. This document shall include as an annex the following documentary evidence:
a) Certificate of works completion signed by the competent authority, on the basis of the documentation duly provided by the contractor, demonstrating the project has been completed and is operational.</t>
  </si>
  <si>
    <t>The platform shall allow the agencies to:
- publish their Application Programming Interfaces (APIs) on the Platform's API Catalogue;
- establish and sign digital interoperability agreements via the Platform;
- authenticate and authorize APIs access using the Platform's functionalities;
- validate and assess the compliance with the national interoperability framework.</t>
  </si>
  <si>
    <t>ACN</t>
  </si>
  <si>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</si>
  <si>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milestone shall be achieved with
(1) the conversion into law of the Law Decree constituting the National Cyber Security Agency, currently under finalization; (2) the publication in the Official Gazette of the Prime Ministerial Decree (Decreto del Presidente del Consiglio dei Ministri, DPCM) containing the internal regulation of the National Cyber Security Agency.</t>
  </si>
  <si>
    <t>Explanatory document duly justifying how the milestone (including all the constitutive elements) was satisfactorily fulfilled. This document shall include as an annex the following documentary evidence:
a) Report by an independent engineer endorsed by the relevant ministry, including justification that the technical specifications of the project(s) are aligned with the CID’s description of the investment
and milestone.</t>
  </si>
  <si>
    <t>The milestone shall be achieved with the definition of the detailed architecture of the whole ecosystem of the national cybersecurity architecture (that is, a national
Information Sharing and Analysis Center (ISAC), a network of Computer emergency response teams (CERTs), a national HyperSOC, the High Performance Computing integrated with the Artificial Intelligence/Machine Learning (AI/ML) tools to analyse national level cybersecurity incidents).</t>
  </si>
  <si>
    <t>An internal unit shall be appointed within the National Cybersecurity Agency, with the mandate for performing the activities of the Central Audit Unit that will account for the PSNC &amp; NIS Security measures.
The processes, logistics and operation arrangements shall be formalized into adequate documentation with specific focus on the operating processes, i.e. rules of engagement, auditing and reporting procedures.
The IT tools shall gather, manage and analyse the audit data and shall be developed and used by the Audit Unit.
Documentation reporting the completion of the development of the tools shall be provided.</t>
  </si>
  <si>
    <t>Explanatory document duly justifying how the target (including all the constitutive elements) was satisfactorily fulfilled. This document shall include as an annex the following documentary evidence:
a)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t>
  </si>
  <si>
    <t>At least five strengthening interventions upgrading security structures completed in the National Security Perimeter for Cyber (PSNC) and Network and Information Systems (NIS) sectors.
Intervention types include upgrades to Security Operating Centers (SOCs), Cyber boundary defence improvements and Internal monitoring and control capabilities. Interventions shall focus on Healthcare, Energy and Environmental (Drinking Water Supply) sectors.</t>
  </si>
  <si>
    <t>For  the  setup  of  the  Transformation office,  the  necessary  legal  acts  shall include:  - The Publication  of the Law Decree “reclutamento”  (already  approved by the Council of Ministers n. 22 of June 4th 2021 and published on the Official Journal (“Gazzetta Ufficiale”) on June 10th 2021);  - The publication of a call for expression of interest;  -   The  selection  and  conferment  of the assignment to the experts (on a temporary basis for the duration of the RRF). For the NewCo, the key steps required shall include: -   Legislative authorization;  -   Decreto      del      Presidente      del Consiglio     dei     Ministri     (DPCM) authorizing   the   establishment   of the    company    and    setting    the objectives,  share  capital,  duration and directors to the company; -   Institution   of   the   company   with notarial deed; Acts  required  to  make  the  company operational - articles of association and M15various regulations.</t>
  </si>
  <si>
    <t>Ministry of Justice</t>
  </si>
  <si>
    <t>Report on the completed staffing procedures per judicial offices vis-à-vis the 2021 baseline separating the number of new positions funded by national budget and RRF, accompanied by a document duly justifying how the target, including all the constitutive elements, was satisfactorily fulfilled. The report should also include as an annex the list of anonymised contracts indicating the identification number of the new employees</t>
  </si>
  <si>
    <t>Start the recruitment procedures of at least 8 764 units of personnel for the office of trial for civil and criminal Courts and place units into service. The baseline shall be the number of personnel at the end of 2021.</t>
  </si>
  <si>
    <t>Copy of the publication in the Official Journal of delegated acts (and primary legislation if needed) that are that are critical for achieving the objectives described in the CID and reference to the relevant provisions indicating the entry into force, accompanied by a document duly justifying how the milestone, including all the constitutive elements, was satisfactorily fulfilled.</t>
  </si>
  <si>
    <t>Entry into force of all delegated acts whose contents are indicated in the enabling legislation for the civil and criminal justice reforms and for the insolvency reform.</t>
  </si>
  <si>
    <t>Department of Public Administrat ions (DPA) and local administrati ons</t>
  </si>
  <si>
    <t>Entry into force of all related delegated acts, ministerial decrees. secondary legislation, and all other regulations necessary for the effective implementation of the simplification including agreements with Regions in case of exclusive and concurrent regional competence.</t>
  </si>
  <si>
    <t>Summary document duly justifying how the milestone (including all the constitutive elements) was satisfactorily fulfilled. This document shall include as an annex the following documentary evidence:
a) Report by the competent authority on the effectiveness of practices used by selected public administrations for formulating and implementing saving plans. On that basis, the report shall draw guidelines and practical indications for all central administrations for the implementation of their saving plans.</t>
  </si>
  <si>
    <t>The report shall be prepared by the Accounting Department of the Finance Ministry in cooperation with selected administrations to:
-     Assess their practices in the formulation and implementation of saving plans.
Define guidelines for all public administrations.</t>
  </si>
  <si>
    <t>Report from the ministry of economy and finance and the Revenue Agency certifying the number of “compliance
letters” sent to taxpayers during the relevant period.
It should include as an annex the anonymised list of
“compliance letters” sent.
.</t>
  </si>
  <si>
    <t>The number of “compliance letters”, providing early communication to taxpayers for which anomalies are detected, shall be increased by at least 20% compared to 2019.</t>
  </si>
  <si>
    <t>Report from the Ministry of economy and finance and the Revenue Agency certifying the number of “compliance letters” sent to taxpayers during the relevant period which resulted as “false
positive”.
It should include as an annex the anonymised list of false positive “compliance letters” sent.</t>
  </si>
  <si>
    <t>The number of false-positive
“compliance letters” (providing an early communication to taxpayers for which anomalies are detected, but for which no frauds are detected ex post) shall be reduced by at least 5% with respect to 2019.</t>
  </si>
  <si>
    <t>Report from the Ministry of economy and finance and the Revenue Agency certifying the increase in tax revenues
generated by “compliance letters” over the relevant period and indicating the corresponding increase in aggregated tax revenues reported in the monthly bulletin published by the
Financial Department of the Ministry of economy and
finance.</t>
  </si>
  <si>
    <t>Tax revenue generated by “compliance letters” shall increase by 15% with respect to 2019.</t>
  </si>
  <si>
    <t>INPS, MITD</t>
  </si>
  <si>
    <t xml:space="preserve">35 additional services deployed on INPS' institutional web site (www.inps.it). The services shall be accessible on the institutional site through appropriate profiling logics (the system will suggest services of possible interest based on age, work characteristics, perceived benefits, and user history).
The 35 services are related to the following INPS institutional areas:
•Pensions benefits
•Social Shock Absorbers
•Unemployment benefits
•Disability benefits
•Redemptions
•Company collection of contribution
•Agriculture workers services
•Anti-fraud, corruption and transparency services
In the listed institutional areas, the services that shall be implemented will concern the digital submission of requests for services, the check of the requirements for the benefit, the status monitoring of the practice by users, the proactive proposal of services based on user's needs, the automatic renewal of benefits without the need for new applications. Finally, there shall be monitoring dashboards that allow both the monitoring by INPS of the benefits provided and data driven support to policy makers’ decisions. </t>
  </si>
  <si>
    <t>INPS</t>
  </si>
  <si>
    <t>Summary document duly justifying how the target (including all the constitutive elements) was satisfactorily fulfilled. This document shall include as an annex the following documentary evidence and elements:
a)     A list of the individual certificates proving that the training programmes have been completed;
b)    The number of INPS employees with improved ICT skills (minimum 4 250),
c)     The type of training provided with detail of its content and
learning format used.</t>
  </si>
  <si>
    <t>At least 4 250 INPS employees assessed with regards to their Information and with certified improved skills in the following areas of the European e-Competence Framework: (i) Plan; (ii) Build; (iii) Run
(iv) Enable; (v) Manage.
The areas for improvement of competences will be identified according to the target group of learners.</t>
  </si>
  <si>
    <t>Copy of the publication in the Official Journal for the secondary legislation and implementing measures that are critical for achieving the objectives described in the CID and reference to the relevant provisions indicating the entry into force, accompanied by a document duly justifying how the milestone, including all the constitutive elements, was satisfactorily fulfilled.</t>
  </si>
  <si>
    <t>Copy of the publication in the Official Journal for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</si>
  <si>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t>Entry into force of all implementing measures (included secondary legislation, if necessary) for the effective implementation and application of the measures stemming from the 2021 Annual Competition Law.</t>
  </si>
  <si>
    <t>Copy of the publication in the Official Journal for the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</si>
  <si>
    <t>Ministry of Tourism</t>
  </si>
  <si>
    <t>The disbursement means that the completion of the procedures for the allocation of resources to the EIB Fund of Fund, a budget commitment of 350 million euros and the activation of the investment cycle.</t>
  </si>
  <si>
    <t>Summary document duly justifying how the target was satisfactorily fulfilled, with appropriate links to the underlying evidence.
This document shall include as an annex the following documentary evidence and elements:
a) official act of the State that the amount of EUR 350 000 000 has been disbursed to the Fund
b) official documents containing the selection criteria that ensure
compliance with the ‘Do no significant harm’ Technical Guidance (2021/C58/01), as
specified in the CID</t>
  </si>
  <si>
    <t>Internal Department</t>
  </si>
  <si>
    <t>Publication of the Decree on the implementing authority website (https://www.politicheagricol e.it/) and Official Gazzette (https://www.gazzettaufficiale
.it/)</t>
  </si>
  <si>
    <t>At a later stage, details will be provided regarding the procedures for the disburseme nt of benefits.</t>
  </si>
  <si>
    <t>Publication of the Decree, that allocates at least 30% of the total financial resources, on the implementing authority website (https://www.politicheagricol e.it/)The Decree shall identify the beneficiaries of those financial resources and copies of the calls for proposals shall be provided.</t>
  </si>
  <si>
    <t>Identification of beneficiary projects whose total value amount at least 30% of the total financial resources assigned to the investment. The investment shall be implemented through two different procedures that already exist and shall be refinanced. These procedures provide for the disbursement of loans to companies that meet the requirements and submit the application.</t>
  </si>
  <si>
    <t>Summary document duly justifying how the milestone (including all the constitutive elements) was satisfactorily fulfilled. This document shall include as an annex the following documentary evidence:
a)     Copy of contract award notification approving the ranking of the projects admitted to the contribution;
b)    extract of the relevant parts of the technical specifications of the project proving alignment with the CID’s description of the investment and milestone</t>
  </si>
  <si>
    <t>Notification of the award of (all) public contracts to increase the network capacity for the distribution of renewable energy and for the electrification of energy consumption</t>
  </si>
  <si>
    <t>Award of the projects to increase the resilience of at least 4 000 km in the electricity system network so as to reduce the frequency and duration of energy cuts arising from extreme weather conditions.</t>
  </si>
  <si>
    <t>Ministry for Ecologic al Transitio n</t>
  </si>
  <si>
    <t>The call is expected to target potential beneficiaries based on needs.</t>
  </si>
  <si>
    <t>MiTE</t>
  </si>
  <si>
    <t>The contract
(s) will refer to the following lines.
The tender
(s) will set clear, non- discriminator y and transparent criteria for the eligibility and the selection of the proposals</t>
  </si>
  <si>
    <t>Copy of the publication in the Official Journal for the Regulation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</si>
  <si>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t>Streamline the authorisation process to reduce the authorisation time to a maximum of 12 months for the construction of energy transport infrastructures aimed at supplying electricity from land to ships during the mooring phase (in case of interventions not subjected to
environmental assessment)</t>
  </si>
  <si>
    <t>Copy of the publication in the Official Journal for the reforms 1.3, 1.2, 1.1 and copy of the publication on the Ministry website for reform
1.4 (Reform of the “Orientation” System) respectively, for primary
legislation and the ministerial decree that are critical for achieving the objectives described in the CID and reference to the relevant provisions indicating the entry into force, accompanied by a document duly justifying how the milestone, including all the constitutive elements, was satisfactorily fulfilled.
.</t>
  </si>
  <si>
    <t>Copy of the publication in the Official Journal for primary legislation and the secondary legislation that is critical for achieving the objectives described in the CID and reference to the relevant provisions indicating the entry into force, accompanied by a report t duly justifying how the milestone, including all the constitutive elements, was
satisfactorily fulfilled.</t>
  </si>
  <si>
    <t>Summary document duly justifying how the target was satisfactorily fulfilled. This document shall include as an annex the following documentary evidence:
a) list of the additional sleeping accommodation units (beds) assigned in accordance with the
national legislation.</t>
  </si>
  <si>
    <t>At least 7 500 additional sleeping accommodation units (beds) created and assigned through law 338/2000, as revised by 31 December 2021</t>
  </si>
  <si>
    <t>The term student shall refer to:
Postgradu ate Research Grantees (eg ERC grantees, MSCA
postdoctor al
grantees).</t>
  </si>
  <si>
    <t>Summary document duly justifying how the target (including all the constitutive elements) was satisfactorily fulfilled. This document shall include as an annex the following documentary evidence:
a) a list of projects and for each of them
- a brief description;
- an official references of the research grant awarded.</t>
  </si>
  <si>
    <t>Award of at least 300 research grants to students. The selection procedure for the awarding shall include eligibility criteria that ensure that the selected projects comply with the ‘Do no significant harm’ Technical Guidance (2021/C58/01) through the use of an exclusion list and the requirement of compliance with the relevant EU and national environmental legislation.
The satisfactory fulfilment of the target will also take into consideration that
at least 300 of young researchers are contracted.</t>
  </si>
  <si>
    <t>MLPS in collaborazione con ANPAL</t>
  </si>
  <si>
    <t>Regions</t>
  </si>
  <si>
    <t>Ministry of Labour and Social Policies, National Agency for Active Labour Market Policies (ANPAL)</t>
  </si>
  <si>
    <t>PCM –
Department for Equal Opportuniti es</t>
  </si>
  <si>
    <t>The measure shall be accompani ed by the set up of an IT system.</t>
  </si>
  <si>
    <t>The gender equality certification system and accompanying incentive mechanisms for companies shall cover at least the following dimensions: growth opportunities for women, equal pay for equal work, management policies for gender diversity, maternity protection.
Definition of the incentive mechanisms for organisations that undertake the certification process and of the technical guidance. Including, (I) elaboration of the technical standards of the Gender Certification System for companies. (II) Identification of the incentive mechanism. (III) The measure shall be accompanied by the set up of an IT system.</t>
  </si>
  <si>
    <t>Summary document duly justifying how the target was satisfactorily fulfilled. This document shall include as an annex the following documentary evidence:
a) List of certificates of completion for each of the</t>
  </si>
  <si>
    <t>Department for Cohesion Policies, Agency for the Territorial Cohesion and target Regional/Lo cal Authorities</t>
  </si>
  <si>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extract of the relevant parts containing the selection criteria that ensure compliance with the Do No Significant Harm Principle.</t>
  </si>
  <si>
    <t>The intervention shall create new services and infrastructures or shall improve the existing ones through an increase in the number of recipients or in the quality of supply.
The launch of all competitive calls shall be done with terms of reference including eligibility criteria that ensure that the selected projects comply with the ‘Do no significant harm’ Technical Guidance (2021/C58/01) through the use of an exclusion list and the requirement of compliance with the relevant EU and national environmental legislation.
Inner Areas are those identified in the Strategia Nazionale Aree Interne; Rural Pharmacies are defined on the basis of Law. 27 March 1968, n.221.</t>
  </si>
  <si>
    <t>Explanatory report duly justifying how the milestone (including all the constitutive elements) was satisfactorily fulfilled. This document shall include as an annex the following documentary evidence:
a)     List of tendering procedures' documentation and copy of Consip framework agreement
b)    List of awarded contracts including contract identifier.</t>
  </si>
  <si>
    <t>Publication of tendering procedures (Consip framework agreement) and conclusion of contracts with service providers and digitisation of hospitals classed as DEA I and II level)
Contracts shall include the purchase of: a) Data Processing Centre (DPC), including ICT and any ancillary works, necessary to achieve the computerization of the entire hospital structure b) acquisition of hardware and / or software information technology, electromedical technologies, as well as additional technologies and any ancillary works, necessary to achieve computerization of hospital departments. The assessment of the current digitizing level, preliminary to the implementation of the intervention, shall allow to fine-tune this evaluation, according to the real needs of each region/hospital.</t>
  </si>
  <si>
    <t>DL 10 settembre 2021, n. 121 (art. 4, comma 1septies)</t>
  </si>
  <si>
    <t>DL 31 maggio 2021, n. 77 (art. 44, comma 1ter)</t>
  </si>
  <si>
    <t>DL 6 novembre 2021, n. 152 (art. 5)</t>
  </si>
  <si>
    <t>DL 6 novembre 2021, n. 152 (art. 6)</t>
  </si>
  <si>
    <t>D.M. MIMS n.493 del 3/12/2021</t>
  </si>
  <si>
    <t>D.M. MIMS n.485 del 30/11/2021</t>
  </si>
  <si>
    <t>D.M. MIMS n.478 del 29/11/2021</t>
  </si>
  <si>
    <t>D.M. MIMS n.492 del 3/12/2021</t>
  </si>
  <si>
    <t>Complete at least 30 000 interventions for small public works. At least 30% of investments for small public works realized in municipalities are dedicated to energy efficiency of public lighting, of public buildings and/or at the installation of systems for the production of energy from renewable sources</t>
  </si>
  <si>
    <t>Completare almeno 5.000 lavori di media portata degli investimenti di media entità.  Almeno il 40% degli investimenti per lavori di media entità nei Comuni sono dedicati alla messa in sicurezza del territorio contro i rischi idrogeologici</t>
  </si>
  <si>
    <t>Completare almeno 30.000 interventi per piccoli lavori pubblici. Almeno il 30 % degli investimenti lavori pubblici di piccola entità realizzati nei comuni sono dedicati all'efficienza energetica dell'illuminazione pubblica e/o all'installazione di sistemi per la produzione dell'energia da fonti rinnovabili.</t>
  </si>
  <si>
    <t>DM 396 del 28.09.2021</t>
  </si>
  <si>
    <t xml:space="preserve">The legal act(s) shall extend the Ecobonus and Sismabonus benefits until 31 December 2022 for condominiums and 30 June 2023 for social housing (IACP) </t>
  </si>
  <si>
    <t>DL 6 maggio 2021, n. 59</t>
  </si>
  <si>
    <t>DM n. 493 del 30 novembre 2021</t>
  </si>
  <si>
    <t>DL 6 novembre 2021, n. 152</t>
  </si>
  <si>
    <t>DM 398 del 29.09.2021</t>
  </si>
  <si>
    <t xml:space="preserve">Summary document duly justifying how the milestone (including all the constitutive elements) was satisfactorily fulfilled.This document shall include as an annex the following documentary evidence: a) Copy of the reorganisation plans adopted. b) Letter notifying the approval of the reorganization plan by the competent authority. </t>
  </si>
  <si>
    <t>Approval of the reorganization plan to strengthen the capacity of the NHS hospitals to adequately address pandemic emergencies by increasing the number of beds in intensive and sub-intensive care units.
The hospital reorganization plan shall increase the number of beds available in the intensive and semi-intensive care units in NHS hospitals.</t>
  </si>
  <si>
    <t>Decreto Direttoriale n. MDS-DGPROGS-84 del 22/10/2021</t>
  </si>
  <si>
    <t>Copy of the adopted Investment Policy and of the Council of Ministers Decision (or of other public authorities) adopting it, accompaniedby a document duly justifying how the milestone (including all the constitutive elements) was satisfactorily fulfilled, with appropriate links to the underlying evidence.</t>
  </si>
  <si>
    <t>Legge 26 novembre 2021, n. 206</t>
  </si>
  <si>
    <t>Decreto legge 24 agosto 2021, n. 118; Decreto del Ministro della Giustizia del 25 maggio 2021, n. 114</t>
  </si>
  <si>
    <t>DL 9 giugno 2021, n. 80; G.U. n. 62 del 6 agosto 2021</t>
  </si>
  <si>
    <t>The legal acts shall make Transition 4.0 tax credits available to potential beneficiaries. These are tax credits for (i) 4.0 (that is to say, technologically advanced) tangible capital goods, (ii) 4.0 intangible capital goods, (iii) standard intangible capital goods, (iv)research, development and innovation activities, and (v) training activities.
The tax credit codes shall be defined by a resolution of the Revenues Agency to allow beneficiaries to use the tax credits with the F24 payment model. A Scientific Committee including experts from the Ministry Economy and finance, the Ministry of Economic Development and the Bank of Italy shall be established through the adoption of a ministerial decree to assess the economic impact of Transition 4.0 tax credits.</t>
  </si>
  <si>
    <t>Risoluzione ADE 68/E del 30/11/2021; Decreto MEF 23 novembre 2021 comitato scientifico per la valutazione dell’impatto economico degli interventi del Piano Transizione 4.0</t>
  </si>
  <si>
    <t>Decreto attuativo MISE del 30 settembre 2021</t>
  </si>
  <si>
    <t>The reforms shall include at least the following key elements: i) Initiatives to reform the university degree groups introducing a higher degree of flexibility to meet the evolving skills demand of the labour market; ii) Initiatives to reform the enablinguniversity degrees, to simplify andspeed up the access to professions; iii) Initiatives to reform the PHD programmes to better involve firms and boost applied research; Measures to reform the tertiary vocational training system, including strengthening links and possible transitions with professional degrees (lauree professionalizzanti), to meet the labour market demand for technical competences.</t>
  </si>
  <si>
    <t>DL 31 maggio 2021, n.77 (art. 64, comma 8); DL 6 novembre 2021, n. 152 (art. 15); DM n 1256 e 1257 del 30 novembre 2021</t>
  </si>
  <si>
    <t>Legge 8 novembre 2021, n. 163; DL 6 novembre 2021, n. 152 (art. 14); DL 9 giugno 2021, n. 80 (dottorati)</t>
  </si>
  <si>
    <t>Summary document duly justifying how the milestone (including all the constitutive elements) was satisfactorily fulfilled. This document shall include as an annex the following documentary evidence:
a) Copy of the adopted operational plan and a link to the website where the strategy can be accessed.
b) Letter confirming its adoption by the competent authority or copy of the publication in the Official Journal</t>
  </si>
  <si>
    <t>The Digital One Stop Shop is a single authorization procedure for setting up or investing in production units. The functions of the Commissioner in the SEZ resulting from the provisions to strengthen its role include:
(i) Direct the Services Conferences; (ii) Authority that issues each single final permission provision; (iii)Only interlocutor with economic actors.</t>
  </si>
  <si>
    <t>"The actions envisaged under the four dimensions and the relevant requirements are those defined in the operational Plan, set to be approved in Q3- 2021. Territorial distribution will be on the entire national territory. All social districts will bes olicited to participate, the strategy being that such project open the path to stabilize services through formal recognition of essential level of social assistance to be granted on the entire territory."</t>
  </si>
  <si>
    <t>DM 450 del 9 dicembre 2021</t>
  </si>
  <si>
    <t>Decreto Interministeriale 5 novembre 2021</t>
  </si>
  <si>
    <r>
      <rPr>
        <sz val="10"/>
        <color rgb="FF006000"/>
        <rFont val="Calibri"/>
        <family val="1"/>
      </rPr>
      <t>M1C1-17</t>
    </r>
  </si>
  <si>
    <r>
      <rPr>
        <sz val="10"/>
        <color rgb="FF006000"/>
        <rFont val="Calibri"/>
        <family val="1"/>
      </rPr>
      <t>Interim step: Submission of a progress report presenting a state of play in the implementation of the project.</t>
    </r>
  </si>
  <si>
    <r>
      <rPr>
        <sz val="10"/>
        <color rgb="FF006000"/>
        <rFont val="Calibri"/>
        <family val="1"/>
      </rPr>
      <t>Monitoring</t>
    </r>
  </si>
  <si>
    <r>
      <rPr>
        <sz val="10"/>
        <color rgb="FF006000"/>
        <rFont val="Calibri"/>
        <family val="1"/>
      </rPr>
      <t xml:space="preserve">Progress report presenting a state of play in the implementation of
</t>
    </r>
    <r>
      <rPr>
        <sz val="10"/>
        <color rgb="FF006000"/>
        <rFont val="Calibri"/>
        <family val="1"/>
      </rPr>
      <t>the project</t>
    </r>
  </si>
  <si>
    <r>
      <rPr>
        <sz val="10"/>
        <color rgb="FF006000"/>
        <rFont val="Calibri"/>
        <family val="1"/>
      </rPr>
      <t>M1C1-18</t>
    </r>
  </si>
  <si>
    <t>Ex-post monitoring: Continues monitoring of the impact of the criminal justice reform on corruption cases</t>
  </si>
  <si>
    <t>End-year annual reporting of the impact of the criminal justice reform on corruption cases using statistics of the Ministry of Justice statistical office, including in particular the number of cases dismissed due to the non- prosecution rule and extended by judges</t>
  </si>
  <si>
    <r>
      <rPr>
        <sz val="10"/>
        <color rgb="FF006000"/>
        <rFont val="Calibri"/>
        <family val="1"/>
      </rPr>
      <t>M1C1-45</t>
    </r>
  </si>
  <si>
    <r>
      <rPr>
        <sz val="10"/>
        <color rgb="FF006000"/>
        <rFont val="Calibri"/>
        <family val="1"/>
      </rPr>
      <t>Interim step: Continuous monitoring of the disposition time.</t>
    </r>
  </si>
  <si>
    <r>
      <rPr>
        <sz val="10"/>
        <color rgb="FF006000"/>
        <rFont val="Calibri"/>
        <family val="1"/>
      </rPr>
      <t xml:space="preserve">End-year monitoring of the disposition time in 2021 using the statistics of the Ministry of Justice
</t>
    </r>
    <r>
      <rPr>
        <sz val="10"/>
        <color rgb="FF006000"/>
        <rFont val="Calibri"/>
        <family val="1"/>
      </rPr>
      <t>statistical office</t>
    </r>
  </si>
  <si>
    <r>
      <rPr>
        <sz val="10"/>
        <color rgb="FF006000"/>
        <rFont val="Calibri"/>
        <family val="1"/>
      </rPr>
      <t>M1C1-46</t>
    </r>
  </si>
  <si>
    <r>
      <rPr>
        <sz val="10"/>
        <color rgb="FF006000"/>
        <rFont val="Calibri"/>
        <family val="1"/>
      </rPr>
      <t>M1C1-47</t>
    </r>
  </si>
  <si>
    <r>
      <rPr>
        <sz val="10"/>
        <color rgb="FF006000"/>
        <rFont val="Calibri"/>
        <family val="1"/>
      </rPr>
      <t>Interim step: Continuous monitoring of the backlog.</t>
    </r>
  </si>
  <si>
    <t>End-year monitoring of the backlog in 2021 using the statistics of the Ministry of Justice statistical office</t>
  </si>
  <si>
    <r>
      <rPr>
        <sz val="10"/>
        <color rgb="FF006000"/>
        <rFont val="Calibri"/>
        <family val="1"/>
      </rPr>
      <t>M1C1-48</t>
    </r>
  </si>
  <si>
    <t>End-year monitoring of the backlog in 2020 using the statistics of the Ministry of Justice statistical office</t>
  </si>
  <si>
    <r>
      <rPr>
        <sz val="10"/>
        <color rgb="FF006000"/>
        <rFont val="Calibri"/>
        <family val="1"/>
      </rPr>
      <t>M1C1-49</t>
    </r>
  </si>
  <si>
    <t>End-year monitoring of the backlog in 2020 using the statistics of the Italian Council of State</t>
  </si>
  <si>
    <r>
      <rPr>
        <sz val="10"/>
        <color rgb="FF006000"/>
        <rFont val="Calibri"/>
        <family val="1"/>
      </rPr>
      <t xml:space="preserve">End-year monitoring of the backlog in 2021 using the statistics of the Italian
</t>
    </r>
    <r>
      <rPr>
        <sz val="10"/>
        <color rgb="FF006000"/>
        <rFont val="Calibri"/>
        <family val="1"/>
      </rPr>
      <t>Council of State</t>
    </r>
  </si>
  <si>
    <t>In the 8 judicial offices, an organisational project (the so- called “Recovery project”) must be drawn up to make the best use of the resources allocated in relation to the objective of reducing the backlog.</t>
  </si>
  <si>
    <r>
      <rPr>
        <sz val="10"/>
        <color rgb="FF006000"/>
        <rFont val="Calibri"/>
        <family val="1"/>
      </rPr>
      <t>M1C1-50</t>
    </r>
  </si>
  <si>
    <t>At least 50.000 enrolments in upskilling or reskilling initiatives by personnel of central public administrations</t>
  </si>
  <si>
    <t>At least 120.000 enrolments in upskilling or reskilling initiatives by personnel of central public administrations</t>
  </si>
  <si>
    <t>At least 220.000 enrolments in upskilling or reskilling initiatives by personnel of central public administrations</t>
  </si>
  <si>
    <t>At least 60.000 enrolments in upskilling or reskilling initiatives by personnel of other public administrations.</t>
  </si>
  <si>
    <t>At least 150.000 enrolments in upskilling or reskilling initiatives by personnel of other public administrations.</t>
  </si>
  <si>
    <t>At least 260.000 enrolments in upskilling or reskilling initiatives by personnel of other public administrations.</t>
  </si>
  <si>
    <r>
      <rPr>
        <sz val="10"/>
        <color rgb="FF006000"/>
        <rFont val="Calibri"/>
        <family val="1"/>
      </rPr>
      <t>M1C1-96</t>
    </r>
  </si>
  <si>
    <r>
      <rPr>
        <sz val="10"/>
        <color rgb="FF006000"/>
        <rFont val="Calibri"/>
        <family val="1"/>
      </rPr>
      <t>Interim step: Continuous monitoring of the reduction of the average time between the publication and contract award</t>
    </r>
  </si>
  <si>
    <r>
      <rPr>
        <sz val="10"/>
        <color rgb="FF006000"/>
        <rFont val="Calibri"/>
        <family val="1"/>
      </rPr>
      <t xml:space="preserve">end-year monitoring of the average-time between the publication and
</t>
    </r>
    <r>
      <rPr>
        <sz val="10"/>
        <color rgb="FF006000"/>
        <rFont val="Calibri"/>
        <family val="1"/>
      </rPr>
      <t>the contract award</t>
    </r>
  </si>
  <si>
    <r>
      <rPr>
        <sz val="10"/>
        <color rgb="FF006000"/>
        <rFont val="Calibri"/>
        <family val="1"/>
      </rPr>
      <t>M1C1-97</t>
    </r>
  </si>
  <si>
    <r>
      <rPr>
        <sz val="10"/>
        <color rgb="FF006000"/>
        <rFont val="Calibri"/>
        <family val="1"/>
      </rPr>
      <t xml:space="preserve">end-year monitoring of the reduction of time of the fase
</t>
    </r>
    <r>
      <rPr>
        <sz val="10"/>
        <color rgb="FF006000"/>
        <rFont val="Calibri"/>
        <family val="1"/>
      </rPr>
      <t>esecutiva</t>
    </r>
  </si>
  <si>
    <r>
      <rPr>
        <sz val="10"/>
        <color rgb="FF006000"/>
        <rFont val="Calibri"/>
        <family val="1"/>
      </rPr>
      <t>Interim step: Continuous monitoring of the reduction of time of the fase esecutiva</t>
    </r>
  </si>
  <si>
    <t>M1C1-76</t>
  </si>
  <si>
    <r>
      <rPr>
        <sz val="10"/>
        <color rgb="FF006000"/>
        <rFont val="Calibri"/>
        <family val="1"/>
      </rPr>
      <t>Interim step: Continuous monitoring of the reduction of delays</t>
    </r>
  </si>
  <si>
    <r>
      <rPr>
        <sz val="10"/>
        <color rgb="FF006000"/>
        <rFont val="Calibri"/>
        <family val="1"/>
      </rPr>
      <t>Monitoring of progress in reduction</t>
    </r>
  </si>
  <si>
    <t>M1C1-77</t>
  </si>
  <si>
    <t>M1C1-78</t>
  </si>
  <si>
    <t>M1C1-79</t>
  </si>
  <si>
    <t>M1C1-80</t>
  </si>
  <si>
    <t>M1C1-81</t>
  </si>
  <si>
    <t>M1C1-82</t>
  </si>
  <si>
    <t>M1C1-83</t>
  </si>
  <si>
    <r>
      <rPr>
        <sz val="10"/>
        <color rgb="FF006000"/>
        <rFont val="Calibri"/>
        <family val="1"/>
      </rPr>
      <t>M1C1-116</t>
    </r>
  </si>
  <si>
    <t>Interim step: Reduction in the “Propensity to evade” in all taxes excluding property taxes (Imposta Municipale Unica) and excises in 2022 compared to 2019. The reference estimate for 2019 will be included in the updated government report on the shadow economy to be published in November 2021 according to the provisions of art. 2 of the legislative decree n. 160/2015.</t>
  </si>
  <si>
    <t>Definition of essential levels of service and standard needs concerning regions with ordinary status, within the meaning defined by law 42/2009 and following amendments.</t>
  </si>
  <si>
    <t>Establishment of two funds, respectively for the provinces and the metropolitan cities, according to the allocation corresponding to the relevant parameters.</t>
  </si>
  <si>
    <t>Report on the activities of the Scientific Committee and the utilisation of its assessments</t>
  </si>
  <si>
    <r>
      <rPr>
        <sz val="10"/>
        <color rgb="FF006000"/>
        <rFont val="Calibri"/>
        <family val="1"/>
      </rPr>
      <t>M1C2-4</t>
    </r>
  </si>
  <si>
    <r>
      <rPr>
        <sz val="10"/>
        <color rgb="FF006000"/>
        <rFont val="Calibri"/>
        <family val="1"/>
      </rPr>
      <t>Interim step: presentation of delegated law to Parliament</t>
    </r>
  </si>
  <si>
    <r>
      <rPr>
        <sz val="10"/>
        <color rgb="FF006000"/>
        <rFont val="Calibri"/>
        <family val="1"/>
      </rPr>
      <t xml:space="preserve">Copy of the draft delegated law submitted to
</t>
    </r>
    <r>
      <rPr>
        <sz val="10"/>
        <color rgb="FF006000"/>
        <rFont val="Calibri"/>
        <family val="1"/>
      </rPr>
      <t>Parliament</t>
    </r>
  </si>
  <si>
    <t>Official publication of the approval by Council of Minister published</t>
  </si>
  <si>
    <r>
      <rPr>
        <sz val="10"/>
        <color rgb="FF006000"/>
        <rFont val="Calibri"/>
        <family val="1"/>
      </rPr>
      <t>M2C2-1</t>
    </r>
  </si>
  <si>
    <r>
      <rPr>
        <sz val="10"/>
        <color rgb="FF006000"/>
        <rFont val="Calibri"/>
        <family val="1"/>
      </rPr>
      <t xml:space="preserve">Interim step: Submission of a progress report presenting a state of play in the implementation of the project.
</t>
    </r>
    <r>
      <rPr>
        <sz val="10"/>
        <color rgb="FF006000"/>
        <rFont val="Calibri"/>
        <family val="1"/>
      </rPr>
      <t xml:space="preserve">The report will also include information on the steps taken to ensure State aid compliance and should: i) indicate whether the Member State considers that the measure requires a State aid notification, and if so, provide an indication of the timing of the pre-notification and notification; ii) if the Member State considers that the measure does not require an individual notification, the reference to the existing State aid authorisation decision or provisions in the GBER or other block exemption regulations considered applicable to the measure, with the underlying justifications, or a description of the reasons why the measure does not quality as State aid
</t>
    </r>
    <r>
      <rPr>
        <sz val="10"/>
        <color rgb="FF006000"/>
        <rFont val="Calibri"/>
        <family val="1"/>
      </rPr>
      <t>(e.g. de minimis etc.)</t>
    </r>
  </si>
  <si>
    <r>
      <rPr>
        <sz val="10"/>
        <color rgb="FF006000"/>
        <rFont val="Calibri"/>
        <family val="1"/>
      </rPr>
      <t>Progress report presenting a state of play in the implementation of the project, including in terms of State aid compliance</t>
    </r>
  </si>
  <si>
    <r>
      <rPr>
        <sz val="10"/>
        <color rgb="FF006000"/>
        <rFont val="Calibri"/>
        <family val="1"/>
      </rPr>
      <t>M2C2-4</t>
    </r>
  </si>
  <si>
    <t>Interim step: Submission of a progress report presenting a state of play in the implementation of the project. The report will also include information on the steps taken to ensure State aid compliance and should: i) indicate whether the Member State considers that the measure requires a State aid notification, and if so, provide an indication of the timing of the pre-notification and notification; ii) if the Member State considers that the measure does not require an individual notification, the reference to the existing State aid authorisation decision or provisions in the GBER or other block exemption regulations considered applicable to the measure, with the underlying justifications, or a description of the reasons why the measure does not quality as State aid (e.g.de minimis etc.)</t>
  </si>
  <si>
    <t>Progress report presenting a state of play in the implementation of the project, including in terms of State aid compliance</t>
  </si>
  <si>
    <r>
      <rPr>
        <sz val="10"/>
        <color rgb="FF006000"/>
        <rFont val="Calibri"/>
        <family val="1"/>
      </rPr>
      <t>M2C2-14</t>
    </r>
  </si>
  <si>
    <r>
      <rPr>
        <sz val="10"/>
        <color rgb="FF006000"/>
        <rFont val="Calibri"/>
        <family val="1"/>
      </rPr>
      <t xml:space="preserve">Interim Step 2- Procedure for submitting applications to set up the refuelling station and
</t>
    </r>
    <r>
      <rPr>
        <sz val="10"/>
        <color rgb="FF006000"/>
        <rFont val="Calibri"/>
        <family val="1"/>
      </rPr>
      <t>start technical evaluation</t>
    </r>
  </si>
  <si>
    <r>
      <rPr>
        <sz val="10"/>
        <color rgb="FF006000"/>
        <rFont val="Calibri"/>
        <family val="1"/>
      </rPr>
      <t>M2C2-16</t>
    </r>
  </si>
  <si>
    <t xml:space="preserve">Submission of a progress report presenting a state of play in the implementation of the project </t>
  </si>
  <si>
    <r>
      <rPr>
        <sz val="10"/>
        <color rgb="FF006000"/>
        <rFont val="Calibri"/>
        <family val="1"/>
      </rPr>
      <t>M2C2-33</t>
    </r>
  </si>
  <si>
    <t>Interim step: Submission of a progress report presenting a state of play in the implementation of the project. The report will also include information on the steps taken to ensure State aid compliance and should: i) indicate whether the Member State considers that the measure requires a State aid notification, and if so, provide an indication of the timing of the pre-notification and notification; ii) if the Member State considers that the measure does not require an individual notification, the reference to the existing State aid authorisation decision or provisions in the GBER or other block exemption regulations considered applicable to the measure, with the underlying justifications, or a description of the reasons why the measure does not quality as State aid (e.g. de minimis etc.)</t>
  </si>
  <si>
    <r>
      <rPr>
        <sz val="10"/>
        <color rgb="FF006000"/>
        <rFont val="Calibri"/>
        <family val="1"/>
      </rPr>
      <t>M2C3-3</t>
    </r>
  </si>
  <si>
    <r>
      <rPr>
        <sz val="10"/>
        <color rgb="FF006000"/>
        <rFont val="Calibri"/>
        <family val="1"/>
      </rPr>
      <t>Submission of a progress report presenting a state of play in the implementation of the project</t>
    </r>
  </si>
  <si>
    <t>Monitoring</t>
  </si>
  <si>
    <t>Tertiary advanced schools will be provided with a fully operational and functional structure for the organization of training course to school staff. In order to make school operational, by Q3 2025, the awards of tender will be completed in the following areas: (i) Design, planning and organisation of training activities; (ii) Monitoring of the implementation of training activities; (iii) Design of online training activities; (iv) Quality analysis of training activities.</t>
  </si>
  <si>
    <r>
      <rPr>
        <sz val="10"/>
        <color rgb="FF006000"/>
        <rFont val="Calibri"/>
        <family val="1"/>
      </rPr>
      <t>M4C1-9</t>
    </r>
  </si>
  <si>
    <r>
      <rPr>
        <sz val="10"/>
        <color rgb="FF006000"/>
        <rFont val="Calibri"/>
        <family val="1"/>
      </rPr>
      <t>Interim Step - Award of contract</t>
    </r>
  </si>
  <si>
    <t xml:space="preserve">Award of (all) contract for the funded projects concerning the implementation of the plan for the extension of full- time </t>
  </si>
  <si>
    <t>Notification of the award of all the contracts on the implementation of the plan for the extension of full-time</t>
  </si>
  <si>
    <r>
      <rPr>
        <sz val="10"/>
        <color rgb="FF006000"/>
        <rFont val="Calibri"/>
        <family val="1"/>
      </rPr>
      <t>M5C1-3</t>
    </r>
  </si>
  <si>
    <r>
      <rPr>
        <sz val="10"/>
        <color rgb="FF006000"/>
        <rFont val="Calibri"/>
        <family val="1"/>
      </rPr>
      <t>Interim Step - Monitoring GOL uptake</t>
    </r>
  </si>
  <si>
    <r>
      <rPr>
        <sz val="10"/>
        <color rgb="FF006000"/>
        <rFont val="Calibri"/>
        <family val="1"/>
      </rPr>
      <t>Monitoring GOL uptake</t>
    </r>
  </si>
  <si>
    <r>
      <rPr>
        <sz val="10"/>
        <color rgb="FF006000"/>
        <rFont val="Calibri"/>
        <family val="1"/>
      </rPr>
      <t>M5C1-4</t>
    </r>
  </si>
  <si>
    <r>
      <rPr>
        <sz val="10"/>
        <color rgb="FF006000"/>
        <rFont val="Calibri"/>
        <family val="1"/>
      </rPr>
      <t>Interim Step monitoring vocational training uptake</t>
    </r>
  </si>
  <si>
    <r>
      <rPr>
        <sz val="10"/>
        <color rgb="FF006000"/>
        <rFont val="Calibri"/>
        <family val="1"/>
      </rPr>
      <t>Monitoring vocational training uptake</t>
    </r>
  </si>
  <si>
    <r>
      <rPr>
        <sz val="10"/>
        <color rgb="FF006000"/>
        <rFont val="Calibri"/>
        <family val="1"/>
      </rPr>
      <t>M5C1-8</t>
    </r>
  </si>
  <si>
    <r>
      <rPr>
        <sz val="10"/>
        <color rgb="FF006000"/>
        <rFont val="Calibri"/>
        <family val="1"/>
      </rPr>
      <t>Interim Step - Establishment of the inter-institutional working group that will be responsible for the creation of the National Plan and Implementation Road Map</t>
    </r>
  </si>
  <si>
    <r>
      <rPr>
        <sz val="10"/>
        <color rgb="FF006000"/>
        <rFont val="Calibri"/>
        <family val="1"/>
      </rPr>
      <t>M5C1-11</t>
    </r>
  </si>
  <si>
    <r>
      <rPr>
        <sz val="10"/>
        <color rgb="FF006000"/>
        <rFont val="Calibri"/>
        <family val="1"/>
      </rPr>
      <t>Interim Steps - Identification of analytical specification and indicators to monitor the reduction in undeclared work</t>
    </r>
  </si>
  <si>
    <t>Interim Steps - Identification of analytical specification and indicators to monitor the reduction in undeclared work</t>
  </si>
  <si>
    <r>
      <rPr>
        <sz val="10"/>
        <color rgb="FF006000"/>
        <rFont val="Calibri"/>
        <family val="1"/>
      </rPr>
      <t>M5C1-12</t>
    </r>
  </si>
  <si>
    <r>
      <rPr>
        <sz val="10"/>
        <color rgb="FF006000"/>
        <rFont val="Calibri"/>
        <family val="1"/>
      </rPr>
      <t xml:space="preserve">Interim Step – Report on the implementatio
</t>
    </r>
    <r>
      <rPr>
        <sz val="10"/>
        <color rgb="FF006000"/>
        <rFont val="Calibri"/>
        <family val="1"/>
      </rPr>
      <t>n steps</t>
    </r>
  </si>
  <si>
    <r>
      <rPr>
        <sz val="10"/>
        <color rgb="FF006000"/>
        <rFont val="Calibri"/>
        <family val="1"/>
      </rPr>
      <t>Report on the implementation steps</t>
    </r>
  </si>
  <si>
    <t>Disabled people have received renovation of home space and/or provision of ICT devices. The services shall be accompanied by training on digital skills.</t>
  </si>
  <si>
    <r>
      <rPr>
        <sz val="10"/>
        <color rgb="FF006000"/>
        <rFont val="Calibri"/>
        <family val="1"/>
      </rPr>
      <t>M5C2-10</t>
    </r>
  </si>
  <si>
    <r>
      <rPr>
        <sz val="10"/>
        <color rgb="FF006000"/>
        <rFont val="Calibri"/>
        <family val="1"/>
      </rPr>
      <t>M5C3-3</t>
    </r>
  </si>
  <si>
    <r>
      <rPr>
        <sz val="10"/>
        <color rgb="FF006000"/>
        <rFont val="Calibri"/>
        <family val="1"/>
      </rPr>
      <t xml:space="preserve">Award of (all) contract for interventions to support rural pharmacies in municipalities of less than 3 000
</t>
    </r>
    <r>
      <rPr>
        <sz val="10"/>
        <color rgb="FF006000"/>
        <rFont val="Calibri"/>
        <family val="1"/>
      </rPr>
      <t>inhabitants</t>
    </r>
  </si>
  <si>
    <r>
      <rPr>
        <sz val="10"/>
        <color rgb="FF006000"/>
        <rFont val="Calibri"/>
        <family val="1"/>
      </rPr>
      <t>Interim Step - Criteria for project selection</t>
    </r>
  </si>
  <si>
    <t>Publication of a call for project selection on the website of the Agency for territorial cohesion</t>
  </si>
  <si>
    <r>
      <rPr>
        <sz val="10"/>
        <color rgb="FF006000"/>
        <rFont val="Calibri"/>
        <family val="1"/>
      </rPr>
      <t>M1C2-15</t>
    </r>
  </si>
  <si>
    <r>
      <rPr>
        <sz val="10"/>
        <color rgb="FF006000"/>
        <rFont val="Calibri"/>
        <family val="1"/>
      </rPr>
      <t xml:space="preserve">Interim step: Submission of a progress report presenting a state of play in the implementation of the project. The report will also include information on the steps taken to ensure State aid compliance and should: i) indicate whether the Member State considers that the measure requires a State aid notification, and if so, provide an indication of the timing of the pre- notification and notification; ii) if the Member State considers that the measure does not require an individual notification, the reference to the existing State aid authorisation decision or provisions in the GBER or other block exemption regulations considered applicable to the measure, with the underlying justifications, or a description of the reasons why the measure does not quality as State
</t>
    </r>
    <r>
      <rPr>
        <sz val="10"/>
        <color rgb="FF006000"/>
        <rFont val="Calibri"/>
        <family val="1"/>
      </rPr>
      <t>aid (e.g. de minimis etc.)</t>
    </r>
  </si>
  <si>
    <r>
      <rPr>
        <sz val="10"/>
        <color rgb="FF006000"/>
        <rFont val="Calibri"/>
        <family val="1"/>
      </rPr>
      <t xml:space="preserve">Progress report presenting a state of play in the implementation of the
</t>
    </r>
    <r>
      <rPr>
        <sz val="10"/>
        <color rgb="FF006000"/>
        <rFont val="Calibri"/>
        <family val="1"/>
      </rPr>
      <t>project</t>
    </r>
  </si>
  <si>
    <r>
      <rPr>
        <sz val="10"/>
        <color rgb="FF006000"/>
        <rFont val="Calibri"/>
        <family val="1"/>
      </rPr>
      <t>M1C2-17</t>
    </r>
  </si>
  <si>
    <r>
      <rPr>
        <sz val="10"/>
        <color rgb="FF006000"/>
        <rFont val="Calibri"/>
        <family val="1"/>
      </rPr>
      <t>M1C2-21</t>
    </r>
  </si>
  <si>
    <t>Interim Step: Launch of call for satellite technology and space projects</t>
  </si>
  <si>
    <r>
      <rPr>
        <sz val="10"/>
        <color rgb="FF006000"/>
        <rFont val="Calibri"/>
        <family val="1"/>
      </rPr>
      <t>M1C2-23</t>
    </r>
  </si>
  <si>
    <r>
      <rPr>
        <sz val="10"/>
        <color rgb="FF006000"/>
        <rFont val="Calibri"/>
        <family val="1"/>
      </rPr>
      <t>Interim step: progress report presenting a state of play in the implementation of the projects</t>
    </r>
  </si>
  <si>
    <r>
      <rPr>
        <sz val="10"/>
        <color rgb="FF006000"/>
        <rFont val="Calibri"/>
        <family val="1"/>
      </rPr>
      <t>M1C2-24</t>
    </r>
  </si>
  <si>
    <r>
      <rPr>
        <sz val="10"/>
        <color rgb="FF006000"/>
        <rFont val="Calibri"/>
        <family val="1"/>
      </rPr>
      <t>M1C3-12</t>
    </r>
  </si>
  <si>
    <r>
      <rPr>
        <sz val="10"/>
        <color rgb="FF006000"/>
        <rFont val="Calibri"/>
        <family val="1"/>
      </rPr>
      <t xml:space="preserve">Ex post step 1: Detailed report containing the official references of the contracts signed with the 250 Municipalities /Villages (whose selection was approved by
</t>
    </r>
    <r>
      <rPr>
        <sz val="10"/>
        <color rgb="FF006000"/>
        <rFont val="Calibri"/>
        <family val="1"/>
      </rPr>
      <t>Ministerial Decree in Q2 2022)</t>
    </r>
  </si>
  <si>
    <r>
      <rPr>
        <sz val="10"/>
        <color rgb="FF006000"/>
        <rFont val="Calibri"/>
        <family val="1"/>
      </rPr>
      <t>M1C3-13</t>
    </r>
  </si>
  <si>
    <r>
      <rPr>
        <sz val="10"/>
        <color rgb="FF006000"/>
        <rFont val="Calibri"/>
        <family val="1"/>
      </rPr>
      <t xml:space="preserve">Ex post step 1: Detailed report containing the official references of the contracts stipulated with the beneficiaries (private entities),
</t>
    </r>
    <r>
      <rPr>
        <sz val="10"/>
        <color rgb="FF006000"/>
        <rFont val="Calibri"/>
        <family val="1"/>
      </rPr>
      <t>whose selection was approved by Ministerial Decree in Q2 2022.</t>
    </r>
  </si>
  <si>
    <r>
      <rPr>
        <sz val="10"/>
        <color rgb="FF006000"/>
        <rFont val="Calibri"/>
        <family val="1"/>
      </rPr>
      <t>M2C1-15ter</t>
    </r>
  </si>
  <si>
    <r>
      <rPr>
        <sz val="10"/>
        <color rgb="FF006000"/>
        <rFont val="Calibri"/>
        <family val="1"/>
      </rPr>
      <t xml:space="preserve">Interim step: Continuous monitoring
</t>
    </r>
    <r>
      <rPr>
        <sz val="10"/>
        <color rgb="FF006000"/>
        <rFont val="Calibri"/>
        <family val="1"/>
      </rPr>
      <t>of the gap between regions</t>
    </r>
  </si>
  <si>
    <t>Submission of a progress report presenting a state of play in the implementation of the project</t>
  </si>
  <si>
    <r>
      <rPr>
        <sz val="10"/>
        <color rgb="FF006000"/>
        <rFont val="Calibri"/>
        <family val="1"/>
      </rPr>
      <t>M2C2-44</t>
    </r>
  </si>
  <si>
    <t>Progress report presenting a state of play in the implementation of the project</t>
  </si>
  <si>
    <t>Progress report presenting a state of play in the implementation of the projects for the production of hydrogen in abandoned industrial areas centres</t>
  </si>
  <si>
    <r>
      <rPr>
        <sz val="10"/>
        <color rgb="FF006000"/>
        <rFont val="Calibri"/>
        <family val="1"/>
      </rPr>
      <t>M2C3-5</t>
    </r>
  </si>
  <si>
    <r>
      <rPr>
        <sz val="10"/>
        <color rgb="FF006000"/>
        <rFont val="Calibri"/>
        <family val="1"/>
      </rPr>
      <t xml:space="preserve">Submission of a progress report presenting a state of play in the
</t>
    </r>
    <r>
      <rPr>
        <sz val="10"/>
        <color rgb="FF006000"/>
        <rFont val="Calibri"/>
        <family val="1"/>
      </rPr>
      <t>implementation of the measure</t>
    </r>
  </si>
  <si>
    <t>Interim step: Submission to the European Commission of the tender’s specification that will be included in the award contracts to discuss/verify alignment with the provisions of the milestone and the CiD</t>
  </si>
  <si>
    <r>
      <rPr>
        <sz val="10"/>
        <color rgb="FF006000"/>
        <rFont val="Calibri"/>
        <family val="1"/>
      </rPr>
      <t>M4C2-5</t>
    </r>
  </si>
  <si>
    <r>
      <rPr>
        <sz val="10"/>
        <color rgb="FF006000"/>
        <rFont val="Calibri"/>
        <family val="1"/>
      </rPr>
      <t>Submission to the European Commission of the tender's specifications</t>
    </r>
  </si>
  <si>
    <t>Submission to the European Commission of the tender's specifications</t>
  </si>
  <si>
    <t>Interim Step: Submission to the European Commission of the legal agreement between Italy and the entrusted entity or the financial intermediary in charge of the financial instrument and the subsequent investment policy of the financial instrument. In order to ensure that the measure complies with the ‘Do no significant harm’ Technical Guidance (2021/C58/01), both the legal agreement between Italy and the entrusted entity or the financial intermediary in charge of the financial instrument, and the subsequent investment policy of the financial instrument shall: i. require the application of the Commission’s technical guidance on sustainability proofing for the InvestEU Fund; and ii. exclude the following list of activities and assets from eligibility: (i) activities and assets related to fossil fuels, including downstream use1; (ii) activities and assets under the EU Emission Trading System (ETS) achieving projected greenhouse gas emissions that are not lower than the relevant benchmarks2; (iii) activities and assets related to waste landfills, incinerators3 and mechanical biological treatment plants4; and (iv) activities and assets where the long-term disposal of waste may cause harm to the environment; and iii. require the verification of legal compliance with the relevant EU and national environmental legislation of the projects by the entrusted entity or financial intermediary for all transactions, including those exempted from sustainability proofing. Fn 1 Except projects under this measure in power and/or heat generation, as well as related transmission and distribution infrastructure, using natural gas, that are compliant with the conditions set out in Annex III of the ‘Do no significant harm’ Technical Guidance (2021/C58/01). Fn 2 Where the activity supported achieves projected greenhouse gas emissions that are not significantly lower than the relevant benchmarks an explanation of the reasons why this is not possible should be provided. Benchmarks established for free allocation for activities falling within the scope of the Emissions Trading System, as set out in the Commission Implementing Regulation (EU) 2021/447 Fn 3 This exclusion does not apply to actions under this measure in plants exclusively dedicated to treating non[1]recyclable hazardous waste, and to existing plants, where the actions under this measure are for the purpose of increasing energy efficiency, capturing exhaust gases for storage or use or recovering materials from incineration ashes, provided such actions under this measure do not result in an increase of the plants’ waste processing capacity or in an extension of the lifetime of the plants; for which evidence is provided at plant level. Fn 4 This exclusion does not apply to actions under this measure in existing mechanical biological treatment plants, where the actions under this measure are for the purpose of increasing energy efficiency or retrofitting to recycling operations of separated waste to compost bio-waste and anaerobic digestion of bio-waste, provided such actions under this measure do not result in an increase of the plants’ waste processing capacity or in an extension of the lifetime of the plants; for which evidence is provided at plant level</t>
  </si>
  <si>
    <t>Submission to the European Commission of the legal agreement between Italy and the entrusted entity or the financial intermediary in charge of the financial instrument and the subsequent investment policy of the financial instrument.</t>
  </si>
  <si>
    <t>Metropolitan cities have presented integrating planning projects with characteristic as detailed in the relevant CiD description</t>
  </si>
  <si>
    <r>
      <rPr>
        <sz val="10"/>
        <color rgb="FF006000"/>
        <rFont val="Calibri"/>
        <family val="1"/>
      </rPr>
      <t>M5C2-21</t>
    </r>
  </si>
  <si>
    <r>
      <rPr>
        <sz val="10"/>
        <color rgb="FF006000"/>
        <rFont val="Calibri"/>
        <family val="1"/>
      </rPr>
      <t>Interim Step - Identification of selection criteria</t>
    </r>
  </si>
  <si>
    <r>
      <rPr>
        <sz val="10"/>
        <color rgb="FF006000"/>
        <rFont val="Calibri"/>
        <family val="1"/>
      </rPr>
      <t>M6C2-13</t>
    </r>
  </si>
  <si>
    <r>
      <rPr>
        <sz val="10"/>
        <color rgb="FF006000"/>
        <rFont val="Calibri"/>
        <family val="1"/>
      </rPr>
      <t>Interim step - approval of all the Institutional Development Contracts related to Investment 1.3</t>
    </r>
  </si>
  <si>
    <r>
      <rPr>
        <sz val="10"/>
        <color rgb="FF006000"/>
        <rFont val="Calibri"/>
        <family val="1"/>
      </rPr>
      <t>Contracts signed</t>
    </r>
  </si>
  <si>
    <t>Interim step: Setting additional positive saving targets for the central administrations for the years 2024 and 2025 in the "Document of Economy and Finance 2023"</t>
  </si>
  <si>
    <t>Copy of the Official Journal of Primary and Secondary legislation</t>
  </si>
  <si>
    <t>Definition of standard needs for provinces and metropolitan cities, within the meaning defined by law 42/2009 and following amendments.</t>
  </si>
  <si>
    <t>End-year monitoring of the disposition time in 2020 using the statistics of the Ministry of Justice statistical office</t>
  </si>
  <si>
    <t>Progress report presenting a state of play in the implementation of the project.</t>
  </si>
  <si>
    <t>Interim step: Submission to the European Commission of the tender’s specification that will be included in the award contracts to discuss/verify alignment with the provisions of the target and the CiD</t>
  </si>
  <si>
    <t>Award of (all) public contracts for the creation of new ITS</t>
  </si>
  <si>
    <t>Notification of the award of all the contracts for the creation of new ITS</t>
  </si>
  <si>
    <t>Interim Step - Submission to the European Commission of the tender’s specification that will be included in the award contracts by local authorities to discuss/verify alignment with the provisions of the milestone.</t>
  </si>
  <si>
    <t>Interim Step - Monitoring enterprises access to financial support through the Fund</t>
  </si>
  <si>
    <t>Definitive list of the number of people that have participated in the universal civil service program</t>
  </si>
  <si>
    <t>List of certificates issued to people that have participated in the universal civil service program</t>
  </si>
  <si>
    <t>Number of GOL pathways undertaken</t>
  </si>
  <si>
    <t>Percentage of PES per region that satisfied the criteria for essential levels of services as defined under the GOL programme.</t>
  </si>
  <si>
    <t>Establishment of the inter- institutional working group that will be responsible for the creation of the National Plan and Implementation Road Map</t>
  </si>
  <si>
    <t>Projects on Housing First envisage that local entities make flats available for single individuals, small groups or families up to 24 months, preferably through buildings’ refurbishment and renovation of State property.
This shall be complemented by development and autonomy programmes.</t>
  </si>
  <si>
    <t>Completed projects sent by municipalities of less than 15 000 inhabitants</t>
  </si>
  <si>
    <t>Interim Step - Identification of projects to be launched in the 14 metropolitan cities</t>
  </si>
  <si>
    <t>Criteria identified to implement the project activities aimed at overcoming illegal settlements</t>
  </si>
  <si>
    <t>Approval of the local plans to implement the project activities aimed at overcoming illegal settlements</t>
  </si>
  <si>
    <t>Contracts awarded to support the construction and rehabilitation of housing units and public spaces</t>
  </si>
  <si>
    <t>Selection criteria shall guarantee that at least 50% of the investment shall be allocated to new constructions, compliant with the relevant requirements of footnote 5 of Annex VI of the Regulation (EU) 2021/241.</t>
  </si>
  <si>
    <t>Monitoring the implementation target of projects related urban regeneration focusing on sport facilities to promote social inclusion and integration especially in the most deprived areas of Italy</t>
  </si>
  <si>
    <t>Monitoring of projects activated by the social districts aimed at achieving one of the following results: (i) support to parents of children aged 0 to 17 years, (ii) elderly autonomy, (iii) home services to elderly or (iv)
favour social workers to prevent burnout</t>
  </si>
  <si>
    <t>Interim Step - Monitoring of projects activated by the social districts aimed at achieving one of the following results: (i) support to parents of children aged 0 to 17 years, (ii) elderly autonomy, (iii) home services to elderly or (iv) favour social workers to prevent burnout</t>
  </si>
  <si>
    <t>Establishment of the allocation criteria for the selection of the projects to enhance community social services and infrastructures</t>
  </si>
  <si>
    <t>Interim Step 2 - Submission to the European Commission of the tender’s specification that will be included in the award contracts as of Q1 2022 to discuss/verify alignment with the provisions of the milestone</t>
  </si>
  <si>
    <t>Establishment of the criteria for the selection of the projects to enhance assets confiscated from organized crime</t>
  </si>
  <si>
    <t>Interim step: Progress report on the state of play of implementation of the measure</t>
  </si>
  <si>
    <t>End-year monitoring of the backlog in 2020 using the statistics of Italian Council of State</t>
  </si>
  <si>
    <t>Allegato 1: amministrazione responsabile del monitoraggio e implementazione; ulteriori specifiche (se necessarie); meccanismo di verifica; descrizione del traguardo/obiettivo; Allegato 2: monitoraggio (interim step o ex post) di 76 obiettivi e 44 traguardi</t>
  </si>
  <si>
    <t>2022-I</t>
  </si>
  <si>
    <t>2022-II</t>
  </si>
  <si>
    <t>Establishment of the criteria for the selection of the projects to enhance assets confiscated from organized crime - Publication of the call for proposal</t>
  </si>
  <si>
    <t xml:space="preserve">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 The document shall indicate: a) How the role of the Ministry of Economy and Finance has been reinforced in the ex-ante evaluation, monitoring and ex-post evaluation in the context of the spending review process; </t>
  </si>
  <si>
    <t>A repository system for monitoring the implementation of the RRF shall be in place and operational. The system shall include, as a minimum, the following functionalities: (a) collect data and monitor the achievement of milestones and targets; (b) collect, store and ensure access to the data required by Article 22(2)(d)(i) to (iii) of the RRF Regulation.</t>
  </si>
  <si>
    <t xml:space="preserve">Deve essere istituito e reso operativo un sistema di archiviazione per monitorare l'attuazione dell'RRF. Il sistema deve comprendere quantomeno funzionalità che consentono di:
a) raccogliere dati e monitorare il conseguimento di traguardi e obiettivi; b) raccogliere e archiviare i dati di cui all'articolo 22, paragrafo 2, lettera d), punti da i) a iii), del regolamento RRF e garantirvi l'accesso. </t>
  </si>
  <si>
    <t>Relazione sulle azioni di riduzione dell'evasione fiscale</t>
  </si>
  <si>
    <t>DL 6 novembre 2021, n. 152 (art.9, commi 8-11)</t>
  </si>
  <si>
    <t>DPR 29 dicembre 2021, n. 235</t>
  </si>
  <si>
    <t>DL 9 giugno 2021, n. 80</t>
  </si>
  <si>
    <t>Presidency of the Council of Ministers; National (DFP) Anti- Corruption Authority (ANAC)</t>
  </si>
  <si>
    <t>Operational characteristics of the Italian National eProcurement system (as presented in reform 2.1.6): The National eProcurement  System includes the full digitalization of procedures up to the contract execution (smart procurement), is interoperable with the management systems of the public administration, contains a digital habilitation of PO, auction sessions, machine learning to detect trends, CRMs with chatbots, digital engagement and status chain. - All provisions contained in the legislation, regulation s and implement ing acts (including any secondary legislation) shall be sufficiently detailed and binding as to either not require any further legislative interventions or be transposable in a subsequent primary or secondary legislation or implementing/regulatory acts (including ANAC’s guidelines) without any additions or changes to their substance, while excluding any measures that, based on a common understanding by the Commission and Italy, are proved to be ineffective or counterproductive as regards the acceleration and simplification of the tender procedure.</t>
  </si>
  <si>
    <t>Tutte le leggi, i regolamenti e i provvedimenti attuativi (anche di diritto derivato se necessario) devono conseguire i risultati seguenti: i. la Cabina di regia per il coordinamento della contrattualistica pubblica deve disporre di un organico (da specificare negli accordi operativi) e di risorse finanziarie adeguati per essere del tutto operativa, anche con il sostegno di una struttura dedicata dell'ANAC; ii. la Cabina di regia per il coordinamento della contrattualistica pubblica adotta la Strategia professionalizzante (cfr. riforma 2.1.6 proposta nel PNRR dell'Italia) con sessioni di formazione a diversi livelli, un tutoraggio specializzato e la produzione di guide operative, con il supporto dell'ANAC e della Scuola Nazionale dell'Amministrazione; iii. i sistemi dinamici di acquisizione sono resi disponibili da Consip e sono in linea con le direttive sugli appalti pubblici; iv. l'ANAC completa l'esercizio di qualificazione delle stazioni appaltanti in termini di procurement capacity facendo seguito all'attuazione dell'art. 38 del codice dei contratti pubblici;
v. è operativo il sistema di monitoraggio dei tempi tra aggiudicazione dell'appalto e realizzazione dei lavori infrastrutturali; vi. i dati di tutti i contratti sono registrati nel database dell'Autorità nazionale anticorruzione (ANAC); vii. sono istituiti tutti gli uffici dedicati alle procedure di appalto presso ministeri, regioni e città metropolitane.</t>
  </si>
  <si>
    <t>DL 6 novembre 2021, n. 152 (art. 22)</t>
  </si>
  <si>
    <t>Legge 22 dicembre 2021, n. 227</t>
  </si>
  <si>
    <t>DL 31 maggio 2021, n.77 (art. 57); DL 6 novembre 2021, n. 152</t>
  </si>
  <si>
    <t>DL 31 maggio 2021, n. 77 (art. 53)</t>
  </si>
  <si>
    <t>DL 31 maggio 2021, n. 77; Linee Guida Policy Cloud First (7 settembre 2021)</t>
  </si>
  <si>
    <r>
      <t xml:space="preserve">The necessary legal acts shall include: </t>
    </r>
    <r>
      <rPr>
        <sz val="10"/>
        <color rgb="FF006000"/>
        <rFont val="Calibri"/>
        <family val="2"/>
      </rPr>
      <t>Implementing regulatory acts concerning in particular (i) the Agenzia per l'Italia digitale (AgID) regulation on Polo Strategico Nazionale (PSN) (provided for in art.33-septies of Law Decree 179/212) and (ii) AgID Guidelines on interoperability (provided for in articles 50 and 50 ter of the Codice dell'Amministrazione Digitale (CAD).
Amendments to art. 50 of the CAD: (i) abolition of the obligation to enter into framework agreements for administrations accessing the national digital data platform; (ii) clarifications on the issue of privacy: the transfer of data from one information system to another does not change the ownership of the data and processing, without prejudice to the responsibilities of the public administrations that receive and process the data as autonomous data controllers. Amendments to Decreto del Presidente della Repubblica (DPR) 445/2000 regarding access to data: (i) repeal of the authorization required for direct access to data;
(ii) removal of reference to framework agreements in art. 72.
Amendments to art. 33-septies of Law Decree 179/2012: (i) introduce the possibility for AgID to regulate with the Centri Elaborazione Dati (CED) and Cloud Regulations the terms and methods with which public administrations must carry out CED migrations; (ii) introduce sanctions for failure to comply with obligations to migrate to the cloud.</t>
    </r>
  </si>
  <si>
    <t>Copy of the publication in the Official Journal for the primary legislation and in the Official Journal of the Ministry of Justice or on its website for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</si>
  <si>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t>Summary document duly justifying how the target (including all the constitutive elements) was satisfactorily fulfilled. This document shall include as an annex the following documentary evidence:
a) list of companies receiving support from Fund 394/81 starting from 1 January 2021;  b) justification of compliance with the description of the investment and the target in the CID, including where relevant the aggregate characteristics of all the projects.</t>
  </si>
  <si>
    <t>Summary document ???</t>
  </si>
  <si>
    <t>Corridoi e strade extra-urbane con copertura 5G a 1 Gbps</t>
  </si>
  <si>
    <t>3. Connessioni internet veloci (banda ultra-larga e 5G)</t>
  </si>
  <si>
    <t>Monitoraggi</t>
  </si>
  <si>
    <t>Monitoraggio</t>
  </si>
  <si>
    <t xml:space="preserve">Interim step: Reduction in the “Propensity to evade” in all taxes excluding property taxes (Imposta Municipale Unica) and excises in 2022 compared to 2019. </t>
  </si>
  <si>
    <t>Interim step: Reduction in the “Propensity to evade” in all taxes excluding property taxes (Imposta Municipale Unica) and excises in 20202 compared to 2019. The reference estimate for 2019 will be included in the updated government report on the shadow economy to be published in November 2021 according to the provisions of art. 2 of the legislative decree n. 160/2015.</t>
  </si>
  <si>
    <t>Interim step: Reduction in the “Propensity to evade” in all taxes excluding property taxes (Imposta Municipale Unica) and excises in 2021 compared to 2019. The reference estimate for 2019 will be included in the updated government report on the shadow economy to be published in November 2021 according to the provisions of art. 2 of the legislative decree n. 160/2015.</t>
  </si>
  <si>
    <t xml:space="preserve">Interim step: Reduction in the “Propensity to evade” in all taxes excluding property taxes (Imposta Municipale Unica) and excises in 2021 compared to 2019. </t>
  </si>
  <si>
    <t xml:space="preserve">Interim step: Reduction in the “Propensity to evade” in all taxes excluding property taxes (Imposta Municipale Unica) and excises in 2020 compared to 2019. </t>
  </si>
  <si>
    <t>Update of the present legislation, law 42/2009 and legislative decree 68/2011.</t>
  </si>
  <si>
    <t>Identification of the transfers from State to Ordinary Status Regions that will be replaced by taxes.</t>
  </si>
  <si>
    <t>Review of fiscal capacities for provinces and metropolitan cities.</t>
  </si>
  <si>
    <t>Interim step: Setting additional positive saving targets for the central administrations for 2025 in the "Document of Economy
and Finance 2024"</t>
  </si>
  <si>
    <t>Interim step: Submission of a progress report presenting a state of play in the implementation of the project.</t>
  </si>
  <si>
    <t>Interim step: Submission of a progress report presenting a state of play in the implementation of the project API.</t>
  </si>
  <si>
    <t>Interim step: Continuous monitoring of the disposition time.</t>
  </si>
  <si>
    <t>Interim step: Continuous monitoring of the backlog.</t>
  </si>
  <si>
    <t>Interim step: Continuous monitoring of the backlog Corte d'Appello civile.</t>
  </si>
  <si>
    <t>Interim step: setting up the Trial Office</t>
  </si>
  <si>
    <t>Interim step: Continuous monitoring of the backlog Consiglio di Stato</t>
  </si>
  <si>
    <t>List of personnel entered into service, with indication of profiles, functions, territorial allocation and contract timeframe</t>
  </si>
  <si>
    <t>List of experts actively deployed, with indication of profiles, functions, territorial allocation, where applicable, and contract timeframe</t>
  </si>
  <si>
    <t>Interim step: Continuous monitoring of KPIs.</t>
  </si>
  <si>
    <t>Interim step: Continuous monitoring of the absorption rate</t>
  </si>
  <si>
    <t>Interim Step: monitoring of upskilling and reskilling initiatives</t>
  </si>
  <si>
    <t>Istruzione e formazione 350.000 iscrizioni</t>
  </si>
  <si>
    <t>Istruzione e formazione 400.000 iscrizioni (altre amministrazioni)</t>
  </si>
  <si>
    <t>Interim step: Continuous monitoring of the reduction of delays</t>
  </si>
  <si>
    <t>end-year monitoring of the average-time between the publication and the contract award</t>
  </si>
  <si>
    <t>Interim step: Continuous monitoring of the reduction of the average time between the publication and contract award</t>
  </si>
  <si>
    <t>end-year monitoring of the reduction of time of the fase esecutiva</t>
  </si>
  <si>
    <t>Interim step: Continuous monitoring of the reduction of time of the fase esecutiva</t>
  </si>
  <si>
    <t>Interim step: Approval of the draft Annual Competition Law 2023 by the Council of Ministers</t>
  </si>
  <si>
    <t>Interim step: Approval of the draft Annual Competition Law 2024 by the Council of Ministers</t>
  </si>
  <si>
    <r>
      <t xml:space="preserve">Modificato il 26/8 già </t>
    </r>
    <r>
      <rPr>
        <sz val="10"/>
        <color rgb="FF231F20"/>
        <rFont val="Times New Roman"/>
        <family val="1"/>
      </rPr>
      <t>DIPE in collaborazione con Agenzia Spaziale Italiana (ASI)</t>
    </r>
  </si>
  <si>
    <t>Interim step: progress report presenting a state of play in the implementation of the projects</t>
  </si>
  <si>
    <t>Interim step: progress report presenting a state of play in the
implementation of the projects</t>
  </si>
  <si>
    <t>4. Tecnologie satellitari ed economia spaziale</t>
  </si>
  <si>
    <t>Interim step: presentation of delegated law to Parliament</t>
  </si>
  <si>
    <t>Interim step: Approval of the draft Annual Competition Law 2021 by the Council of Ministers</t>
  </si>
  <si>
    <t>Interim step: Approval of the draft Annual Competition Law 2022 by the Council of Ministers</t>
  </si>
  <si>
    <t>Ex post step 1: Detailed report containing the official references of the contracts signed with the 250 Municipalities /Villages (whose selection was approved by
Ministerial Decree in Q2 2022)</t>
  </si>
  <si>
    <t>Ex post step 2: Detailed report containing the official references of the award of contracts by selected
municipalities</t>
  </si>
  <si>
    <t>Ex post step 1: Detailed report containing the official references of the contracts stipulated with the beneficiaries (private entities),
whose selection was approved by Ministerial Decree in Q2 2022.</t>
  </si>
  <si>
    <t>Interim step: Publication of the list including the identified places for intervention</t>
  </si>
  <si>
    <t>Interim step: Continuous monitoring of the gap between regions</t>
  </si>
  <si>
    <t>Interim steps: Progress report on the state of play of implementation
of the measure</t>
  </si>
  <si>
    <t>Interim step: Submission to the European Commission of the tender’s specification</t>
  </si>
  <si>
    <t>Interim step: Submission of a progress report presenting a state of play in the implementation of the project. The report will also include information on the steps taken to ensure State aid compliance and should: i) indicate whether the Member State considers that the measure requires a State aid notification, and if so, provide an indication of the timing of the pre-notification and notification; ii) if the Member State considers that the measure does not require an individual notification, the reference to the existing State aid authorisation decision or provisions in the GBER or other block exemption regulations considered applicable to the measure, with the underlying justifications, or a description of the reasons why the measure does not quality as State aid
(e.g. de minimis etc.)</t>
  </si>
  <si>
    <t>Interim Step 1- Definition of the criteria for the location of the refuelling station along the highways and logistic hubs</t>
  </si>
  <si>
    <t>Interim Step 2- Procedure for submitting applications to set up the refuelling station and start technical evaluation</t>
  </si>
  <si>
    <t>Interim Step 1- Definition of the criteria for the location of the refuelling station along the railway network</t>
  </si>
  <si>
    <t>5.1.1 Tecnologia fotovoltaico</t>
  </si>
  <si>
    <t>Interim step: Submission of a progress report presenting a state of play in the implementation of the projects</t>
  </si>
  <si>
    <t>Interim Step- Identification of the areas for the building-up of those structures by the State-Regions Conference</t>
  </si>
  <si>
    <t>Investimento 1.1 - Costruzione di nuove scuole mediante la sostituzione di edifici</t>
  </si>
  <si>
    <t>Investimento 3.1 - Promozione di un teleriscaldamento efficiente</t>
  </si>
  <si>
    <t>Submission of a progress report presenting a state of play in the implementation of the measure</t>
  </si>
  <si>
    <t>Ex-post monitoring: Submission of a progress report presenting the actual achievement of the measure</t>
  </si>
  <si>
    <t>Interim Step - Award of contract</t>
  </si>
  <si>
    <t>Investimento 1.5 - Sviluppo del sistema di formazione professionale terziaria (ITS)</t>
  </si>
  <si>
    <t>Ex-post monitoring: Submission of a progress report presenting a state of play in the implementation of the measure</t>
  </si>
  <si>
    <t>Interim Step 1 - Identification of school beneficiaries and availability of e-tools</t>
  </si>
  <si>
    <t>M5C1-19</t>
  </si>
  <si>
    <t>Interim Step - Monitoring of the reduction of undeclared work in targeted sectors</t>
  </si>
  <si>
    <t>Interim Step – Report on the implementation steps</t>
  </si>
  <si>
    <t>Interim Step - Monitoring of SMESs uptake of gender equality certification (with a subdivision per SMEs)</t>
  </si>
  <si>
    <t>Interim Steps - Monitoring companies' technical assistance uptake</t>
  </si>
  <si>
    <t>Interim step: Initial roll-out of the dual system</t>
  </si>
  <si>
    <t>Interim Step - Monitoring of the participation in the dual system and the obtainment of relevant certification</t>
  </si>
  <si>
    <t>Ex post- Definitive list of the number of people that have participated in the universal civil service program</t>
  </si>
  <si>
    <t>Ex post- List of certificates issued to people that have participated in the universal civil service program</t>
  </si>
  <si>
    <t>Interim Step: Submission to the European Commission of the legal agreement between Italy and the entrusted entity or the financial intermediary in charge of the financial instrument and the subsequent investment policy of the financial instrument.</t>
  </si>
  <si>
    <t>Interim Step - Monitoring GOL uptake</t>
  </si>
  <si>
    <t>Interim Step monitoring vocational training uptake</t>
  </si>
  <si>
    <t>Interim Step - Monitoring of regional implementation of the essential level of services delivered by Public Employment Services (PES) to ALMPs beneficiaries.</t>
  </si>
  <si>
    <t>Interim Step - Establishment of the inter-institutional working group that will be responsible for the creation of the National Plan and Implementation Road Map</t>
  </si>
  <si>
    <t>Interim Step - Monitoring National Plan implementation in line with the Roadmap</t>
  </si>
  <si>
    <t>Interim Step - Mid term monitoring target</t>
  </si>
  <si>
    <t>Interim Step - Criteria for project selection</t>
  </si>
  <si>
    <t>Interim Step - Signing of the Agreements for the approval of local plans</t>
  </si>
  <si>
    <r>
      <rPr>
        <sz val="11"/>
        <color rgb="FF196131"/>
        <rFont val="Times New Roman"/>
        <family val="1"/>
      </rPr>
      <t>Attività dei progetti completate su almeno il 90 % delle aree individuate come insediamenti abusivi nei piani urbani.
In seguito all'assegnazione delle risorse l'amministrazione competente deve fornire un "piano d'azione locale" per ogni insediamento
abusivo individuato.</t>
    </r>
  </si>
  <si>
    <r>
      <rPr>
        <sz val="11"/>
        <color rgb="FF196131"/>
        <rFont val="Times New Roman"/>
        <family val="1"/>
      </rPr>
      <t>Contributo di almeno 545 milioni di EUR al fondo tematico.
Il conseguimento soddisfacente dell'obiettivo dipende anche dal conseguimento soddisfacente di un obiettivo secondario: sostegno ad almeno 10 progetti urbani.
Approvazione da parte del comitato per gli investimenti del Fondo (di cui fa parte il Ministero delle Finanze) di progetti per un importo pari ad almeno 545 milioni di EUR e/o approvazione da parte del comitato per gli investimenti del Fondo (di cui fa parte il Ministero delle Finanze) di almeno 10
progetti.</t>
    </r>
  </si>
  <si>
    <r>
      <rPr>
        <sz val="11"/>
        <color rgb="FF196131"/>
        <rFont val="Times New Roman"/>
        <family val="1"/>
      </rPr>
      <t>I decreti legislativi devono sviluppare le disposizioni previste dalla legge quadro per rafforzare l'autonomia delle persone con disabilità. La legge deve, come minimo, stabilire disposizioni per i) semplificare e mettere a disposizione sportelli unici per i servizi sociali e sanitari, ii) rivedere le procedure di accertamento della condizione di "persona anziana non autosufficiente" e iii) aumentare l'insieme dei servizi sociali e sanitari che possono essere forniti a domicilio.</t>
    </r>
  </si>
  <si>
    <t>Interim Step - Award of contracts</t>
  </si>
  <si>
    <t>Interim Step - Identification of selection criteria</t>
  </si>
  <si>
    <t>Interim Step - Mid-term monitoring target</t>
  </si>
  <si>
    <r>
      <rPr>
        <sz val="11"/>
        <color rgb="FF196131"/>
        <rFont val="Times New Roman"/>
        <family val="1"/>
      </rPr>
      <t>La legge quadro proposta dal governo deve rafforzare gli interventi a favore degli anziani non autosufficienti. La legge deve semplificare e mettere a disposizione sportelli unici per i servizi sociali e sanitari, rivedere le procedure di accertamento della condizione di "persona anziana non autosufficiente" e aumentare l'insieme dei servizi sociali e sanitari che possono essere forniti a domicilio. La legge deve individuare inoltre le risorse finanziarie necessarie.</t>
    </r>
  </si>
  <si>
    <r>
      <rPr>
        <sz val="11"/>
        <color rgb="FF196131"/>
        <rFont val="Times New Roman"/>
        <family val="1"/>
      </rPr>
      <t>Realizzazione da parte dei distretti sociali di almeno 500 progetti relativi alla ristrutturazione degli spazi domestici e/o alla fornitura di dispositivi ICT alle persone con disabilità, insieme a una formazione sulle competenze digitali.
Il conseguimento soddisfacente dell'obiettivo dipende anche dal conseguimento soddisfacente di un obiettivo secondario: realizzazione da parte di un minimo di 500 distretti sociali di almeno un progetto relativo alla ristrutturazione degli spazi domestici e/o alla fornitura di dispositivi ICT alle persone con disabilità, insieme a una formazione sulle competenze digitali;
realizzazione di almeno un progetto da parte di un minimo di 500 distretti sociali che hanno partecipato alla procedura non competitiva.</t>
    </r>
  </si>
  <si>
    <t>Interim Step - Monitoring of projects activated by the social districts</t>
  </si>
  <si>
    <t>Interim step 1 - Definition of the allocation criteria for the selection of the projects concerning the enhancement of community social services and infrastructures</t>
  </si>
  <si>
    <t>Monitoring report on the acquisition of specific attestations on the implementation of the projects for each pharmacy financed</t>
  </si>
  <si>
    <t>Interim Step: Monitoring report on the acquisition of specific attestations on the implementation of the projects for each pharmacy financed</t>
  </si>
  <si>
    <t>Interim Step 1- Criteria for project selection</t>
  </si>
  <si>
    <t>Interim Step 2 - Submission to the European Commission of the tender’s specification that will be included in the award contracts to discuss/verify alignment with the provisions of the milestone</t>
  </si>
  <si>
    <t>Interim step - approval of all the Institutional Development Contracts related to Investment 1.3</t>
  </si>
  <si>
    <t>Notifica dell'approvazione</t>
  </si>
  <si>
    <t>Interim steps: Progress report on the state of play of
implementation of the measure</t>
  </si>
  <si>
    <t>2022_I</t>
  </si>
  <si>
    <t>2023_I</t>
  </si>
  <si>
    <t>2022_II</t>
  </si>
  <si>
    <t>2023_II</t>
  </si>
  <si>
    <t>2024_I</t>
  </si>
  <si>
    <t>2024_II</t>
  </si>
  <si>
    <t>2025_I</t>
  </si>
  <si>
    <t>2025_II</t>
  </si>
  <si>
    <t>2026_I</t>
  </si>
  <si>
    <t>2026_II</t>
  </si>
  <si>
    <t>Semestre</t>
  </si>
  <si>
    <t>2021_II</t>
  </si>
  <si>
    <t>Riepilogo semestre</t>
  </si>
  <si>
    <t>Tavola riepilogo traguardi, obiettivi e monitoraggi per semestri e tipo di finanziamento (prestito o sussidio)</t>
  </si>
  <si>
    <t>Tavola riepilogo dei costi per missione e componente</t>
  </si>
  <si>
    <t>Prima versione Dashboard</t>
  </si>
  <si>
    <t>DM n 1320 del 17 dicembre 2021</t>
  </si>
  <si>
    <t>DPCM di approvazione Programma di controllo dell’inquinamento atmosferico del 23/12/2021</t>
  </si>
  <si>
    <t>Rapporto dell'organismo di Audit del Pnrr (9 dicembre 2021) ???</t>
  </si>
  <si>
    <t>Decreto Interministeriale 12 agosto 2021, n. 148</t>
  </si>
  <si>
    <t>4.2.6 Valorizzazione, competitività e tutela del patrimonio ricettivo attraverso la partecipazione del Min. Turismo nel Fondo Nazionale Turismo</t>
  </si>
  <si>
    <t>End-year monitoring of the disposition time in 2021 using the statistics of the Ministry of Justice statistical office</t>
  </si>
  <si>
    <t>End-year monitoring of the disposition time in 2022 using the statistics of the Ministry of Justice statistical office</t>
  </si>
  <si>
    <t>End-year monitoring of the disposition time in 2023 using the statistics of the Ministry of Justice statistical office</t>
  </si>
  <si>
    <t>End-year monitoring of the backlog in 2021 using the statistics of the Italian Council of State</t>
  </si>
  <si>
    <t>End-year monitoring of the backlog in 2023 using the statistics of the Italian Council of State</t>
  </si>
  <si>
    <t>End-year monitoring of the backlog in 2024 using the statistics of the Ministry of Justice statistical office</t>
  </si>
  <si>
    <t>End-year monitoring of the backlog in 2022 using the statistics of the Italian Council of State</t>
  </si>
  <si>
    <t>End-year monitoring of the dbacklog in 2023 using the statistics of the Italian Council of State</t>
  </si>
  <si>
    <t>End-year monitoring of the backlog in 2024 using the statistics of Italian Council of State</t>
  </si>
  <si>
    <t>end-year monitoring of the absorption in 2023 compared to the 2019 baseline.</t>
  </si>
  <si>
    <t>End-year monitoring of the average-time between the publication and the contract award</t>
  </si>
  <si>
    <t>Interim step: Submission of a progress report presenting a state of play in the implementation of the project. The report will also include information on the steps taken to ensure State aid compliance and should: i) indicate whether the Member State considers that the measure requires a State aid notification, and if so, provide an indication of the timing of the pre- notification and notification; ii) if the Member State considers that the measure does not require an individual notification, the reference to the existing State aid authorisation decision or provisions in the GBER or other block exemption regulations considered applicable to the measure, with the underlying justifications, or a description of the reasons why the measure does not quality as State
aid (e.g. de minimis etc.)</t>
  </si>
  <si>
    <t>Identification of (all) school beneficiaries and availability of e-tools</t>
  </si>
  <si>
    <t>Inizio degli interventi infrastrutturali nelle Zone Economiche Speciali.
.</t>
  </si>
  <si>
    <t>Servizi e infrastrutture sociali nuovi e migliorati accessibili ai destinatari dei comuni nelle aree interne e nel Mezzogiorno
.</t>
  </si>
  <si>
    <t>M1C1-1</t>
  </si>
  <si>
    <t>Disposizione nella normativa che indica l'entrata in vigore del decreto- legge per la riforma del processo di acquisto ICT</t>
  </si>
  <si>
    <t>M1C1-100</t>
  </si>
  <si>
    <t>Disposizione nella normativa che indica l'entrata in vigore di tale legislazione</t>
  </si>
  <si>
    <t>M1C1-101</t>
  </si>
  <si>
    <t>Pubblicazione della revisione</t>
  </si>
  <si>
    <t>Pubblicazione della relazione</t>
  </si>
  <si>
    <r>
      <t>Entrata in vigore di atti di diritto primario e derivato e delle disposizioni regolamentari e completamento delle procedure amministrative per incoraggiare il rispetto degli obblighi fiscali (</t>
    </r>
    <r>
      <rPr>
        <i/>
        <sz val="11"/>
        <rFont val="Times New Roman"/>
        <family val="1"/>
      </rPr>
      <t>tax</t>
    </r>
    <r>
      <rPr>
        <sz val="11"/>
        <rFont val="Times New Roman"/>
        <family val="1"/>
      </rPr>
      <t xml:space="preserve"> </t>
    </r>
    <r>
      <rPr>
        <i/>
        <sz val="11"/>
        <rFont val="Times New Roman"/>
        <family val="1"/>
      </rPr>
      <t>compliance</t>
    </r>
    <r>
      <rPr>
        <sz val="11"/>
        <rFont val="Times New Roman"/>
        <family val="1"/>
      </rPr>
      <t>) e migliorare gli audit e i controlli.</t>
    </r>
  </si>
  <si>
    <t>Indicazione nel testo di legge e delle disposizioni regolamentari della data di entrata in vigore.</t>
  </si>
  <si>
    <r>
      <t xml:space="preserve">Adozione di obiettivi di risparmio per le </t>
    </r>
    <r>
      <rPr>
        <i/>
        <sz val="11"/>
        <rFont val="Times New Roman"/>
        <family val="1"/>
      </rPr>
      <t>spending</t>
    </r>
    <r>
      <rPr>
        <sz val="11"/>
        <rFont val="Times New Roman"/>
        <family val="1"/>
      </rPr>
      <t xml:space="preserve"> </t>
    </r>
    <r>
      <rPr>
        <i/>
        <sz val="11"/>
        <rFont val="Times New Roman"/>
        <family val="1"/>
      </rPr>
      <t>review</t>
    </r>
    <r>
      <rPr>
        <sz val="11"/>
        <rFont val="Times New Roman"/>
        <family val="1"/>
      </rPr>
      <t xml:space="preserve"> relative agli anni 2023-2025.</t>
    </r>
  </si>
  <si>
    <t>Obiettivo quantitativo di risparmio per le amministrazioni statali centrali aggregate definito nel documento di economia e finanza (DEF) - in euro</t>
  </si>
  <si>
    <t>EUR</t>
  </si>
  <si>
    <t>M1C1-108</t>
  </si>
  <si>
    <t>Risoluzione della Ragioneria Generale dello Stato del Ministero delle Finanze che approva la struttura di governance di contabilità per competenza</t>
  </si>
  <si>
    <t>M1C1-109</t>
  </si>
  <si>
    <t>M1C1-11</t>
  </si>
  <si>
    <t>M1C1-110</t>
  </si>
  <si>
    <t>Inserimento nella legge di bilancio 2024 della riclassificazione del bilancio generale dello Stato con riferimento alla spesa ambientale e alla spesa che promuove la parità di genere</t>
  </si>
  <si>
    <t>M1C1-111</t>
  </si>
  <si>
    <r>
      <t xml:space="preserve">Completamento della </t>
    </r>
    <r>
      <rPr>
        <i/>
        <sz val="11"/>
        <rFont val="Times New Roman"/>
        <family val="1"/>
      </rPr>
      <t>spending</t>
    </r>
    <r>
      <rPr>
        <sz val="11"/>
        <rFont val="Times New Roman"/>
        <family val="1"/>
      </rPr>
      <t xml:space="preserve"> </t>
    </r>
    <r>
      <rPr>
        <i/>
        <sz val="11"/>
        <rFont val="Times New Roman"/>
        <family val="1"/>
      </rPr>
      <t>review</t>
    </r>
    <r>
      <rPr>
        <sz val="11"/>
        <rFont val="Times New Roman"/>
        <family val="1"/>
      </rPr>
      <t xml:space="preserve"> annuale per il 2023, con riferimento all'obiettivo di risparmio fissato nel 2022 per il 2023.</t>
    </r>
  </si>
  <si>
    <r>
      <t xml:space="preserve">Adozione della relazione del Ministero delle Finanze sulla </t>
    </r>
    <r>
      <rPr>
        <i/>
        <sz val="11"/>
        <rFont val="Times New Roman"/>
        <family val="1"/>
      </rPr>
      <t>spending</t>
    </r>
    <r>
      <rPr>
        <sz val="11"/>
        <rFont val="Times New Roman"/>
        <family val="1"/>
      </rPr>
      <t xml:space="preserve"> </t>
    </r>
    <r>
      <rPr>
        <i/>
        <sz val="11"/>
        <rFont val="Times New Roman"/>
        <family val="1"/>
      </rPr>
      <t>review</t>
    </r>
    <r>
      <rPr>
        <sz val="11"/>
        <rFont val="Times New Roman"/>
        <family val="1"/>
      </rPr>
      <t xml:space="preserve"> nel 2023, che certifica il completamento del processo e il conseguimento dell'obiettivo.</t>
    </r>
  </si>
  <si>
    <t>M1C1-112</t>
  </si>
  <si>
    <t>Numero di assunzioni</t>
  </si>
  <si>
    <t>M1C1-113</t>
  </si>
  <si>
    <t>M1C1-114</t>
  </si>
  <si>
    <t>M1C1-115</t>
  </si>
  <si>
    <r>
      <t xml:space="preserve">Completamento della </t>
    </r>
    <r>
      <rPr>
        <i/>
        <sz val="11"/>
        <rFont val="Times New Roman"/>
        <family val="1"/>
      </rPr>
      <t>spending</t>
    </r>
    <r>
      <rPr>
        <sz val="11"/>
        <rFont val="Times New Roman"/>
        <family val="1"/>
      </rPr>
      <t xml:space="preserve"> </t>
    </r>
    <r>
      <rPr>
        <i/>
        <sz val="11"/>
        <rFont val="Times New Roman"/>
        <family val="1"/>
      </rPr>
      <t>review</t>
    </r>
    <r>
      <rPr>
        <sz val="11"/>
        <rFont val="Times New Roman"/>
        <family val="1"/>
      </rPr>
      <t xml:space="preserve"> annuale per il 2024, con riferimento all'obiettivo di risparmio fissato nel 2022 e nel 2023 per il 2024.</t>
    </r>
  </si>
  <si>
    <r>
      <t xml:space="preserve">Adozione della relazione del Ministero delle Finanze sulla </t>
    </r>
    <r>
      <rPr>
        <i/>
        <sz val="11"/>
        <rFont val="Times New Roman"/>
        <family val="1"/>
      </rPr>
      <t>spending</t>
    </r>
    <r>
      <rPr>
        <sz val="11"/>
        <rFont val="Times New Roman"/>
        <family val="1"/>
      </rPr>
      <t xml:space="preserve"> </t>
    </r>
    <r>
      <rPr>
        <i/>
        <sz val="11"/>
        <rFont val="Times New Roman"/>
        <family val="1"/>
      </rPr>
      <t>review</t>
    </r>
    <r>
      <rPr>
        <sz val="11"/>
        <rFont val="Times New Roman"/>
        <family val="1"/>
      </rPr>
      <t xml:space="preserve"> nel 2024, che certifica il completamento del processo e il conseguimento dell'obiettivo.</t>
    </r>
  </si>
  <si>
    <t>M1C1-116</t>
  </si>
  <si>
    <t>Percentuale</t>
  </si>
  <si>
    <t>M1C1-117</t>
  </si>
  <si>
    <t>M1C1-118</t>
  </si>
  <si>
    <t>M1C1-119</t>
  </si>
  <si>
    <t>Disposizione nella normativa che indica l'entrata in vigore del federalismo fiscale per le regioni a statuto ordinario.</t>
  </si>
  <si>
    <t>M1C1-12</t>
  </si>
  <si>
    <t>M1C1-120</t>
  </si>
  <si>
    <t>Disposizione nella normativa che indica l'entrata in vigore del federalismo fiscale per le province e le città metropolitane.</t>
  </si>
  <si>
    <t>M1C1-121</t>
  </si>
  <si>
    <t>M1C1-122</t>
  </si>
  <si>
    <r>
      <t xml:space="preserve">Completamento della </t>
    </r>
    <r>
      <rPr>
        <i/>
        <sz val="11"/>
        <rFont val="Times New Roman"/>
        <family val="1"/>
      </rPr>
      <t>spending</t>
    </r>
    <r>
      <rPr>
        <sz val="11"/>
        <rFont val="Times New Roman"/>
        <family val="1"/>
      </rPr>
      <t xml:space="preserve"> </t>
    </r>
    <r>
      <rPr>
        <i/>
        <sz val="11"/>
        <rFont val="Times New Roman"/>
        <family val="1"/>
      </rPr>
      <t>review</t>
    </r>
    <r>
      <rPr>
        <sz val="11"/>
        <rFont val="Times New Roman"/>
        <family val="1"/>
      </rPr>
      <t xml:space="preserve"> annuale per il 2025, con riferimento all'obiettivo di risparmio fissato nel 2022, 2023 e 2024 per il 2025.</t>
    </r>
  </si>
  <si>
    <r>
      <t xml:space="preserve">Adozione della relazione del Ministero delle Finanze sulla </t>
    </r>
    <r>
      <rPr>
        <i/>
        <sz val="11"/>
        <rFont val="Times New Roman"/>
        <family val="1"/>
      </rPr>
      <t>spending</t>
    </r>
    <r>
      <rPr>
        <sz val="11"/>
        <rFont val="Times New Roman"/>
        <family val="1"/>
      </rPr>
      <t xml:space="preserve"> </t>
    </r>
    <r>
      <rPr>
        <i/>
        <sz val="11"/>
        <rFont val="Times New Roman"/>
        <family val="1"/>
      </rPr>
      <t>review</t>
    </r>
    <r>
      <rPr>
        <sz val="11"/>
        <rFont val="Times New Roman"/>
        <family val="1"/>
      </rPr>
      <t xml:space="preserve"> nel 2025, che certifica il completamento del processo e il conseguimento dell'obiettivo.</t>
    </r>
  </si>
  <si>
    <t>M1C1-125</t>
  </si>
  <si>
    <t>Notifica della aggiudicazione di (tutti) gli appalti pubblici per l'abilitazione al cloud per le gare d'appalto della pubblica amministrazione locale</t>
  </si>
  <si>
    <t>M1C1-126</t>
  </si>
  <si>
    <t>M1C1-127</t>
  </si>
  <si>
    <t>M1C1-128</t>
  </si>
  <si>
    <t>M1C1-129</t>
  </si>
  <si>
    <t>M1C1-13</t>
  </si>
  <si>
    <t>M1C1-130</t>
  </si>
  <si>
    <t>3 500 00
0</t>
  </si>
  <si>
    <t>M1C1-131</t>
  </si>
  <si>
    <r>
      <t xml:space="preserve">Sistemi di conoscenza del </t>
    </r>
    <r>
      <rPr>
        <i/>
        <sz val="11"/>
        <rFont val="Times New Roman"/>
        <family val="1"/>
      </rPr>
      <t>data</t>
    </r>
    <r>
      <rPr>
        <sz val="11"/>
        <rFont val="Times New Roman"/>
        <family val="1"/>
      </rPr>
      <t xml:space="preserve"> </t>
    </r>
    <r>
      <rPr>
        <i/>
        <sz val="11"/>
        <rFont val="Times New Roman"/>
        <family val="1"/>
      </rPr>
      <t>lake</t>
    </r>
    <r>
      <rPr>
        <sz val="11"/>
        <rFont val="Times New Roman"/>
        <family val="1"/>
      </rPr>
      <t xml:space="preserve"> della giustizia T1</t>
    </r>
  </si>
  <si>
    <t>Relazione attestante l'inizio dell'esecuzione del contratto</t>
  </si>
  <si>
    <t>M1C1-132</t>
  </si>
  <si>
    <t>M1C1-133</t>
  </si>
  <si>
    <t>M1C1-134</t>
  </si>
  <si>
    <t>M1C1-135</t>
  </si>
  <si>
    <t>M1C1-136</t>
  </si>
  <si>
    <t>Numero di certificati digitalizzati</t>
  </si>
  <si>
    <t>M1C1-137</t>
  </si>
  <si>
    <t>Portali web istituzionali e portali web intranet pienamente
operativi</t>
  </si>
  <si>
    <t>M1C1-138</t>
  </si>
  <si>
    <t>M1C1-139</t>
  </si>
  <si>
    <t>M1C1-14</t>
  </si>
  <si>
    <r>
      <t xml:space="preserve">Consiglio di Stato – Documentazione giudiziaria disponibile per analisi nel </t>
    </r>
    <r>
      <rPr>
        <i/>
        <sz val="11"/>
        <rFont val="Times New Roman"/>
        <family val="1"/>
      </rPr>
      <t>data</t>
    </r>
    <r>
      <rPr>
        <sz val="11"/>
        <rFont val="Times New Roman"/>
        <family val="1"/>
      </rPr>
      <t xml:space="preserve"> </t>
    </r>
    <r>
      <rPr>
        <i/>
        <sz val="11"/>
        <rFont val="Times New Roman"/>
        <family val="1"/>
      </rPr>
      <t>warehouse</t>
    </r>
    <r>
      <rPr>
        <sz val="11"/>
        <rFont val="Times New Roman"/>
        <family val="1"/>
      </rPr>
      <t xml:space="preserve"> T1</t>
    </r>
  </si>
  <si>
    <t>M1C1-140</t>
  </si>
  <si>
    <t>M1C1-141</t>
  </si>
  <si>
    <t>Digitalizzazione delle procedure del Ministero della Difesa T2</t>
  </si>
  <si>
    <t>M1C1-142</t>
  </si>
  <si>
    <t>Digitalizzazione dei certificati del Ministero della Difesa T2</t>
  </si>
  <si>
    <t>M1C1-143</t>
  </si>
  <si>
    <t>M1C1-144</t>
  </si>
  <si>
    <t>M1C1-145</t>
  </si>
  <si>
    <t>Numero di cittadini con CIE</t>
  </si>
  <si>
    <t>M1C1-146</t>
  </si>
  <si>
    <t>M1C1-147</t>
  </si>
  <si>
    <t>M1C1-148</t>
  </si>
  <si>
    <t>M1C1-149</t>
  </si>
  <si>
    <t>M1C1-15</t>
  </si>
  <si>
    <t>M1C1-150</t>
  </si>
  <si>
    <t>M1C1-151</t>
  </si>
  <si>
    <t>M1C1-152</t>
  </si>
  <si>
    <t>M1C1-153</t>
  </si>
  <si>
    <t>10 000
000</t>
  </si>
  <si>
    <t>M1C1-154</t>
  </si>
  <si>
    <r>
      <t xml:space="preserve">Sistemi di conoscenza del </t>
    </r>
    <r>
      <rPr>
        <i/>
        <sz val="11"/>
        <rFont val="Times New Roman"/>
        <family val="1"/>
      </rPr>
      <t>data</t>
    </r>
    <r>
      <rPr>
        <sz val="11"/>
        <rFont val="Times New Roman"/>
        <family val="1"/>
      </rPr>
      <t xml:space="preserve"> </t>
    </r>
    <r>
      <rPr>
        <i/>
        <sz val="11"/>
        <rFont val="Times New Roman"/>
        <family val="1"/>
      </rPr>
      <t>lake</t>
    </r>
    <r>
      <rPr>
        <sz val="11"/>
        <rFont val="Times New Roman"/>
        <family val="1"/>
      </rPr>
      <t xml:space="preserve"> della giustizia T2</t>
    </r>
  </si>
  <si>
    <t>M1C1-155</t>
  </si>
  <si>
    <t>M1C1-16</t>
  </si>
  <si>
    <r>
      <t xml:space="preserve">Consiglio di Stato – Documentazione giudiziaria disponibile per analisi nel </t>
    </r>
    <r>
      <rPr>
        <i/>
        <sz val="11"/>
        <rFont val="Times New Roman"/>
        <family val="1"/>
      </rPr>
      <t>data</t>
    </r>
    <r>
      <rPr>
        <sz val="11"/>
        <rFont val="Times New Roman"/>
        <family val="1"/>
      </rPr>
      <t xml:space="preserve"> </t>
    </r>
    <r>
      <rPr>
        <i/>
        <sz val="11"/>
        <rFont val="Times New Roman"/>
        <family val="1"/>
      </rPr>
      <t>warehouse</t>
    </r>
    <r>
      <rPr>
        <sz val="11"/>
        <rFont val="Times New Roman"/>
        <family val="1"/>
      </rPr>
      <t xml:space="preserve"> T2</t>
    </r>
  </si>
  <si>
    <t>2 500 00
0</t>
  </si>
  <si>
    <t>M1C1-17</t>
  </si>
  <si>
    <t>M1C1-18</t>
  </si>
  <si>
    <t>M1C1-19</t>
  </si>
  <si>
    <t>M1C1-2</t>
  </si>
  <si>
    <t>Disposizione nella normativa che indica l'entrata in vigore del decreto- legge per la riforma cloud first e interoperabilità</t>
  </si>
  <si>
    <t>M1C1-20</t>
  </si>
  <si>
    <t>Relazione che illustra la completa attivazione dei servizi nazionali di cybersecurity</t>
  </si>
  <si>
    <t>M1C1-21</t>
  </si>
  <si>
    <t>Relazioni fornite che dimostrino la piena attivazione di almeno 10 laboratori, dei due centri di valutazione (CV) e l'attivazione del laboratorio di
certificazione UE</t>
  </si>
  <si>
    <t>M1C1-22</t>
  </si>
  <si>
    <t>Relazioni fornite, relazioni di ispezione</t>
  </si>
  <si>
    <t>M1C1-23</t>
  </si>
  <si>
    <t>Risultati pilota valutati dal Ministero delle Infrastrutture e della Mobilità Sostenibili (MIMS) in
collaborazione con università</t>
  </si>
  <si>
    <t>M1C1-24</t>
  </si>
  <si>
    <t>1 000 00
0</t>
  </si>
  <si>
    <t>M1C1-25</t>
  </si>
  <si>
    <t>Miglioramento dei sistemi informatici in termini di nuove funzionalità, prestazioni ed esperienza degli
utenti</t>
  </si>
  <si>
    <t>M1C1-26</t>
  </si>
  <si>
    <t>M1C1-27</t>
  </si>
  <si>
    <t>M1C1-28</t>
  </si>
  <si>
    <t>2 000 00
0</t>
  </si>
  <si>
    <t>M1C1-29</t>
  </si>
  <si>
    <t>Disposizione nella normativa che indica l'entrata in vigore della legislazione attuativa</t>
  </si>
  <si>
    <t>Relazione sulla diffusione del cloud da parte del Ministero per l'Innovazione Tecnologica e la Transizione Digitale (MITD)</t>
  </si>
  <si>
    <t>M1C1-30</t>
  </si>
  <si>
    <t>M1C1-31</t>
  </si>
  <si>
    <t>M1C1-32</t>
  </si>
  <si>
    <t>Disposizione nella normativa che indica l'entrata in vigore del quadro giuridico riveduto.</t>
  </si>
  <si>
    <t>Indicazione negli atti delegati della data di entrata in vigore degli stessi</t>
  </si>
  <si>
    <t>M1C1-37</t>
  </si>
  <si>
    <t>Indicazione nel testo degli atti di diritto derivato della data di entrata in vigore degli stessi</t>
  </si>
  <si>
    <t>M1C1-38</t>
  </si>
  <si>
    <t>Indicazione nel testo degli atti di diritto primario e derivato della rispettiva data di entrata in vigore</t>
  </si>
  <si>
    <t>M1C1-39</t>
  </si>
  <si>
    <t>Relazione del Ministero per l'Innovazione Tecnologica e la Transizione Digitale (MITD) che dimostri il lancio della Piattaforma Digitale Nazionale Dati</t>
  </si>
  <si>
    <t>M1C1-40</t>
  </si>
  <si>
    <t>M1C1-41</t>
  </si>
  <si>
    <t>M1C1-42</t>
  </si>
  <si>
    <t>M1C1-43</t>
  </si>
  <si>
    <t>M1C1-44</t>
  </si>
  <si>
    <t>M1C1-45</t>
  </si>
  <si>
    <t>M1C1-46</t>
  </si>
  <si>
    <t>M1C1-47</t>
  </si>
  <si>
    <t>M1C1-48</t>
  </si>
  <si>
    <t>M1C1-49</t>
  </si>
  <si>
    <t>Atto amministrativo di istituzione</t>
  </si>
  <si>
    <t>M1C1-50</t>
  </si>
  <si>
    <t>M1C1-51</t>
  </si>
  <si>
    <t>M1C1-52</t>
  </si>
  <si>
    <t>M1C1-53</t>
  </si>
  <si>
    <t>M1C1-54</t>
  </si>
  <si>
    <t>M1C1-55</t>
  </si>
  <si>
    <t>Disposizione nella normativa che indica l'entrata in vigore dell'estensione della metodologia.</t>
  </si>
  <si>
    <t>Disposizione nella normativa che indica l'entrata in vigore delle norme di diritto derivato</t>
  </si>
  <si>
    <t>M1C1-58</t>
  </si>
  <si>
    <t>Indicazione della data di entrata in vigore degli atti giuridici per la riforma del pubblico impiego</t>
  </si>
  <si>
    <t>M1C1-59</t>
  </si>
  <si>
    <t>Relazione che illustra l'architettura completa dei servizi nazionali di cybersecurity</t>
  </si>
  <si>
    <t>M1C1-60</t>
  </si>
  <si>
    <t>Entrata in vigore degli atti di diritto derivato</t>
  </si>
  <si>
    <t>M1C1-61</t>
  </si>
  <si>
    <t>M1C1-62</t>
  </si>
  <si>
    <t>Pubblicazione di una relazione di attuazione da parte del Ministero delle Finanze</t>
  </si>
  <si>
    <t>M1C1-63</t>
  </si>
  <si>
    <t>Pubblicazione del repertorio sul sito web del ministero competente</t>
  </si>
  <si>
    <t>M1C1-64</t>
  </si>
  <si>
    <t>M1C1-65</t>
  </si>
  <si>
    <t>M1C1-66</t>
  </si>
  <si>
    <t>M1C1-67</t>
  </si>
  <si>
    <t>M1C1-68</t>
  </si>
  <si>
    <t>Relazione di audit che conferma le funzionalità del sistema di archiviazione</t>
  </si>
  <si>
    <t>M1C1-69</t>
  </si>
  <si>
    <t>Disposizione nella normativa che indica l'entrata in vigore del decreto- legge per semplificare il sistema degli appalti pubblici</t>
  </si>
  <si>
    <t>M1C1-71</t>
  </si>
  <si>
    <t>Entrata in vigore di tutti i necessari atti legislativi, regolamentari e attuativi</t>
  </si>
  <si>
    <t>M1C1-72</t>
  </si>
  <si>
    <t>Disposizione nella normativa che indica l'entrata in vigore delle norme per ridurre i tempi dei pagamenti delle pubbliche amministrazioni agli operatori economici</t>
  </si>
  <si>
    <t>M1C1-73</t>
  </si>
  <si>
    <t>M1C1-74</t>
  </si>
  <si>
    <t>Entrata in vigore di tutte le necessarie misure di esecuzione e delle norme di diritto derivato</t>
  </si>
  <si>
    <t>M1C1-75</t>
  </si>
  <si>
    <t>Disponibilità delle funzioni definite nello studio di fattibilità (da mettere a punto come Task 1 del progetto)</t>
  </si>
  <si>
    <t>Media ponderata dei tempi di pagamento</t>
  </si>
  <si>
    <t>Media ponderata dei tempi di pagamento (in giorni)</t>
  </si>
  <si>
    <t>Media ponderata dei ritardi di pagamento (in giorni)</t>
  </si>
  <si>
    <t>M1C1-84</t>
  </si>
  <si>
    <t>M1C1-85</t>
  </si>
  <si>
    <t>M1C1-86</t>
  </si>
  <si>
    <t>M1C1-87</t>
  </si>
  <si>
    <t>M1C1-88</t>
  </si>
  <si>
    <t>M1C1-89</t>
  </si>
  <si>
    <t>M1C1-90</t>
  </si>
  <si>
    <t>M1C1-91</t>
  </si>
  <si>
    <t>Riduzione del numero medio di giorni necessari alle autorità sanitarie pubbliche per erogare i pagamenti agli operatori
economici</t>
  </si>
  <si>
    <t>M1C1-92</t>
  </si>
  <si>
    <t>M1C1-93</t>
  </si>
  <si>
    <t>M1C1-94</t>
  </si>
  <si>
    <t>M1C1-95</t>
  </si>
  <si>
    <t>M1C1-96</t>
  </si>
  <si>
    <t>M1C1-97</t>
  </si>
  <si>
    <t>M1C1-98</t>
  </si>
  <si>
    <t>Personale della pubblica amministrazione formato grazie alla Strategia professionalizza nte degli acquirenti pubblici</t>
  </si>
  <si>
    <t>M1C1-99</t>
  </si>
  <si>
    <t>Percentuale di stazioni appaltanti dell'amministrazio ne centrale che usano sistemi dinamici di acquisizione, in conformità della direttiva
2014/24/UE</t>
  </si>
  <si>
    <t>M1C2-1</t>
  </si>
  <si>
    <t>Disposizione nella normativa che indica l'entrata in vigore della legge di bilancio che autorizza i crediti d'imposta e disposizione nei relativi provvedimenti attuativi che ne indica l'entrata in vigore</t>
  </si>
  <si>
    <t>M1C2-15</t>
  </si>
  <si>
    <t>M1C2-2</t>
  </si>
  <si>
    <r>
      <t xml:space="preserve">Messa in servizio di telescopi terrestri, centro operativo SST, </t>
    </r>
    <r>
      <rPr>
        <i/>
        <sz val="11"/>
        <rFont val="Times New Roman"/>
        <family val="1"/>
      </rPr>
      <t>Space</t>
    </r>
    <r>
      <rPr>
        <sz val="11"/>
        <rFont val="Times New Roman"/>
        <family val="1"/>
      </rPr>
      <t xml:space="preserve"> </t>
    </r>
    <r>
      <rPr>
        <i/>
        <sz val="11"/>
        <rFont val="Times New Roman"/>
        <family val="1"/>
      </rPr>
      <t>Factory</t>
    </r>
    <r>
      <rPr>
        <sz val="11"/>
        <rFont val="Times New Roman"/>
        <family val="1"/>
      </rPr>
      <t xml:space="preserve"> e dimostratore di propulsione a propellente liquido</t>
    </r>
  </si>
  <si>
    <t>M1C2-3</t>
  </si>
  <si>
    <r>
      <t>Investimento 2.4 - Sicurezza sismica nei luoghi di culto, restauro del patrimonio culturale del Fondo Edifici di Culto (FEC) e siti di ricovero per le opere d'arte (</t>
    </r>
    <r>
      <rPr>
        <i/>
        <sz val="11"/>
        <rFont val="Times New Roman"/>
        <family val="1"/>
      </rPr>
      <t>Recovery</t>
    </r>
    <r>
      <rPr>
        <sz val="11"/>
        <rFont val="Times New Roman"/>
        <family val="1"/>
      </rPr>
      <t xml:space="preserve"> </t>
    </r>
    <r>
      <rPr>
        <i/>
        <sz val="11"/>
        <rFont val="Times New Roman"/>
        <family val="1"/>
      </rPr>
      <t>Art</t>
    </r>
    <r>
      <rPr>
        <sz val="11"/>
        <rFont val="Times New Roman"/>
        <family val="1"/>
      </rPr>
      <t>)</t>
    </r>
  </si>
  <si>
    <r>
      <t>Interventi per la sicurezza sismica nei luoghi di culto, restauro del patrimonio culturale del Fondo Edifici di Culto (FEC) e siti di ricovero per le opere d'arte (</t>
    </r>
    <r>
      <rPr>
        <i/>
        <sz val="11"/>
        <rFont val="Times New Roman"/>
        <family val="1"/>
      </rPr>
      <t>Recovery</t>
    </r>
    <r>
      <rPr>
        <sz val="11"/>
        <rFont val="Times New Roman"/>
        <family val="1"/>
      </rPr>
      <t xml:space="preserve"> </t>
    </r>
    <r>
      <rPr>
        <i/>
        <sz val="11"/>
        <rFont val="Times New Roman"/>
        <family val="1"/>
      </rPr>
      <t>Art</t>
    </r>
    <r>
      <rPr>
        <sz val="11"/>
        <rFont val="Times New Roman"/>
        <family val="1"/>
      </rPr>
      <t>) ultimati</t>
    </r>
  </si>
  <si>
    <r>
      <t xml:space="preserve">Investimento 3.3 - </t>
    </r>
    <r>
      <rPr>
        <i/>
        <sz val="11"/>
        <rFont val="Times New Roman"/>
        <family val="1"/>
      </rPr>
      <t>Capacity</t>
    </r>
    <r>
      <rPr>
        <sz val="11"/>
        <rFont val="Times New Roman"/>
        <family val="1"/>
      </rPr>
      <t xml:space="preserve"> </t>
    </r>
    <r>
      <rPr>
        <i/>
        <sz val="11"/>
        <rFont val="Times New Roman"/>
        <family val="1"/>
      </rPr>
      <t>building</t>
    </r>
    <r>
      <rPr>
        <sz val="11"/>
        <rFont val="Times New Roman"/>
        <family val="1"/>
      </rPr>
      <t xml:space="preserve"> per gli operatori della cultura per gestire la transizione digitale e verde</t>
    </r>
  </si>
  <si>
    <r>
      <t xml:space="preserve">Investimento 4.1 - </t>
    </r>
    <r>
      <rPr>
        <i/>
        <sz val="11"/>
        <rFont val="Times New Roman"/>
        <family val="1"/>
      </rPr>
      <t>Hub</t>
    </r>
    <r>
      <rPr>
        <sz val="11"/>
        <rFont val="Times New Roman"/>
        <family val="1"/>
      </rPr>
      <t xml:space="preserve"> del turismo digitale</t>
    </r>
  </si>
  <si>
    <r>
      <t>Coinvolgimento degli operatori turistici nell'</t>
    </r>
    <r>
      <rPr>
        <i/>
        <sz val="11"/>
        <rFont val="Times New Roman"/>
        <family val="1"/>
      </rPr>
      <t>hub</t>
    </r>
    <r>
      <rPr>
        <sz val="11"/>
        <rFont val="Times New Roman"/>
        <family val="1"/>
      </rPr>
      <t xml:space="preserve"> del turismo digitale</t>
    </r>
  </si>
  <si>
    <t>Tassi di riciclaggio dei rifiuti di imballaggio nel piano d'azione per l'economia circolare</t>
  </si>
  <si>
    <t>Tasso di riciclaggio</t>
  </si>
  <si>
    <t>Disposizione nel decreto ministeriale che indica l'entrata in vigore</t>
  </si>
  <si>
    <t>M2C1-10</t>
  </si>
  <si>
    <r>
      <t>Notifica della firma dell'accordo con i creatori di contenuti (</t>
    </r>
    <r>
      <rPr>
        <i/>
        <sz val="11"/>
        <rFont val="Times New Roman"/>
        <family val="1"/>
      </rPr>
      <t>content</t>
    </r>
    <r>
      <rPr>
        <sz val="11"/>
        <rFont val="Times New Roman"/>
        <family val="1"/>
      </rPr>
      <t xml:space="preserve"> </t>
    </r>
    <r>
      <rPr>
        <i/>
        <sz val="11"/>
        <rFont val="Times New Roman"/>
        <family val="1"/>
      </rPr>
      <t>producers</t>
    </r>
    <r>
      <rPr>
        <sz val="11"/>
        <rFont val="Times New Roman"/>
        <family val="1"/>
      </rPr>
      <t>)</t>
    </r>
  </si>
  <si>
    <t>M2C1-12</t>
  </si>
  <si>
    <t>Disposizione nella normativa che indica l'entrata in vigore</t>
  </si>
  <si>
    <t>M2C1-14</t>
  </si>
  <si>
    <t>Approvazione del decreto ministeriale di approvazione dei criteri per la selezione dei progetti proposti dai comuni.</t>
  </si>
  <si>
    <t>Pubblicazione nella Gazzetta Ufficiale della Repubblica italiana</t>
  </si>
  <si>
    <t>M2C1-15</t>
  </si>
  <si>
    <t>M2C1-15 bis</t>
  </si>
  <si>
    <t>M2C1-15 ter</t>
  </si>
  <si>
    <t>Punti percentuali</t>
  </si>
  <si>
    <t>M2C1-15
quater</t>
  </si>
  <si>
    <t>M2C1-16</t>
  </si>
  <si>
    <t>M2C1-16 bis</t>
  </si>
  <si>
    <t>M2C1-16 ter</t>
  </si>
  <si>
    <t>M2C1-17</t>
  </si>
  <si>
    <t>M2C1-17 ter</t>
  </si>
  <si>
    <t>Tassi di riciclaggio degli imballaggi in legno nel piano d'azione per l'economia circolare</t>
  </si>
  <si>
    <t>Tassi di riciclaggio degli imballaggi di plastica nel piano d'azione per l'economia circolare</t>
  </si>
  <si>
    <t>Tassi di riciclaggio degli imballaggi in alluminio nel piano d'azione per l'economia circolare</t>
  </si>
  <si>
    <t>Tassi di riciclaggio degli imballaggi di vetro nel piano d'azione per l'economia circolare</t>
  </si>
  <si>
    <t>M2C1-19</t>
  </si>
  <si>
    <t>Numero di piccole isole</t>
  </si>
  <si>
    <t>Pubblicazione dell'accordo approvato sul sito del ministero</t>
  </si>
  <si>
    <t>Notifica dell aggiudicazione di (tutti gli) appalti pubblici per la selezione delle Green communities</t>
  </si>
  <si>
    <t>M2C1-21</t>
  </si>
  <si>
    <t>Percentuale di interventi presentati dalle Green communities</t>
  </si>
  <si>
    <t>Pubblicazione sul sito del ministero o su qualsiasi altro canale di supporto</t>
  </si>
  <si>
    <t>M2C1-5</t>
  </si>
  <si>
    <t>M2C1-6</t>
  </si>
  <si>
    <t>M2C1-7</t>
  </si>
  <si>
    <t>M2C1-8</t>
  </si>
  <si>
    <t>M2C1-9</t>
  </si>
  <si>
    <t>kW</t>
  </si>
  <si>
    <t>M2C2-1</t>
  </si>
  <si>
    <t>Notifica dell'aggiudicazione del progetto per lo sviluppo di un'infrastruttura offshore</t>
  </si>
  <si>
    <t>M2C2-10</t>
  </si>
  <si>
    <r>
      <t xml:space="preserve">Smart grid: </t>
    </r>
    <r>
      <rPr>
        <sz val="11"/>
        <rFont val="Times New Roman"/>
        <family val="1"/>
      </rPr>
      <t>aumento della capacità di rete per la distribuzione di energia rinnovabile</t>
    </r>
  </si>
  <si>
    <t>M2C2-11</t>
  </si>
  <si>
    <r>
      <t xml:space="preserve">Investimento 2.1 - Rafforzamento </t>
    </r>
    <r>
      <rPr>
        <i/>
        <sz val="11"/>
        <rFont val="Times New Roman"/>
        <family val="1"/>
      </rPr>
      <t>smart</t>
    </r>
    <r>
      <rPr>
        <sz val="11"/>
        <rFont val="Times New Roman"/>
        <family val="1"/>
      </rPr>
      <t xml:space="preserve"> </t>
    </r>
    <r>
      <rPr>
        <i/>
        <sz val="11"/>
        <rFont val="Times New Roman"/>
        <family val="1"/>
      </rPr>
      <t>grid</t>
    </r>
  </si>
  <si>
    <r>
      <rPr>
        <i/>
        <sz val="11"/>
        <rFont val="Times New Roman"/>
        <family val="1"/>
      </rPr>
      <t>Smart</t>
    </r>
    <r>
      <rPr>
        <sz val="11"/>
        <rFont val="Times New Roman"/>
        <family val="1"/>
      </rPr>
      <t xml:space="preserve"> </t>
    </r>
    <r>
      <rPr>
        <i/>
        <sz val="11"/>
        <rFont val="Times New Roman"/>
        <family val="1"/>
      </rPr>
      <t>grid</t>
    </r>
    <r>
      <rPr>
        <sz val="11"/>
        <rFont val="Times New Roman"/>
        <family val="1"/>
      </rPr>
      <t>: elettrificazione dei consumi energetici</t>
    </r>
  </si>
  <si>
    <t>1 500 00
0</t>
  </si>
  <si>
    <t>Notifica dell'aggiudicazione dei progetti</t>
  </si>
  <si>
    <t>M2C2-13</t>
  </si>
  <si>
    <t>M2C2-14</t>
  </si>
  <si>
    <t>Notifica dell'aggiudicazione di (tutti gli) appalti pubblici per lo sviluppo di almeno 40 stazioni di rifornimento a base di idrogeno [...]</t>
  </si>
  <si>
    <t>M2C2-15</t>
  </si>
  <si>
    <t>M2C2-16</t>
  </si>
  <si>
    <t>Notifica dell'assegnazione delle risorse</t>
  </si>
  <si>
    <t>M2C2-17</t>
  </si>
  <si>
    <t>Notifica dell'aggiudicazione dei contratti di ricerca e sviluppo sull'idrogeno</t>
  </si>
  <si>
    <t>M2C2-19</t>
  </si>
  <si>
    <t>M2C2-2</t>
  </si>
  <si>
    <t>M2C2-20</t>
  </si>
  <si>
    <t>Disposizione nella normativa che indica l'entrata in vigore della legge</t>
  </si>
  <si>
    <t>M2C2-22</t>
  </si>
  <si>
    <t>M2C2-23</t>
  </si>
  <si>
    <t>M2C2-24</t>
  </si>
  <si>
    <t>Notifica dell'aggiudicazione di (tutti gli) appalti pubblici per la realizzazione di piste ciclabili, metropolitane, filovie e funivie in aree metropolitane</t>
  </si>
  <si>
    <t>M2C2-25</t>
  </si>
  <si>
    <t>M2C2-26</t>
  </si>
  <si>
    <t>M2C2-27</t>
  </si>
  <si>
    <t>Notifica dell'aggiudicazione di (tutti gli) appalti pubblici per l'installazione di infrastrutture di ricarica elettrica</t>
  </si>
  <si>
    <t>M2C2-28</t>
  </si>
  <si>
    <t>Aggiudicazione di (tutti gli) appalti pubblici per l'installazione di infrastrutture di ricarica elettrica M2</t>
  </si>
  <si>
    <t>M2C2-29</t>
  </si>
  <si>
    <t>Numero di stazioni di ricarica rapida in autostrada</t>
  </si>
  <si>
    <t>M2C2-29 bis</t>
  </si>
  <si>
    <t>Numero di stazioni di ricarica rapida in zone urbane</t>
  </si>
  <si>
    <t>M2C2-3</t>
  </si>
  <si>
    <t>M2C2-30</t>
  </si>
  <si>
    <t>M2C2-30 bis</t>
  </si>
  <si>
    <t>M2C2-31</t>
  </si>
  <si>
    <t>Notifica dell'aggiudicazione di tutti gli appalti per il rinnovo del parco veicoli dei Vigili del
Fuoco</t>
  </si>
  <si>
    <t>M2C2-32</t>
  </si>
  <si>
    <t>Notifica dell'aggiudicazione di tutti gli appalti per il rinnovo del parco autobus regionale per il trasporto pubblico con veicoli a
combustibili puliti</t>
  </si>
  <si>
    <t>M2C2-33</t>
  </si>
  <si>
    <t>Notifica dell'aggiudicazione di tutti gli appalti per il rinnovo del parco ferroviario per il trasporto pubblico regionale con treni a combustibili puliti e servizio universale</t>
  </si>
  <si>
    <t>M2C2-34</t>
  </si>
  <si>
    <t>M2C2-34 bis</t>
  </si>
  <si>
    <t>M2C2-35</t>
  </si>
  <si>
    <t>M2C2-35 bis</t>
  </si>
  <si>
    <t>M2C2-36</t>
  </si>
  <si>
    <t>M2C2-37</t>
  </si>
  <si>
    <t>Disposizione nella normativa che indica l'entrata in vigore del decreto-legge</t>
  </si>
  <si>
    <t>Disposizione nella normativa che indica l'entrata in vigore del decreto ministeriale</t>
  </si>
  <si>
    <t>M2C2-39</t>
  </si>
  <si>
    <t>MW</t>
  </si>
  <si>
    <t>M2C2-4</t>
  </si>
  <si>
    <t>M2C2-40</t>
  </si>
  <si>
    <t>GWh</t>
  </si>
  <si>
    <t>M2C2-41</t>
  </si>
  <si>
    <t>Notifica della firma dell'accordo finanziario</t>
  </si>
  <si>
    <t>M2C2-43</t>
  </si>
  <si>
    <t>250 000
000</t>
  </si>
  <si>
    <t>M2C2-44</t>
  </si>
  <si>
    <t>Notifica dell'aggiudicazione di tutti gli appalti pubblici per l'installazione di pannelli solari fotovoltaici in sistemi agro- voltaici</t>
  </si>
  <si>
    <t>M2C2-45</t>
  </si>
  <si>
    <t>M2C2-46</t>
  </si>
  <si>
    <t>Notifica dell'aggiudicazione di tutti gli appalti pubblici per la realizzazione degli interventi a beneficio delle comunità energetiche</t>
  </si>
  <si>
    <t>M2C2-47</t>
  </si>
  <si>
    <t>M2C2-48</t>
  </si>
  <si>
    <r>
      <t>Investimento 3.1 - Produzione di idrogeno in aree industriali dismesse (</t>
    </r>
    <r>
      <rPr>
        <i/>
        <sz val="11"/>
        <rFont val="Times New Roman"/>
        <family val="1"/>
      </rPr>
      <t>hydrogen</t>
    </r>
    <r>
      <rPr>
        <sz val="11"/>
        <rFont val="Times New Roman"/>
        <family val="1"/>
      </rPr>
      <t xml:space="preserve"> </t>
    </r>
    <r>
      <rPr>
        <i/>
        <sz val="11"/>
        <rFont val="Times New Roman"/>
        <family val="1"/>
      </rPr>
      <t>valleys</t>
    </r>
    <r>
      <rPr>
        <sz val="11"/>
        <rFont val="Times New Roman"/>
        <family val="1"/>
      </rPr>
      <t>)</t>
    </r>
  </si>
  <si>
    <t>Notifica dell'aggiudicazione di (tutti gli) appalti pubblici per la produzione di idrogeno in aree industriali dismesse</t>
  </si>
  <si>
    <t>M2C2-49</t>
  </si>
  <si>
    <t>M2C2-5</t>
  </si>
  <si>
    <t>M2C2-50</t>
  </si>
  <si>
    <r>
      <t xml:space="preserve">Investimento 3.2 - Utilizzo dell'idrogeno in settori </t>
    </r>
    <r>
      <rPr>
        <i/>
        <sz val="11"/>
        <rFont val="Times New Roman"/>
        <family val="1"/>
      </rPr>
      <t>hard-to-</t>
    </r>
    <r>
      <rPr>
        <sz val="11"/>
        <rFont val="Times New Roman"/>
        <family val="1"/>
      </rPr>
      <t xml:space="preserve"> </t>
    </r>
    <r>
      <rPr>
        <i/>
        <sz val="11"/>
        <rFont val="Times New Roman"/>
        <family val="1"/>
      </rPr>
      <t>abate</t>
    </r>
  </si>
  <si>
    <t>Firma dell'accordo</t>
  </si>
  <si>
    <t>M2C2-51</t>
  </si>
  <si>
    <t>Notifica della pubblicazione di (tutti gli) appalti pubblici</t>
  </si>
  <si>
    <t>M2C2-53</t>
  </si>
  <si>
    <t>M2C2-6</t>
  </si>
  <si>
    <t>M2C2-7</t>
  </si>
  <si>
    <t>Notifica dell'aggiudicazione di (tutti gli) appalti pubblici</t>
  </si>
  <si>
    <t>M2C2-9</t>
  </si>
  <si>
    <r>
      <rPr>
        <i/>
        <sz val="11"/>
        <rFont val="Times New Roman"/>
        <family val="1"/>
      </rPr>
      <t>Smart</t>
    </r>
    <r>
      <rPr>
        <sz val="11"/>
        <rFont val="Times New Roman"/>
        <family val="1"/>
      </rPr>
      <t xml:space="preserve"> </t>
    </r>
    <r>
      <rPr>
        <i/>
        <sz val="11"/>
        <rFont val="Times New Roman"/>
        <family val="1"/>
      </rPr>
      <t>grid</t>
    </r>
    <r>
      <rPr>
        <sz val="11"/>
        <rFont val="Times New Roman"/>
        <family val="1"/>
      </rPr>
      <t>: aumento della capacità di rete per la distribuzione di energia rinnovabile</t>
    </r>
  </si>
  <si>
    <t>M2C3-1</t>
  </si>
  <si>
    <t>Disposizione nell'atto giuridico/neg li atti giuridici che indica l'entrata in vigore</t>
  </si>
  <si>
    <t>M2C3-10</t>
  </si>
  <si>
    <t>M2C3-2</t>
  </si>
  <si>
    <t>M2C3-3</t>
  </si>
  <si>
    <t>M2C3-5</t>
  </si>
  <si>
    <t>Notifica dell'aggiudicazi one di tutti i contratti pubblici a seguito di una procedura di appalto pubblico</t>
  </si>
  <si>
    <t>M2C3-6</t>
  </si>
  <si>
    <t>400 00
0</t>
  </si>
  <si>
    <t>M2C3-7</t>
  </si>
  <si>
    <t>M2C3-8</t>
  </si>
  <si>
    <t>Disposizione nell'atto giuridico/negl i atti giuridici pertinenti che indica l'entrata in vigore</t>
  </si>
  <si>
    <r>
      <t>M2C4-10</t>
    </r>
    <r>
      <rPr>
        <sz val="11"/>
        <color theme="1"/>
        <rFont val="Calibri"/>
        <family val="2"/>
        <scheme val="minor"/>
      </rPr>
      <t/>
    </r>
  </si>
  <si>
    <t>Notifica dell'aggiudicazione di tutti gli appalti pubblici per gli interventi in materia di gestione e riduzione dei rischi idrogeologici.</t>
  </si>
  <si>
    <r>
      <t>M2C4-11</t>
    </r>
    <r>
      <rPr>
        <sz val="11"/>
        <color theme="1"/>
        <rFont val="Calibri"/>
        <family val="2"/>
        <scheme val="minor"/>
      </rPr>
      <t/>
    </r>
  </si>
  <si>
    <r>
      <t>M2C4-12</t>
    </r>
    <r>
      <rPr>
        <sz val="11"/>
        <color theme="1"/>
        <rFont val="Calibri"/>
        <family val="2"/>
        <scheme val="minor"/>
      </rPr>
      <t/>
    </r>
  </si>
  <si>
    <t>Indicazione nel testo dei decreti della data di
entrata in vigore</t>
  </si>
  <si>
    <r>
      <t>M2C4-13</t>
    </r>
    <r>
      <rPr>
        <sz val="11"/>
        <color theme="1"/>
        <rFont val="Calibri"/>
        <family val="2"/>
        <scheme val="minor"/>
      </rPr>
      <t/>
    </r>
  </si>
  <si>
    <r>
      <t>M2C4-14</t>
    </r>
    <r>
      <rPr>
        <sz val="11"/>
        <color theme="1"/>
        <rFont val="Calibri"/>
        <family val="2"/>
        <scheme val="minor"/>
      </rPr>
      <t/>
    </r>
  </si>
  <si>
    <r>
      <t>M2C4-15</t>
    </r>
    <r>
      <rPr>
        <sz val="11"/>
        <color theme="1"/>
        <rFont val="Calibri"/>
        <family val="2"/>
        <scheme val="minor"/>
      </rPr>
      <t/>
    </r>
  </si>
  <si>
    <r>
      <t>M2C4-16</t>
    </r>
    <r>
      <rPr>
        <sz val="11"/>
        <color theme="1"/>
        <rFont val="Calibri"/>
        <family val="2"/>
        <scheme val="minor"/>
      </rPr>
      <t/>
    </r>
  </si>
  <si>
    <r>
      <t>M2C4-17</t>
    </r>
    <r>
      <rPr>
        <sz val="11"/>
        <color theme="1"/>
        <rFont val="Calibri"/>
        <family val="2"/>
        <scheme val="minor"/>
      </rPr>
      <t/>
    </r>
  </si>
  <si>
    <r>
      <t>M2C4-18</t>
    </r>
    <r>
      <rPr>
        <sz val="11"/>
        <color theme="1"/>
        <rFont val="Calibri"/>
        <family val="2"/>
        <scheme val="minor"/>
      </rPr>
      <t/>
    </r>
  </si>
  <si>
    <t>Indicazione nei pertinenti atti legislativi dell'adozione del piano di forestazione urbana</t>
  </si>
  <si>
    <r>
      <t>M2C4-19</t>
    </r>
    <r>
      <rPr>
        <sz val="11"/>
        <color theme="1"/>
        <rFont val="Calibri"/>
        <family val="2"/>
        <scheme val="minor"/>
      </rPr>
      <t/>
    </r>
  </si>
  <si>
    <r>
      <t>M2C4-20</t>
    </r>
    <r>
      <rPr>
        <sz val="11"/>
        <color theme="1"/>
        <rFont val="Calibri"/>
        <family val="2"/>
        <scheme val="minor"/>
      </rPr>
      <t/>
    </r>
  </si>
  <si>
    <r>
      <t>M2C4-21</t>
    </r>
    <r>
      <rPr>
        <sz val="11"/>
        <color theme="1"/>
        <rFont val="Calibri"/>
        <family val="2"/>
        <scheme val="minor"/>
      </rPr>
      <t/>
    </r>
  </si>
  <si>
    <t>Indicazione nel testo del pertinente atto legislativo della data di entrata in vigore</t>
  </si>
  <si>
    <r>
      <t>M2C4-22</t>
    </r>
    <r>
      <rPr>
        <sz val="11"/>
        <color theme="1"/>
        <rFont val="Calibri"/>
        <family val="2"/>
        <scheme val="minor"/>
      </rPr>
      <t/>
    </r>
  </si>
  <si>
    <r>
      <t>M2C4-23</t>
    </r>
    <r>
      <rPr>
        <sz val="11"/>
        <color theme="1"/>
        <rFont val="Calibri"/>
        <family val="2"/>
        <scheme val="minor"/>
      </rPr>
      <t/>
    </r>
  </si>
  <si>
    <r>
      <t>M2C4-24</t>
    </r>
    <r>
      <rPr>
        <sz val="11"/>
        <color theme="1"/>
        <rFont val="Calibri"/>
        <family val="2"/>
        <scheme val="minor"/>
      </rPr>
      <t/>
    </r>
  </si>
  <si>
    <t>Indicazione nel testo del pertinente atto legislativo dell'adozione del piano d'azione</t>
  </si>
  <si>
    <r>
      <t>M2C4-25</t>
    </r>
    <r>
      <rPr>
        <sz val="11"/>
        <color theme="1"/>
        <rFont val="Calibri"/>
        <family val="2"/>
        <scheme val="minor"/>
      </rPr>
      <t/>
    </r>
  </si>
  <si>
    <r>
      <t>M2C4-26</t>
    </r>
    <r>
      <rPr>
        <sz val="11"/>
        <color theme="1"/>
        <rFont val="Calibri"/>
        <family val="2"/>
        <scheme val="minor"/>
      </rPr>
      <t/>
    </r>
  </si>
  <si>
    <r>
      <t>M2C4-27</t>
    </r>
    <r>
      <rPr>
        <sz val="11"/>
        <color theme="1"/>
        <rFont val="Calibri"/>
        <family val="2"/>
        <scheme val="minor"/>
      </rPr>
      <t/>
    </r>
  </si>
  <si>
    <r>
      <t>M2C4-28</t>
    </r>
    <r>
      <rPr>
        <sz val="11"/>
        <color theme="1"/>
        <rFont val="Calibri"/>
        <family val="2"/>
        <scheme val="minor"/>
      </rPr>
      <t/>
    </r>
  </si>
  <si>
    <t>Notifica dell'aggiudicazione di (tutti gli) appalti pubblici per  investimenti in infrastrutture idriche primarie e per la sicurezza dell'approvvigionamento idrico</t>
  </si>
  <si>
    <r>
      <t>M2C4-29</t>
    </r>
    <r>
      <rPr>
        <sz val="11"/>
        <color theme="1"/>
        <rFont val="Calibri"/>
        <family val="2"/>
        <scheme val="minor"/>
      </rPr>
      <t/>
    </r>
  </si>
  <si>
    <t>M2C4-3</t>
  </si>
  <si>
    <r>
      <t>M2C4-30</t>
    </r>
    <r>
      <rPr>
        <sz val="11"/>
        <color theme="1"/>
        <rFont val="Calibri"/>
        <family val="2"/>
        <scheme val="minor"/>
      </rPr>
      <t/>
    </r>
  </si>
  <si>
    <t>Notifica dell'aggiudicazione di tutti gli appalti pubblici per investimenti in infrastrutture idriche primarie e per la sicurezza dell'approvvigionamento idrico</t>
  </si>
  <si>
    <r>
      <t>M2C4-31</t>
    </r>
    <r>
      <rPr>
        <sz val="11"/>
        <color theme="1"/>
        <rFont val="Calibri"/>
        <family val="2"/>
        <scheme val="minor"/>
      </rPr>
      <t/>
    </r>
  </si>
  <si>
    <r>
      <t>M2C4-32</t>
    </r>
    <r>
      <rPr>
        <sz val="11"/>
        <color theme="1"/>
        <rFont val="Calibri"/>
        <family val="2"/>
        <scheme val="minor"/>
      </rPr>
      <t/>
    </r>
  </si>
  <si>
    <r>
      <t>M2C4-33</t>
    </r>
    <r>
      <rPr>
        <sz val="11"/>
        <color theme="1"/>
        <rFont val="Calibri"/>
        <family val="2"/>
        <scheme val="minor"/>
      </rPr>
      <t/>
    </r>
  </si>
  <si>
    <t>Notifica dell'aggiudicazione di tutti gli appalti pubblici per un totale di
880 000 000 EUR per
gli interventi sulle reti e i sistemi irrigui e sul relativo sistema di digitalizzazione e monitoraggio.</t>
  </si>
  <si>
    <r>
      <t>M2C4-34</t>
    </r>
    <r>
      <rPr>
        <sz val="11"/>
        <color theme="1"/>
        <rFont val="Calibri"/>
        <family val="2"/>
        <scheme val="minor"/>
      </rPr>
      <t/>
    </r>
  </si>
  <si>
    <t>Notifica di (tutti gli) appalti pubblici per le reti fognarie e la depurazione</t>
  </si>
  <si>
    <t>M2C4-6</t>
  </si>
  <si>
    <r>
      <t>M2C4-7</t>
    </r>
    <r>
      <rPr>
        <sz val="11"/>
        <color theme="1"/>
        <rFont val="Calibri"/>
        <family val="2"/>
        <scheme val="minor"/>
      </rPr>
      <t/>
    </r>
  </si>
  <si>
    <t>Disposizione nel DPCM che indica l'entrata in vigore</t>
  </si>
  <si>
    <r>
      <t>M2C4-8</t>
    </r>
    <r>
      <rPr>
        <sz val="11"/>
        <color theme="1"/>
        <rFont val="Calibri"/>
        <family val="2"/>
        <scheme val="minor"/>
      </rPr>
      <t/>
    </r>
  </si>
  <si>
    <r>
      <t>M2C4-9</t>
    </r>
    <r>
      <rPr>
        <sz val="11"/>
        <color theme="1"/>
        <rFont val="Calibri"/>
        <family val="2"/>
        <scheme val="minor"/>
      </rPr>
      <t/>
    </r>
  </si>
  <si>
    <t>M3C1-1</t>
  </si>
  <si>
    <t>Disposizione nella normativa che indica l'entrata in vigore della modifica legislativa sull'iter di approvazione dei Contratti di
Programma</t>
  </si>
  <si>
    <t>M3C1-10</t>
  </si>
  <si>
    <t>M3C1-11</t>
  </si>
  <si>
    <t>Notifica dell'aggiudicazione di tutti gli appalti pubblici per lo sviluppo del sistema europeo di
gestione del traffico ferroviario</t>
  </si>
  <si>
    <t>M3C1-13</t>
  </si>
  <si>
    <t>M3C1-14</t>
  </si>
  <si>
    <t>3 400 km di linee ferroviarie dotati del sistema europeo di gestione del traffico
ferroviario</t>
  </si>
  <si>
    <t>M3C1-15</t>
  </si>
  <si>
    <t>M3C1-16</t>
  </si>
  <si>
    <t>M3C1-17</t>
  </si>
  <si>
    <t>M3C1-18</t>
  </si>
  <si>
    <t>M3C1-19</t>
  </si>
  <si>
    <t>M3C1-2</t>
  </si>
  <si>
    <t>Disposizione nella normativa che indica l'entrata in vigore della modifica normativa che riduce la durata dell'iter di autorizzazione dei
progetti da 11 a 6 mesi.</t>
  </si>
  <si>
    <t>M3C1-20</t>
  </si>
  <si>
    <t>M3C1-21</t>
  </si>
  <si>
    <t>M3C1-22</t>
  </si>
  <si>
    <t>Disposizione nell'atto giuridico pertinente relativa all'entrata in vigore del trasferimento della titolarità di ponti, viadotti e cavalcavia dalle strade di secondo livello a quelle di primo livello (autostrade e
principali strade nazionali)</t>
  </si>
  <si>
    <t>M3C1-4</t>
  </si>
  <si>
    <t>Notifica dell'aggiudicazione di tutti gli appalti pubblici per la costruzione della ferrovia ad alta velocità sulla linea
Salerno-Reggio Calabria</t>
  </si>
  <si>
    <t>M3C1-5</t>
  </si>
  <si>
    <t>M3C1-6</t>
  </si>
  <si>
    <t>M3C1-7</t>
  </si>
  <si>
    <t>Investimento 1.2
- Linee ad alta velocità nel Nord che collegano all'Europa</t>
  </si>
  <si>
    <t>Notifica dell'aggiudicazione di tutti gli appalti pubblici per la costruzione della ferrovia ad alta velocità sulla linea Verona-Brennero</t>
  </si>
  <si>
    <t>M3C1-8</t>
  </si>
  <si>
    <t>M3C1-9</t>
  </si>
  <si>
    <t>Disposizione nell'atto o negli atti giuridici che indica l'entrata in vigore delle modifiche legislative connesse alla semplificazio ne delle procedure per il processo di pianificazione strategica</t>
  </si>
  <si>
    <t>M3C2-10</t>
  </si>
  <si>
    <t>M3C2-3</t>
  </si>
  <si>
    <t>Disposizione nel decreto che indica l'entrata in vigore del decreto riguardante lo Sportello Unico Doganale</t>
  </si>
  <si>
    <r>
      <t xml:space="preserve">Riforma 1.3 - Semplificazion e delle procedure di autorizzazione per gli impianti di </t>
    </r>
    <r>
      <rPr>
        <i/>
        <sz val="11"/>
        <rFont val="Times New Roman"/>
        <family val="1"/>
      </rPr>
      <t>cold</t>
    </r>
    <r>
      <rPr>
        <sz val="11"/>
        <rFont val="Times New Roman"/>
        <family val="1"/>
      </rPr>
      <t xml:space="preserve"> </t>
    </r>
    <r>
      <rPr>
        <i/>
        <sz val="11"/>
        <rFont val="Times New Roman"/>
        <family val="1"/>
      </rPr>
      <t>ironing</t>
    </r>
  </si>
  <si>
    <r>
      <t xml:space="preserve">Entrata in vigore della semplificazion e delle procedure di autorizzazione per gli impianti di </t>
    </r>
    <r>
      <rPr>
        <i/>
        <sz val="11"/>
        <rFont val="Times New Roman"/>
        <family val="1"/>
      </rPr>
      <t>cold</t>
    </r>
    <r>
      <rPr>
        <sz val="11"/>
        <rFont val="Times New Roman"/>
        <family val="1"/>
      </rPr>
      <t xml:space="preserve"> </t>
    </r>
    <r>
      <rPr>
        <i/>
        <sz val="11"/>
        <rFont val="Times New Roman"/>
        <family val="1"/>
      </rPr>
      <t>ironing</t>
    </r>
  </si>
  <si>
    <t>M3C2-5</t>
  </si>
  <si>
    <t>M3C2-6</t>
  </si>
  <si>
    <t>M3C2-7</t>
  </si>
  <si>
    <t>M3C2-9</t>
  </si>
  <si>
    <t>Completamen to delle opere</t>
  </si>
  <si>
    <t>M4C1-1</t>
  </si>
  <si>
    <t>M4C1-10</t>
  </si>
  <si>
    <t>Disposizion e nella normativa che indica l'entrata in vigore della legislazione</t>
  </si>
  <si>
    <t>M4C1-11</t>
  </si>
  <si>
    <t>300 0
00</t>
  </si>
  <si>
    <t>M4C1-12</t>
  </si>
  <si>
    <t>16 20
0</t>
  </si>
  <si>
    <t>M4C1-13</t>
  </si>
  <si>
    <t>650 0
00</t>
  </si>
  <si>
    <t>M4C1-14</t>
  </si>
  <si>
    <t>70 00
0</t>
  </si>
  <si>
    <t>M4C1-15</t>
  </si>
  <si>
    <t>Borse di studio per l'accesso all'università assegnate.</t>
  </si>
  <si>
    <t>336 0
00</t>
  </si>
  <si>
    <t>M4C1-16</t>
  </si>
  <si>
    <t>M4C1-17</t>
  </si>
  <si>
    <t>M4C1-18</t>
  </si>
  <si>
    <t>264 4
80</t>
  </si>
  <si>
    <t>M4C1-19</t>
  </si>
  <si>
    <t>100 0
00</t>
  </si>
  <si>
    <t>M4C1-2</t>
  </si>
  <si>
    <t>Disposizion e nella normativa che indica l'entrata in vigore della riforma</t>
  </si>
  <si>
    <t>M4C1-20</t>
  </si>
  <si>
    <t>22 00
0</t>
  </si>
  <si>
    <t>M4C1-21</t>
  </si>
  <si>
    <t>M4C1-22</t>
  </si>
  <si>
    <t>230 4
00</t>
  </si>
  <si>
    <t>M4C1-23</t>
  </si>
  <si>
    <t>M4C1-24</t>
  </si>
  <si>
    <t>1 000
000</t>
  </si>
  <si>
    <t>M4C1-25</t>
  </si>
  <si>
    <t>M4C1-26</t>
  </si>
  <si>
    <t>2 784
000</t>
  </si>
  <si>
    <t>M4C1-27</t>
  </si>
  <si>
    <t>Disposizione nella normativa che indica l'entrata in vigore della legislazione</t>
  </si>
  <si>
    <t>Disposizione nella normativa che indica l'entrata in vigore della riforma</t>
  </si>
  <si>
    <t>M4C1-30</t>
  </si>
  <si>
    <t>Ministero dell'Istruzio ne - Decreto di adozione del piano Scuola 4.0</t>
  </si>
  <si>
    <t>M4C1-7</t>
  </si>
  <si>
    <t>Sono previste attività di tutoraggio.</t>
  </si>
  <si>
    <t>820 0
00</t>
  </si>
  <si>
    <t>M4C1-8</t>
  </si>
  <si>
    <t>M4C1-9</t>
  </si>
  <si>
    <t>Notifica, da parte delle autorità locali beneficiare del finanziame nto, dell'aggiudi cazione di tutti i contratti di lavori pubblici per gli interventi
ammissibili</t>
  </si>
  <si>
    <r>
      <t>M4C2-10</t>
    </r>
    <r>
      <rPr>
        <sz val="11"/>
        <color theme="1"/>
        <rFont val="Calibri"/>
        <family val="2"/>
        <scheme val="minor"/>
      </rPr>
      <t/>
    </r>
  </si>
  <si>
    <t>Pubblicazione dell'invito a manifestare interesse</t>
  </si>
  <si>
    <r>
      <t>M4C2-11</t>
    </r>
    <r>
      <rPr>
        <sz val="11"/>
        <color theme="1"/>
        <rFont val="Calibri"/>
        <family val="2"/>
        <scheme val="minor"/>
      </rPr>
      <t/>
    </r>
  </si>
  <si>
    <t>Disposizione nell'atto nazionale che indica l'entrata in vigore dell'atto</t>
  </si>
  <si>
    <r>
      <t>M4C2-12</t>
    </r>
    <r>
      <rPr>
        <sz val="11"/>
        <color theme="1"/>
        <rFont val="Calibri"/>
        <family val="2"/>
        <scheme val="minor"/>
      </rPr>
      <t/>
    </r>
  </si>
  <si>
    <r>
      <t>M4C2-13</t>
    </r>
    <r>
      <rPr>
        <sz val="11"/>
        <color theme="1"/>
        <rFont val="Calibri"/>
        <family val="2"/>
        <scheme val="minor"/>
      </rPr>
      <t/>
    </r>
  </si>
  <si>
    <r>
      <t>M4C2-14</t>
    </r>
    <r>
      <rPr>
        <sz val="11"/>
        <color theme="1"/>
        <rFont val="Calibri"/>
        <family val="2"/>
        <scheme val="minor"/>
      </rPr>
      <t/>
    </r>
  </si>
  <si>
    <t>Esborso di valore finanziario pari a 600 000 000 EUR</t>
  </si>
  <si>
    <t>140
000
000</t>
  </si>
  <si>
    <t>600
000
000</t>
  </si>
  <si>
    <r>
      <t>M4C2-15</t>
    </r>
    <r>
      <rPr>
        <sz val="11"/>
        <color theme="1"/>
        <rFont val="Calibri"/>
        <family val="2"/>
        <scheme val="minor"/>
      </rPr>
      <t/>
    </r>
  </si>
  <si>
    <t>Numero di PMI beneficiarie</t>
  </si>
  <si>
    <t>4 50
0</t>
  </si>
  <si>
    <r>
      <t>M4C2-16</t>
    </r>
    <r>
      <rPr>
        <sz val="11"/>
        <color theme="1"/>
        <rFont val="Calibri"/>
        <family val="2"/>
        <scheme val="minor"/>
      </rPr>
      <t/>
    </r>
  </si>
  <si>
    <r>
      <t>M4C2-17</t>
    </r>
    <r>
      <rPr>
        <sz val="11"/>
        <color theme="1"/>
        <rFont val="Calibri"/>
        <family val="2"/>
        <scheme val="minor"/>
      </rPr>
      <t/>
    </r>
  </si>
  <si>
    <t>Notifica dell'aggiudicazione dei contratti</t>
  </si>
  <si>
    <r>
      <t>M4C2-18</t>
    </r>
    <r>
      <rPr>
        <sz val="11"/>
        <color theme="1"/>
        <rFont val="Calibri"/>
        <family val="2"/>
        <scheme val="minor"/>
      </rPr>
      <t/>
    </r>
  </si>
  <si>
    <r>
      <t>M4C2-19</t>
    </r>
    <r>
      <rPr>
        <sz val="11"/>
        <color theme="1"/>
        <rFont val="Calibri"/>
        <family val="2"/>
        <scheme val="minor"/>
      </rPr>
      <t/>
    </r>
  </si>
  <si>
    <t>N</t>
  </si>
  <si>
    <t>M4C2-2</t>
  </si>
  <si>
    <r>
      <t>M4C2-20</t>
    </r>
    <r>
      <rPr>
        <sz val="11"/>
        <color theme="1"/>
        <rFont val="Calibri"/>
        <family val="2"/>
        <scheme val="minor"/>
      </rPr>
      <t/>
    </r>
  </si>
  <si>
    <t>L'accordo è firmato dal governo italiano e da Cassa Depositi e Prestiti.</t>
  </si>
  <si>
    <r>
      <t>M4C2-21</t>
    </r>
    <r>
      <rPr>
        <sz val="11"/>
        <color theme="1"/>
        <rFont val="Calibri"/>
        <family val="2"/>
        <scheme val="minor"/>
      </rPr>
      <t/>
    </r>
  </si>
  <si>
    <t>M4C2-3</t>
  </si>
  <si>
    <t>Disposizione nel decreto che indica l'entrata in vigore della normativa</t>
  </si>
  <si>
    <r>
      <t>M4C2-5</t>
    </r>
    <r>
      <rPr>
        <sz val="11"/>
        <color theme="1"/>
        <rFont val="Calibri"/>
        <family val="2"/>
        <scheme val="minor"/>
      </rPr>
      <t/>
    </r>
  </si>
  <si>
    <t>3 15
0</t>
  </si>
  <si>
    <r>
      <t>M4C2-6</t>
    </r>
    <r>
      <rPr>
        <sz val="11"/>
        <color theme="1"/>
        <rFont val="Calibri"/>
        <family val="2"/>
        <scheme val="minor"/>
      </rPr>
      <t/>
    </r>
  </si>
  <si>
    <t>Numero di progetti aggiudicati</t>
  </si>
  <si>
    <r>
      <t>M4C2-7</t>
    </r>
    <r>
      <rPr>
        <sz val="11"/>
        <color theme="1"/>
        <rFont val="Calibri"/>
        <family val="2"/>
        <scheme val="minor"/>
      </rPr>
      <t/>
    </r>
  </si>
  <si>
    <t>Numero di assunzioni di ricercatori a tempo determinato</t>
  </si>
  <si>
    <r>
      <t>M4C2-8</t>
    </r>
    <r>
      <rPr>
        <sz val="11"/>
        <color theme="1"/>
        <rFont val="Calibri"/>
        <family val="2"/>
        <scheme val="minor"/>
      </rPr>
      <t/>
    </r>
  </si>
  <si>
    <r>
      <t>M4C2-9</t>
    </r>
    <r>
      <rPr>
        <sz val="11"/>
        <color theme="1"/>
        <rFont val="Calibri"/>
        <family val="2"/>
        <scheme val="minor"/>
      </rPr>
      <t/>
    </r>
  </si>
  <si>
    <t>Notifica dell'aggiudicazione degli appalti pubblici per la creazione di "campioni nazionali di R&amp;S"</t>
  </si>
  <si>
    <t>M5C1-1</t>
  </si>
  <si>
    <t>Disposizione nel testo dei due decreti che indica la loro entrata in vigore, previa intesa in sede di Conferenza Stato-Regioni sul programma GOL e sul Piano Nazionale Nuove Competenze</t>
  </si>
  <si>
    <t>M5C1-10</t>
  </si>
  <si>
    <t>M5C1-11</t>
  </si>
  <si>
    <t>M5C1-13</t>
  </si>
  <si>
    <t>M5C1-14</t>
  </si>
  <si>
    <t>M5C1-15</t>
  </si>
  <si>
    <t>M5C1-16</t>
  </si>
  <si>
    <r>
      <t>M5C1-17</t>
    </r>
    <r>
      <rPr>
        <sz val="11"/>
        <color theme="1"/>
        <rFont val="Calibri"/>
        <family val="2"/>
        <scheme val="minor"/>
      </rPr>
      <t/>
    </r>
  </si>
  <si>
    <t>Approvazione del decreto ministeriale per l'istituzione del "Fondo Impresa Donna"</t>
  </si>
  <si>
    <r>
      <t>M5C1-18</t>
    </r>
    <r>
      <rPr>
        <sz val="11"/>
        <color theme="1"/>
        <rFont val="Calibri"/>
        <family val="2"/>
        <scheme val="minor"/>
      </rPr>
      <t/>
    </r>
  </si>
  <si>
    <r>
      <t>M5C1-19</t>
    </r>
    <r>
      <rPr>
        <sz val="11"/>
        <color theme="1"/>
        <rFont val="Calibri"/>
        <family val="2"/>
        <scheme val="minor"/>
      </rPr>
      <t/>
    </r>
  </si>
  <si>
    <t>Indicazione dell'entrata in vigore dei piani adottati dalle Regioni e le attività svolte</t>
  </si>
  <si>
    <t>M5C1-3</t>
  </si>
  <si>
    <t>M5C1-4</t>
  </si>
  <si>
    <t>Partecipazione dei beneficiari del programma "Garanzia di occupabilità dei lavoratori" (GOL) alla formazione professionale</t>
  </si>
  <si>
    <t>M5C1-5</t>
  </si>
  <si>
    <t>Per i centri per l'impiego (PES) in ciascuna Regione, soddisfare i criteri del livello essenziale delle prestazioni PES quali definiti nel programma "Garanzia di occupabilità dei lavoratori" (GOL).</t>
  </si>
  <si>
    <t>Numero.</t>
  </si>
  <si>
    <t>M5C1-7</t>
  </si>
  <si>
    <t>M5C1-9</t>
  </si>
  <si>
    <t>Piena attuazione delle misure del piano nazionale</t>
  </si>
  <si>
    <t>M5C2-1</t>
  </si>
  <si>
    <t>Disposizion e nella normativa che indica l'entrata in vigore della legge quadro</t>
  </si>
  <si>
    <t>M5C2-10</t>
  </si>
  <si>
    <r>
      <t xml:space="preserve">Investimento 3 - </t>
    </r>
    <r>
      <rPr>
        <i/>
        <sz val="11"/>
        <rFont val="Times New Roman"/>
        <family val="1"/>
      </rPr>
      <t>Housing</t>
    </r>
    <r>
      <rPr>
        <sz val="11"/>
        <rFont val="Times New Roman"/>
        <family val="1"/>
      </rPr>
      <t xml:space="preserve"> </t>
    </r>
    <r>
      <rPr>
        <i/>
        <sz val="11"/>
        <rFont val="Times New Roman"/>
        <family val="1"/>
      </rPr>
      <t>First</t>
    </r>
    <r>
      <rPr>
        <sz val="11"/>
        <rFont val="Times New Roman"/>
        <family val="1"/>
      </rPr>
      <t xml:space="preserve"> (innanzitutto la casa) e stazioni di posta</t>
    </r>
  </si>
  <si>
    <r>
      <t xml:space="preserve">Presa in carico, per almeno 6 mesi, delle persone che vivono in condizioni di grave deprivazione materiale mediante i progetti </t>
    </r>
    <r>
      <rPr>
        <i/>
        <sz val="11"/>
        <rFont val="Times New Roman"/>
        <family val="1"/>
      </rPr>
      <t>Housing</t>
    </r>
    <r>
      <rPr>
        <sz val="11"/>
        <rFont val="Times New Roman"/>
        <family val="1"/>
      </rPr>
      <t xml:space="preserve"> </t>
    </r>
    <r>
      <rPr>
        <i/>
        <sz val="11"/>
        <rFont val="Times New Roman"/>
        <family val="1"/>
      </rPr>
      <t>First</t>
    </r>
    <r>
      <rPr>
        <sz val="11"/>
        <rFont val="Times New Roman"/>
        <family val="1"/>
      </rPr>
      <t xml:space="preserve"> e le stazioni di posta.</t>
    </r>
  </si>
  <si>
    <t>Notifica di tutti gli appalti pubblici relativi a investimenti nella rigenerazione urbana, al fine di ridurre le situazioni di emarginazione e degrado sociale con progetti in linea con il dispositivo di ripresa e resilienza (RRF) e il principio "non arrecare un danno significativo" (DNSH).</t>
  </si>
  <si>
    <t>M5C2-12</t>
  </si>
  <si>
    <t>Disposizione nella normativa che indica l'entrata in vigore del piano per i progetti di rigenerazione urbana nelle aree metropolitane</t>
  </si>
  <si>
    <t>M5C2-14</t>
  </si>
  <si>
    <t>Disposizione nella normativa che indica l'entrata in vigore del decreto ministeriale.</t>
  </si>
  <si>
    <t>M5C2-16</t>
  </si>
  <si>
    <t>La strategia di investimento del Fondo è approvata dal Ministero dell'Economia e delle Finanze (MEF).</t>
  </si>
  <si>
    <t>M5C2-18</t>
  </si>
  <si>
    <t>Firma delle convenzioni con le autorità locali.</t>
  </si>
  <si>
    <t>M5C2-2</t>
  </si>
  <si>
    <t>Disposizioni nella normativa che indicano l'entrata in vigore dei decreti legislativi.</t>
  </si>
  <si>
    <t>M5C2-20</t>
  </si>
  <si>
    <t>M5C2-21</t>
  </si>
  <si>
    <t>Notifica dell'aggiudicazione di tutti gli appalti pubblici per progetti in materia di sport e inclusione sociale</t>
  </si>
  <si>
    <t>M5C2-22</t>
  </si>
  <si>
    <t>M5C2-3</t>
  </si>
  <si>
    <t>Disposizioni nella normativa che indicano l'entrata in vigore della legge quadro che rafforza gli interventi a favore degli anziani non
autosufficie nti</t>
  </si>
  <si>
    <t>M5C2-4</t>
  </si>
  <si>
    <t>M5C2-5</t>
  </si>
  <si>
    <t>Disposizioni nella normativa che indicano l'entrata in vigore del piano operativo di interventi</t>
  </si>
  <si>
    <t>M5C2-6</t>
  </si>
  <si>
    <t>M5C2-8</t>
  </si>
  <si>
    <t>Notifica dell'aggiudicazi one di tutti gli appalti pubblici per gli interventi</t>
  </si>
  <si>
    <t>M5C3-10</t>
  </si>
  <si>
    <t>Disposizione nella normativa che indica l'entrata in vigore del regolamento per la semplificazio ne delle procedure e il rafforzament o del ruolo del Commissario nelle Zone Economiche Speciali</t>
  </si>
  <si>
    <t>M5C3-11</t>
  </si>
  <si>
    <t>Disposizione nella normativa che indica l'entrata in vigore dei decreti ministeriali.</t>
  </si>
  <si>
    <t>M5C3-12</t>
  </si>
  <si>
    <t>M5C3-13</t>
  </si>
  <si>
    <t>M5C3-2</t>
  </si>
  <si>
    <t>2 000 0
00</t>
  </si>
  <si>
    <t>M5C3-3</t>
  </si>
  <si>
    <t>M5C3-4</t>
  </si>
  <si>
    <t>Sostegno alle farmacie in comuni di aree interne con meno di 3 000 abitanti (seconda parte)</t>
  </si>
  <si>
    <t>M5C3-5</t>
  </si>
  <si>
    <t>Notifica dell'aggiudicazi one
di tutti gli appalti pubblici per interventi sui beni confiscati alla criminalità organizzata</t>
  </si>
  <si>
    <t>M5C3-6</t>
  </si>
  <si>
    <t>M5C3-7</t>
  </si>
  <si>
    <t>M5C3-8</t>
  </si>
  <si>
    <t>M5C3-9</t>
  </si>
  <si>
    <t>Disposizi one nella normativ a che indica l'entrata in vigore della normativ a.</t>
  </si>
  <si>
    <t>Notifica dell'appro vazione del contratto istituzion ale di sviluppo</t>
  </si>
  <si>
    <t>M6C1-11</t>
  </si>
  <si>
    <t>M6C1-3</t>
  </si>
  <si>
    <t>Linee guida approvate dal Ministero della Salute.</t>
  </si>
  <si>
    <t>Notifica del contratto approvat o</t>
  </si>
  <si>
    <t>M6C1-6</t>
  </si>
  <si>
    <t>M6C1-7</t>
  </si>
  <si>
    <t>M6C1-8</t>
  </si>
  <si>
    <t>M6C1-9</t>
  </si>
  <si>
    <t>M6C2-10</t>
  </si>
  <si>
    <t>M6C2-11</t>
  </si>
  <si>
    <t>Percentua le</t>
  </si>
  <si>
    <t>M6C2-12</t>
  </si>
  <si>
    <t>Entrata in funzione del sistema di Tessera sanitaria elettronica
e dell'infrastrutt ura per l'interoperabili tà del FSE.</t>
  </si>
  <si>
    <t>M6C2-13</t>
  </si>
  <si>
    <t>M6C2-14</t>
  </si>
  <si>
    <t>M6C2-15</t>
  </si>
  <si>
    <t>M6C2-16</t>
  </si>
  <si>
    <t>M6C2-17</t>
  </si>
  <si>
    <t>M6C2-2</t>
  </si>
  <si>
    <t>M6C2-3</t>
  </si>
  <si>
    <t>M6C2-4</t>
  </si>
  <si>
    <t>Piano di riorganizzazione approvato dal Ministero della Salute/Regioni italiane</t>
  </si>
  <si>
    <t>Notifica della firma del Contratto istituzionale di sviluppo da parte del Ministero della Salute e delle Regioni italiane</t>
  </si>
  <si>
    <t>M6C2-6</t>
  </si>
  <si>
    <t>Notifica di tutti i contratti pubblici</t>
  </si>
  <si>
    <t>M6C2-8</t>
  </si>
  <si>
    <t>M6C2-9</t>
  </si>
  <si>
    <t>Inclusion of the saving targets in the "Document of Economy and Finance 2023"</t>
  </si>
  <si>
    <t>Copy of the Official Journal of Primary and Secondary
legislation</t>
  </si>
  <si>
    <t>Methodological Note approved by the Technical Committee for Standard Expenditure Needs (according to art. 43, c. 5- quarter, Law Decree n.
113/2004)</t>
  </si>
  <si>
    <t>Inclusion of the saving targets in the "Document of Economy and
Finance 2024"</t>
  </si>
  <si>
    <t>Percentage</t>
  </si>
  <si>
    <t>Ex-post: Entry into service of 2,800 units of personnel for Southern administrations</t>
  </si>
  <si>
    <t>Ex-post: deployment of a pool of 1,000 experts</t>
  </si>
  <si>
    <t>Semi annual report on KPIs</t>
  </si>
  <si>
    <t>Interim step: Continuous
monitoring of KPIs.</t>
  </si>
  <si>
    <t>Monitoring of progress in reduction</t>
  </si>
  <si>
    <t>Activities of the Scientific Committee</t>
  </si>
  <si>
    <t>Official publication of the approval by Council of Minister
published</t>
  </si>
  <si>
    <t>Copy of the draft delegated law submitted to
Parliament</t>
  </si>
  <si>
    <t>M2C1-15ter</t>
  </si>
  <si>
    <t>Progress report presenting a state of play in the implementation of
the project.</t>
  </si>
  <si>
    <t>Progress report presenting a state of play in the implementation of
the project</t>
  </si>
  <si>
    <t>Progress report presenting a state of play in the implementation of the projects for the production of hydrogen in abandoned industrial
areas centres</t>
  </si>
  <si>
    <t>Progress report presenting the state of play of project and describing the approach adopted to comply with Do No Significant Harm principle in a) the R&amp;D&amp;I process , b) the industrial prototype and c) for the hydrogen
production</t>
  </si>
  <si>
    <t>M2C4-15</t>
  </si>
  <si>
    <t>M2C4-17</t>
  </si>
  <si>
    <t>Submission of a progress report presenting a state of play in the
implementation of the measure</t>
  </si>
  <si>
    <t>M2C4-28</t>
  </si>
  <si>
    <t>M2C4-29</t>
  </si>
  <si>
    <t>M2C4-30</t>
  </si>
  <si>
    <t>M2C4-33</t>
  </si>
  <si>
    <t>Award of (all) contract for interventions of school building security and structural rehbilitation plan</t>
  </si>
  <si>
    <t>Notification of the award of all the contracts on the implementation of the school building security and structural rehabilitation plan</t>
  </si>
  <si>
    <t>M4C2-5</t>
  </si>
  <si>
    <t>M4C2-6</t>
  </si>
  <si>
    <t>M4C2-8</t>
  </si>
  <si>
    <t>Interim Step - Monitoring of the reduction of undeclared work
in targeted sectors</t>
  </si>
  <si>
    <t>Report on the implementation steps</t>
  </si>
  <si>
    <t>Monitoring of SMESs uptake of gender equality
certification</t>
  </si>
  <si>
    <t>Monitoring companies' technical
assistance uptake</t>
  </si>
  <si>
    <t>Monitoring of the participation in the dual system and the obtainment of
relevant certification</t>
  </si>
  <si>
    <t>Reports</t>
  </si>
  <si>
    <t>M5C1-17</t>
  </si>
  <si>
    <t>Monitoring GOL uptake</t>
  </si>
  <si>
    <t>Number of GOL
pathways
undertaken</t>
  </si>
  <si>
    <t>Monitoring vocational training uptake</t>
  </si>
  <si>
    <t>Number of training completed, including covering
digital skills</t>
  </si>
  <si>
    <t>Interim Step - Monitoring vocational training uptake</t>
  </si>
  <si>
    <t>Interim Step - Monitoring National Plan implementation in line with the
Roadmap</t>
  </si>
  <si>
    <t>Proportion</t>
  </si>
  <si>
    <t>2/3</t>
  </si>
  <si>
    <t>Criteria identified to implement the project
activities</t>
  </si>
  <si>
    <t>Contract awarded</t>
  </si>
  <si>
    <t>Publication of the call for proposal</t>
  </si>
  <si>
    <t>Publication of one call for project selection</t>
  </si>
  <si>
    <t>Interim step: Progress report on the state of play of implementation of
the measure</t>
  </si>
  <si>
    <t>Contracts signed</t>
  </si>
  <si>
    <t>Award of (all) contract for interventions to support rural pharmacies in municipalities of less than 3 000 inhabitants</t>
  </si>
  <si>
    <t>Entrata in vigore del piano operativo relativo ai progetti riguardanti l'assegnazione di un alloggio e le stazioni di posta che definisce i requisiti dei progetti che possono essere presentati dagli enti locali e pubblicazione dell'invito a presentare proposte</t>
  </si>
  <si>
    <t>Documentazione fornita a dimostrazione dei processi e delle procedure individuati da condividere tra i laboratori e relazione fornita a dimostrazione dell'attivazione di almeno un laboratorio.</t>
  </si>
  <si>
    <t>Disposizione nella normativa che indica l'entrata in vigore della legge delega che riforma il codice del sistema dei contratti pubblici attualmente in vigore (D.Lgs. n. 50/2016)</t>
  </si>
  <si>
    <t>Disposizione nella normativa che indica l'entrata in vigore del decreto legislativo che attua tutte le disposizioni della legge delega sulla riforma del codice dei contratti pubblici.</t>
  </si>
  <si>
    <t>M2C1-17 bis</t>
  </si>
  <si>
    <t>Contributo climatico</t>
  </si>
  <si>
    <t>M1C1-I1.1-1</t>
  </si>
  <si>
    <t>M1C1-I1.2-2</t>
  </si>
  <si>
    <t>Abilitazione del cloud per la PA locale</t>
  </si>
  <si>
    <t>M1C1-I1.3-3</t>
  </si>
  <si>
    <t>Piattaforma nazionale digitale per i dati</t>
  </si>
  <si>
    <t>M1C1-I1.3-4</t>
  </si>
  <si>
    <t>M1C1-I1.4-5</t>
  </si>
  <si>
    <t>Esperienza dei cittadini - Miglioramento della qualità e dell'usabilità dei servizi pubblici digitali</t>
  </si>
  <si>
    <t>M1C1-I1.4-6</t>
  </si>
  <si>
    <t>Inclusione dei cittadini - Miglioramento dell'accessibilità ai servizi pubblici digitali</t>
  </si>
  <si>
    <t>M1C1-I1.4-7</t>
  </si>
  <si>
    <t>Espansione dell'adozione dei servizi della piattaforma PagoPA e dell'app "IO"</t>
  </si>
  <si>
    <t>M1C1-I1.4-8</t>
  </si>
  <si>
    <t>Espansione dell'adozione delle piattaforme nazionali per l'identità digitale (SPID, CIE) e del registro nazionale (ANPR)</t>
  </si>
  <si>
    <t>011ter</t>
  </si>
  <si>
    <t>M1C1-I1.4-9</t>
  </si>
  <si>
    <t>Digitalizzazione degli avvisi pubblici</t>
  </si>
  <si>
    <t>M1C1-I1.4-10</t>
  </si>
  <si>
    <t>Mobilità come servizio per l'Italia</t>
  </si>
  <si>
    <t>M1C1-I1.5-11</t>
  </si>
  <si>
    <t>Cybersicurezza</t>
  </si>
  <si>
    <t>021quinquies</t>
  </si>
  <si>
    <t>M1C1-I1.6-12</t>
  </si>
  <si>
    <t>Digitalizzazione del ministero dell'Interno</t>
  </si>
  <si>
    <t>M1C1-I1.6-13</t>
  </si>
  <si>
    <t>Digitalizzazione del ministero della Giustizia</t>
  </si>
  <si>
    <t>011 quater</t>
  </si>
  <si>
    <t>M1C1-I1.6-14</t>
  </si>
  <si>
    <t>Digitalizzazione dell'Istituto Nazionale di Previdenza Sociale (INPS) e dell'Istituto Nazionale per l'Assicurazione contro gli Infortuni sul Lavoro (INAIL)</t>
  </si>
  <si>
    <t>M1C1-I1.6-15</t>
  </si>
  <si>
    <t>Digitalizzazione del ministero della Difesa</t>
  </si>
  <si>
    <t>M1C1-I1.6-16</t>
  </si>
  <si>
    <t>Digitalizzazione del Consiglio di Stato</t>
  </si>
  <si>
    <t>M1C1-I1.6-17</t>
  </si>
  <si>
    <t>Digitalizzazione della Guardia di Finanza</t>
  </si>
  <si>
    <t>M1C1-I1.7-18</t>
  </si>
  <si>
    <t>Servizio civico digitale</t>
  </si>
  <si>
    <t>Rete di servizi di facilitazione digitale</t>
  </si>
  <si>
    <t>M1C1-R1.2-21</t>
  </si>
  <si>
    <t>Sostegno alla trasformazione</t>
  </si>
  <si>
    <t>M1C1-I3.1-34</t>
  </si>
  <si>
    <t>Innovazione organizzativa della giustizia - Sottomisura - Assunzione di capitale umano per rafforzare l'Ufficio giudiziario e superare le disparità tra i diversi uffici giudiziari</t>
  </si>
  <si>
    <t>M1C2-I1-36</t>
  </si>
  <si>
    <t>Credito d'imposta per beni strumentali 4.0 materiali (allegato A)</t>
  </si>
  <si>
    <t>M1C2-I1-37</t>
  </si>
  <si>
    <t>Credito d'imposta per beni strumentali 4.0 immateriali (allegato B)</t>
  </si>
  <si>
    <t>M1C2-I1-40</t>
  </si>
  <si>
    <t>Credito d'imposta per attività di formazione</t>
  </si>
  <si>
    <t>M1C2-I2-41</t>
  </si>
  <si>
    <t>Innovazione e tecnologia della microelettronica</t>
  </si>
  <si>
    <t>021 quater</t>
  </si>
  <si>
    <t>M1C2-I3-42</t>
  </si>
  <si>
    <t>Piano Italia 1 Gbps</t>
  </si>
  <si>
    <t>M1C2-I3-43</t>
  </si>
  <si>
    <t>Italia 5G</t>
  </si>
  <si>
    <t>M1C2-I3-44</t>
  </si>
  <si>
    <t>Scuole connesse</t>
  </si>
  <si>
    <t>M1C2-I3-45</t>
  </si>
  <si>
    <t>Strutture di assistenza sanitaria connesse</t>
  </si>
  <si>
    <t>M1C2-I3-46</t>
  </si>
  <si>
    <t>Isole minori connesse</t>
  </si>
  <si>
    <t>M1C2-I4-47</t>
  </si>
  <si>
    <t>Iniziativa SatCom</t>
  </si>
  <si>
    <t>055bis</t>
  </si>
  <si>
    <t>M1C2-I4-48</t>
  </si>
  <si>
    <t>Osservazione della Terra</t>
  </si>
  <si>
    <t>M1C2-I4-49</t>
  </si>
  <si>
    <t>Space Factory</t>
  </si>
  <si>
    <t>009bis</t>
  </si>
  <si>
    <t>M1C2-I4-50</t>
  </si>
  <si>
    <t>In-Orbit Economy</t>
  </si>
  <si>
    <t>M1C2-I5-51</t>
  </si>
  <si>
    <t>Rifinanziamento e ridefinizione del Fondo 394/81 gestito da SIMEST</t>
  </si>
  <si>
    <t>M1C2-I5-52</t>
  </si>
  <si>
    <t>Competitività e resilienza delle filiere produttive</t>
  </si>
  <si>
    <t>M1C3-I1.1-54</t>
  </si>
  <si>
    <t>M1C3-I1.3-56</t>
  </si>
  <si>
    <t>Migliorare l'efficienza energetica nei cinema, nei teatri e nei musei</t>
  </si>
  <si>
    <t>M1C3-I2.1-57a</t>
  </si>
  <si>
    <t>Attrattività dei borghi_efficienza energetica degli edifici pubblici</t>
  </si>
  <si>
    <t>M1C3-I2.1-57b</t>
  </si>
  <si>
    <t>Attrattività dei borghi_efficienza energetica delle PMI</t>
  </si>
  <si>
    <t>M1C3-I2.3-59</t>
  </si>
  <si>
    <t>Programmi per valorizzare l'identità dei luoghi: parchi e giardini storici</t>
  </si>
  <si>
    <t>M1C3-I3.2-62a</t>
  </si>
  <si>
    <t>M1C1-I1.7-19</t>
  </si>
  <si>
    <t>M1C3-I3.2-62b</t>
  </si>
  <si>
    <t>Sviluppo industria cinematografica (Progetto Cinecittà)_costruzione di studi ad alta efficienza energetica</t>
  </si>
  <si>
    <t>025ter</t>
  </si>
  <si>
    <t>M1C3-I3.2-62c</t>
  </si>
  <si>
    <t>Sviluppo industria cinematografica (Progetto Cinecittà)_ristrutturazioni a sostegno dell'efficienza energetica</t>
  </si>
  <si>
    <t>Capacity building per gli operatori della cultura per gestire la transizione digitale e verde.</t>
  </si>
  <si>
    <t>021bis</t>
  </si>
  <si>
    <t>M1C3-I4.1-64</t>
  </si>
  <si>
    <t>Hub del turismo digitale</t>
  </si>
  <si>
    <t>011bis</t>
  </si>
  <si>
    <t>M1C3-I4.2-65</t>
  </si>
  <si>
    <t>Fondi per la competitività delle imprese turistiche - Miglioramento delle infrastrutture di ricettività attraverso lo strumento del credito - Fondo tematico BEI Turismo (nell'ambito del Fondo di Fondi BEI) per lo sviluppo e la resilienza delle imprese turistiche - Fondo di garanzia MiSE a sostegno della nascita e del consolidamento delle PMI del settore turistico - Digitalizzazione, innovazione, competitività e cultura attraverso una partecipazione specifica del ministero del Turismo al Fondo Nazionale del Turismo</t>
  </si>
  <si>
    <t>M2C1-I1.1-71</t>
  </si>
  <si>
    <t>Attuazione di nuovi impianti di gestione rifiuti e ammodernamento di impianti esistenti</t>
  </si>
  <si>
    <t>M2C1-I1.2-72</t>
  </si>
  <si>
    <t>Progetti "faro" di economia circolare</t>
  </si>
  <si>
    <t>M2C1-I2.1-73a</t>
  </si>
  <si>
    <t>Piano logistico per i settori agroalimentare, pesca e acquacoltura, silvicoltura, floricoltura e vivaismo_tecnologie innovative nella produzione agroindustriale</t>
  </si>
  <si>
    <t>M2C1-I2.1-73b</t>
  </si>
  <si>
    <t>Piano logistico per i settori agroalimentare, pesca e acquacoltura, silvicoltura, floricoltura e vivaismo__soluzioni digitali per la logistica</t>
  </si>
  <si>
    <t>Sviluppo industria cinematografica (Progetto Cinecittà)_componente digitale</t>
  </si>
  <si>
    <t>Piano logistico per i settori agroalimentare, pesca e acquacoltura, silvicoltura, floricoltura e vivaismo__soluzioni di trasporto a emissioni zero</t>
  </si>
  <si>
    <t>M2C1-I2.1-73d</t>
  </si>
  <si>
    <t>Piano logistico per i settori agroalimentare, pesca e acquacoltura, silvicoltura, floricoltura e vivaismo_riduzione dei rifiuti</t>
  </si>
  <si>
    <t>M2C1-I2.1-73e</t>
  </si>
  <si>
    <t>Piano logistico per i settori agroalimentare, pesca e acquacoltura, silvicoltura, floricoltura e vivaismo_produzione di energia da fonti rinnovabili</t>
  </si>
  <si>
    <t>M2C1-I2.2-74a</t>
  </si>
  <si>
    <t>Parco Agrisolare_ristrutturazioni efficienti dal punto di vista energetico</t>
  </si>
  <si>
    <t>M2C1-I2.2-74b</t>
  </si>
  <si>
    <t>Parco Agrisolare_ristrutturazioni efficienti dal punto di vista energetico_sistemi di raffreddamento efficienti dal punto di vista energetico</t>
  </si>
  <si>
    <t>M2C1-I2.2-74c</t>
  </si>
  <si>
    <t>Parco Agrisolare_pannelli solari</t>
  </si>
  <si>
    <t>M2C1-I2.3-76b</t>
  </si>
  <si>
    <t>Innovazione e meccanizzazione nel settore agricolo e alimentare_agricoltura di precisione</t>
  </si>
  <si>
    <t>M2C1-I2.3-77</t>
  </si>
  <si>
    <t>Innovazione e meccanizzazione nel settore agricolo e alimentare_settore petrolifero</t>
  </si>
  <si>
    <t>M2C1-I3.1-78a</t>
  </si>
  <si>
    <t>Isole verdi_efficienza energetica</t>
  </si>
  <si>
    <t>M2C1-I3.1-78b</t>
  </si>
  <si>
    <t>Isole verdi_emissioni zero</t>
  </si>
  <si>
    <t>072bis</t>
  </si>
  <si>
    <t>M2C1-I3.1-78c</t>
  </si>
  <si>
    <t>Isole verdi_gestione dei rifiuti</t>
  </si>
  <si>
    <t>M2C1-I3.1-78d</t>
  </si>
  <si>
    <t>Isole verdi_energia solare</t>
  </si>
  <si>
    <t>M2C1-I3.3-80</t>
  </si>
  <si>
    <t>Economia circolare e agricoltura sostenibile - Investimento 3.3: Cultura e consapevolezza su temi e sfide ambientali</t>
  </si>
  <si>
    <t>M2C2-I1.1-86</t>
  </si>
  <si>
    <t>Sviluppo di impianti agri-voltaici</t>
  </si>
  <si>
    <t>M2C2-I1.2-88</t>
  </si>
  <si>
    <t>M2C1-I2.1-73c</t>
  </si>
  <si>
    <t>M2C2-I1.3-89</t>
  </si>
  <si>
    <t>M2C2-I1.4-90</t>
  </si>
  <si>
    <t>Sviluppo biometano, secondo i criteri di promozione dell'economia circolare</t>
  </si>
  <si>
    <t>030bis</t>
  </si>
  <si>
    <t>M2C2-I2.1-92</t>
  </si>
  <si>
    <t>M2C2-I2.2-93</t>
  </si>
  <si>
    <t>Interventi per aumentare la resilienza della rete elettrica</t>
  </si>
  <si>
    <t>M2C2-I3.1-94</t>
  </si>
  <si>
    <t>Produzione di idrogeno in aree industriali dismesse (valli dell'idrogeno)_produzione</t>
  </si>
  <si>
    <t>M2C2-I3.1-95</t>
  </si>
  <si>
    <t>Produzione di idrogeno in aree industriali dismesse (valli dell'idrogeno)_ricerca e sviluppo</t>
  </si>
  <si>
    <t>M2C2-I3.2-97</t>
  </si>
  <si>
    <t>Utilizzo dell'idrogeno in settori le cui emissioni sono difficili da abbattere (hard-to-abate)</t>
  </si>
  <si>
    <t>M2C2-I3.3-98</t>
  </si>
  <si>
    <t>M2C2-I3.4-99</t>
  </si>
  <si>
    <t>M2C2-I3.5-101</t>
  </si>
  <si>
    <t>M2C2-I4.1-102</t>
  </si>
  <si>
    <t>Investimento nella mobilità dolce (Piano nazionale di piste ciclabili)</t>
  </si>
  <si>
    <t>M2C2-I4.2-103</t>
  </si>
  <si>
    <t>Sviluppo di sistemi di trasporto rapido di massa (metro, tram, transito rapido con autobus)</t>
  </si>
  <si>
    <t>M2C2-I4.3-104</t>
  </si>
  <si>
    <t>Infrastrutture di ricarica</t>
  </si>
  <si>
    <t>M2C2-I4.4-105</t>
  </si>
  <si>
    <t>Rinnovo della flotta di autobus del trasporto pubblico regionale con veicoli a combustibili puliti</t>
  </si>
  <si>
    <t>M2C2-I4.4-105b</t>
  </si>
  <si>
    <t>M2C2-I4.4-106</t>
  </si>
  <si>
    <t>Rinnovo della flotta di treni del trasporto pubblico regionale con treni a combustibili puliti e servizio universale</t>
  </si>
  <si>
    <t>Promozione di fonti di energia rinnovabili per le comunità energetiche e autoconsumatori di energie rinnovabili che agiscono congiuntamente</t>
  </si>
  <si>
    <t>M2C2-I4.4-107</t>
  </si>
  <si>
    <t>Rinnovo del parco di veicoli dei Vigili del Fuoco_veicoli</t>
  </si>
  <si>
    <t>M2C2-I4.4-109</t>
  </si>
  <si>
    <t>Rinnovo del parco di veicoli dei Vigili del Fuoco_ricarica</t>
  </si>
  <si>
    <t>M2C2-I5.1-110</t>
  </si>
  <si>
    <t>Tecnologia fotovoltaica</t>
  </si>
  <si>
    <t>M2C2-I5.1-111</t>
  </si>
  <si>
    <t>Settore eolico</t>
  </si>
  <si>
    <t>M2C2-I5.1-112</t>
  </si>
  <si>
    <t>Settore delle batterie</t>
  </si>
  <si>
    <t>M2C2-I5.2-113</t>
  </si>
  <si>
    <t>M2C2-I5.3-115</t>
  </si>
  <si>
    <t>Bus elettrici</t>
  </si>
  <si>
    <t>M2C2-I5.4-116</t>
  </si>
  <si>
    <t>M2C3-I1.1-117</t>
  </si>
  <si>
    <t>Costruzione di nuove scuole attraverso la sostituzione degli edifici - Piano di sostituzione degli edifici scolastici e di riqualificazione energetica</t>
  </si>
  <si>
    <t>M2C3-I1.2-118</t>
  </si>
  <si>
    <t>Efficientamento degli edifici giudiziari: costruzione di edifici, riqualificazione e rafforzamento del patrimonio immobiliare dell'amministrazione della giustizia in chiave ecologica</t>
  </si>
  <si>
    <t>M2C3-I2.1-121</t>
  </si>
  <si>
    <t>Rafforzamento dell'Ecobonus e del Sismabonus fino al 110 % per l'efficienza energetica e la sicurezza degli edifici</t>
  </si>
  <si>
    <t>025bis</t>
  </si>
  <si>
    <t>M2C3-I3.1-123</t>
  </si>
  <si>
    <t>Promozione del teleriscaldamento efficiente</t>
  </si>
  <si>
    <t>034bis</t>
  </si>
  <si>
    <t>M2C4-I1.1-124</t>
  </si>
  <si>
    <t>M2C4-I2.1-125</t>
  </si>
  <si>
    <t>Misure per la riduzione del rischio di alluvione e idrogeologico</t>
  </si>
  <si>
    <t>M2C4-I2.1-126</t>
  </si>
  <si>
    <t>M2C4-I2.2-127</t>
  </si>
  <si>
    <t>Interventi per la resilienza, la valorizzazione del territorio e l'efficienza energetica dei Comuni_cambiamenti climatici</t>
  </si>
  <si>
    <t>M2C4-I2.2-128</t>
  </si>
  <si>
    <t>Interventi per la resilienza, la valorizzazione del territorio e l'efficienza energetica dei Comuni_efficienza energetica</t>
  </si>
  <si>
    <t>M2C4-I3.1-129</t>
  </si>
  <si>
    <t>Tutela e valorizzazione dei boschi urbani e periurbani</t>
  </si>
  <si>
    <t>M2C4-I3.2-130</t>
  </si>
  <si>
    <t>Digitalizzazione dei parchi nazionali Conservazione della natura - monitoraggio delle pressioni e minacce su specie e habitat e cambiamento climatico</t>
  </si>
  <si>
    <t>M2C4-I3.2-131</t>
  </si>
  <si>
    <t>Digitalizzazione dei parchi nazionali Servizi digitali ai visitatori dei parchi nazionali e delle aree marine protette</t>
  </si>
  <si>
    <t>054ter</t>
  </si>
  <si>
    <t>M2C4-I3.2-132</t>
  </si>
  <si>
    <t>Digitalizzazione dei parchi nazionali Semplificazione amministrativa - Digitalizzazione e semplificazione delle procedure per i servizi forniti da Parchi e Aree Marine Protette</t>
  </si>
  <si>
    <t>M2C4-I3.3-133</t>
  </si>
  <si>
    <t>Rinaturalizzazione della zona del Po</t>
  </si>
  <si>
    <t>M2C4-I3.5-135</t>
  </si>
  <si>
    <t>M2C4-I4.1-136</t>
  </si>
  <si>
    <t>M2C4-I4.2-137</t>
  </si>
  <si>
    <t>039bis</t>
  </si>
  <si>
    <t>M2C4-I4.3-138</t>
  </si>
  <si>
    <t>Investimenti nella resilienza dell'agrosistema irriguo per una migliore gestione delle risorse idriche</t>
  </si>
  <si>
    <t>M2C4-I4.4-139</t>
  </si>
  <si>
    <t>041bis</t>
  </si>
  <si>
    <t>M3C1-I1.1-141</t>
  </si>
  <si>
    <t>Collegamenti ferroviari ad Alta Velocità verso il Sud per passeggeri e merci (Palermo-Catania)</t>
  </si>
  <si>
    <t>M3C1-I1.1-142</t>
  </si>
  <si>
    <t>Collegamenti ferroviari ad Alta Velocità verso il Sud per passeggeri e merci (Salerno-Reggio Calabria)</t>
  </si>
  <si>
    <t>M3C1-I1.2-143</t>
  </si>
  <si>
    <t>Linee ad alta velocità nel Nord che collegano all'Europa (Brescia-Verona-Padova)</t>
  </si>
  <si>
    <t>M3C1-I1.2-144</t>
  </si>
  <si>
    <t>Linee ad alta velocità nel Nord che collegano all'Europa (Liguria-Alpi)</t>
  </si>
  <si>
    <t>M3C1-I1.2-145</t>
  </si>
  <si>
    <t>Linee ad alta velocità nel Nord che collegano all'Europa (Verona-Brennero - opere di adduzione)</t>
  </si>
  <si>
    <t>M3C1-I1.3-146</t>
  </si>
  <si>
    <t>Connessioni diagonali (Roma-Pescara)</t>
  </si>
  <si>
    <t>M3C1-I1.3-147</t>
  </si>
  <si>
    <t>Connessioni diagonali (Orte-Falconara)</t>
  </si>
  <si>
    <t>M3C1-I1.3-148</t>
  </si>
  <si>
    <t>Connessioni diagonali (Taranto-Metaponto-Potenza-Battipaglia)</t>
  </si>
  <si>
    <t>M3C1-I1.4-149</t>
  </si>
  <si>
    <t>Introduzione del sistema europeo di gestione del trasporto ferroviario (ERTMS)</t>
  </si>
  <si>
    <t>M3C1-I1.5-150</t>
  </si>
  <si>
    <t>Potenziamento dei nodi metropolitani e dei collegamenti nazionali chiave</t>
  </si>
  <si>
    <t>M3C1-I1.6-151</t>
  </si>
  <si>
    <t>Potenziamento delle linee regionali - Miglioramento delle ferrovie regionali (gestione RFI)</t>
  </si>
  <si>
    <t>M3C1-I1.7-152</t>
  </si>
  <si>
    <t>Miglioramento, elettrificazione e aumento della resilienza delle ferrovie nel Sud</t>
  </si>
  <si>
    <t>M3C1-I1.8-153</t>
  </si>
  <si>
    <t>Miglioramento delle stazioni ferroviarie (gestione RFI; nel Sud)</t>
  </si>
  <si>
    <t>M3C2-I1.1-154a</t>
  </si>
  <si>
    <t>Green ports: interventi per l'energia rinnovabile e l'efficienza energetica nei porti_efficienza energetica</t>
  </si>
  <si>
    <t>M3C2-I1.1-154b</t>
  </si>
  <si>
    <t>Green ports: interventi per l'energia rinnovabile e l'efficienza energetica nei porti_energia solare</t>
  </si>
  <si>
    <t>M3C2-I1.1-154c</t>
  </si>
  <si>
    <t>M3C2-I1.1-154d</t>
  </si>
  <si>
    <t>Green ports: interventi per l'energia rinnovabile e l'efficienza energetica nei porti__trasporti puliti</t>
  </si>
  <si>
    <t>M3C2-I1.1-154e</t>
  </si>
  <si>
    <t>Green ports: interventi per l'energia rinnovabile e l'efficienza energetica nei porti_stazioni di ricarica</t>
  </si>
  <si>
    <t>M3C2-I2.1-155</t>
  </si>
  <si>
    <t>Digitalizzazione della catena logistica_Centro LogIN</t>
  </si>
  <si>
    <t>M3C2-I2.1-156</t>
  </si>
  <si>
    <t>Digitalizzazione della catena logistica_Rete di porti e terminali merci</t>
  </si>
  <si>
    <t>M3C2-I2.1-157</t>
  </si>
  <si>
    <t>Digitalizzazione della catena logistica_Impresa LogIN</t>
  </si>
  <si>
    <t>M3C2-I2.2-159a</t>
  </si>
  <si>
    <t>Digitalizzazione della gestione del traffico aereo_ottimizzazione</t>
  </si>
  <si>
    <t>M3C2-I2.2-158b</t>
  </si>
  <si>
    <t>Digitalizzazione della gestione del traffico aereo_digitalizzazione</t>
  </si>
  <si>
    <t>M4C1-R1.7-166</t>
  </si>
  <si>
    <t>Riforma della regolamentazione degli alloggi per studenti e investimenti in alloggi per studenti</t>
  </si>
  <si>
    <t>M4C1-I3.2-178</t>
  </si>
  <si>
    <t>Scuola 4.0 - scuole innovative, cablaggi, nuove aule didattiche e laboratori</t>
  </si>
  <si>
    <t>M4C1-I3.4-180</t>
  </si>
  <si>
    <t>M4C1-I4.1-182</t>
  </si>
  <si>
    <t>Estensione del numero e delle opportunità di carriera dei dottorati di ricerca (orientati alla ricerca, amministrazione pubblica e beni culturali)</t>
  </si>
  <si>
    <t>Partenariati allargati estesi a università, centri di ricerca, imprese e finanziamento di progetti di ricerca di base</t>
  </si>
  <si>
    <t>M4C2-I1.3-186b</t>
  </si>
  <si>
    <t>M4C2-I1.4-187</t>
  </si>
  <si>
    <t>Rafforzamento delle strutture di ricerca e sostegno a favore della creazione di "leader nazionali di R&amp;S" su alcune tecnologie abilitanti fondamentali</t>
  </si>
  <si>
    <t>M4C2-I1.5-188</t>
  </si>
  <si>
    <t>Creazione e rafforzamento di "ecosistemi di innovazione per la sostenibilità", creazione di "leader territoriali di R&amp;S"</t>
  </si>
  <si>
    <t>M4C2-I2.1-189a</t>
  </si>
  <si>
    <t>IPCEI_digitale</t>
  </si>
  <si>
    <t>021quater</t>
  </si>
  <si>
    <t>M4C2-I2.1-189b</t>
  </si>
  <si>
    <t>IPCEI_verde</t>
  </si>
  <si>
    <t>M4C2-I2.2-190a</t>
  </si>
  <si>
    <t>Partenariati nella ricerca e nell'innovazione – Orizzonte Europa_verde</t>
  </si>
  <si>
    <t>M4C2-I2.2-190b</t>
  </si>
  <si>
    <t>Partenariati nella ricerca e nell'innovazione – Orizzonte Europa_digitale</t>
  </si>
  <si>
    <t>M4C2-I2.3-191</t>
  </si>
  <si>
    <t>Potenziamento ed estensione settoriale/territoriale dei centri di trasferimento tecnologico per segmenti di industria</t>
  </si>
  <si>
    <t>M4C2-I3.1-192</t>
  </si>
  <si>
    <t>Fondo per la costruzione di un sistema integrato di infrastrutture di ricerca e innovazione</t>
  </si>
  <si>
    <t>M4C2-I3.3-194</t>
  </si>
  <si>
    <t>Introduzione di dottorati innovativi che rispondono ai fabbisogni di innovazione delle imprese e promuovono l'assunzione dei ricercatori dalle imprese</t>
  </si>
  <si>
    <t>M5C1-I1.1-198</t>
  </si>
  <si>
    <t>Politiche attive del mercato del lavoro e la formazione professionale</t>
  </si>
  <si>
    <t>M5C1-I1.2-199</t>
  </si>
  <si>
    <t>M5C1-I1.4-201</t>
  </si>
  <si>
    <t>Rafforzamento del sistema duale</t>
  </si>
  <si>
    <t>M5C1-I2.1-202</t>
  </si>
  <si>
    <t>M5C2-I1.2-207</t>
  </si>
  <si>
    <t>M5C2-I3.1-215</t>
  </si>
  <si>
    <t>Progetto Sport e inclusione sociale</t>
  </si>
  <si>
    <t>M5C2-I3.1-215b</t>
  </si>
  <si>
    <t>M5C3-I4-220</t>
  </si>
  <si>
    <t>Investimenti infrastrutturali per la zona economica speciale</t>
  </si>
  <si>
    <t>M6C1-I1.1-221</t>
  </si>
  <si>
    <t>Reti di prossimità, strutture e telemedicina per l'assistenza sanitaria territoriale — Casa della Comunità per migliorare l'assistenza sanitaria territoriale</t>
  </si>
  <si>
    <t>M6C1-I1.2-223</t>
  </si>
  <si>
    <t>Casa come primo luogo di cura e telemedicina</t>
  </si>
  <si>
    <t>M6C2-I1.1-224</t>
  </si>
  <si>
    <t>Aggiornamento digitale delle attrezzature tecnologiche degli ospedali</t>
  </si>
  <si>
    <t>M6C2-I1.3-227</t>
  </si>
  <si>
    <t>M1C3-I3.3-63</t>
  </si>
  <si>
    <t>Collegamenti ferroviari ad Alta Velocità verso il Sud per passeggeri e merci (Napoli - Bari)</t>
  </si>
  <si>
    <t>Green ports: interventi per l'energia rinnovabile e l'efficienza energetica nei porti_riduzione dell'inquinamento</t>
  </si>
  <si>
    <t>M3C1-I1.1-140</t>
  </si>
  <si>
    <t xml:space="preserve">ID misura/ sottomisura </t>
  </si>
  <si>
    <t xml:space="preserve">Nome misura/sottomisura </t>
  </si>
  <si>
    <t xml:space="preserve">Bilancio (milioni di EUR) </t>
  </si>
  <si>
    <t>Settore int. Clima</t>
  </si>
  <si>
    <t>% coeff. Clima</t>
  </si>
  <si>
    <t>Settore int. Digitale</t>
  </si>
  <si>
    <t>% coeff. Digitale</t>
  </si>
  <si>
    <t>n.a.</t>
  </si>
  <si>
    <t>Invest/Riforma</t>
  </si>
  <si>
    <t>Spesa clima</t>
  </si>
  <si>
    <t>Spesa digitale</t>
  </si>
  <si>
    <t>M1C1-R1.1-20</t>
  </si>
  <si>
    <t>M1C2-I1-38</t>
  </si>
  <si>
    <t>M1C2-I1-39</t>
  </si>
  <si>
    <t>M1C3-I1.2-55</t>
  </si>
  <si>
    <t>M2C1-I3.1-78</t>
  </si>
  <si>
    <t>M2C1-I3.2-79</t>
  </si>
  <si>
    <t>M2C4-I3.4-134</t>
  </si>
  <si>
    <t>M4C2-I1.3-186a</t>
  </si>
  <si>
    <t>M4C1-I3.3-179</t>
  </si>
  <si>
    <t>M4C1-I1.1-167</t>
  </si>
  <si>
    <t>M4C1-I1.2-168</t>
  </si>
  <si>
    <t>M4C1-I1.3-169</t>
  </si>
  <si>
    <t>M4C1-I1.4-170</t>
  </si>
  <si>
    <t>M4C1-I1.5-171</t>
  </si>
  <si>
    <t>M4C1-I1.6-172</t>
  </si>
  <si>
    <t>M4C1-I1.7-173</t>
  </si>
  <si>
    <t>M4C2-I3.2-193</t>
  </si>
  <si>
    <t>M4C2-I1.3-186</t>
  </si>
  <si>
    <t>M4C2-I2.1-189</t>
  </si>
  <si>
    <t>M4C2-I2.2-190</t>
  </si>
  <si>
    <t>M5C1-I1.3-200</t>
  </si>
  <si>
    <t>M5C2-I1.1-203</t>
  </si>
  <si>
    <t>M5C2-I1.1-204</t>
  </si>
  <si>
    <t>M5C2-I1.1-205</t>
  </si>
  <si>
    <t>M5C2-I1.1-206</t>
  </si>
  <si>
    <t>M5C2-I1.3-208</t>
  </si>
  <si>
    <t>M5C2-I2.1-209</t>
  </si>
  <si>
    <t>M5C2-I2.1-210</t>
  </si>
  <si>
    <t>M5C2-I2.1-211</t>
  </si>
  <si>
    <t>M5C2-I2.1-212</t>
  </si>
  <si>
    <t>M5C3-I1.1-216</t>
  </si>
  <si>
    <t>M5C3-I1.2-217</t>
  </si>
  <si>
    <t>M5C3-I2.1-218</t>
  </si>
  <si>
    <t>M5C3-I3.1-219</t>
  </si>
  <si>
    <t>M1C3-I3.2-62</t>
  </si>
  <si>
    <t>M1C3-I2.1-57</t>
  </si>
  <si>
    <t>Tabella_clima_digitale</t>
  </si>
  <si>
    <r>
      <t xml:space="preserve">Investimento 4.1 - </t>
    </r>
    <r>
      <rPr>
        <i/>
        <sz val="10"/>
        <rFont val="Times New Roman"/>
        <family val="1"/>
      </rPr>
      <t>Hub</t>
    </r>
    <r>
      <rPr>
        <sz val="10"/>
        <rFont val="Times New Roman"/>
        <family val="1"/>
      </rPr>
      <t xml:space="preserve"> del turismo digitale</t>
    </r>
  </si>
  <si>
    <r>
      <rPr>
        <sz val="10"/>
        <rFont val="Calibri"/>
        <family val="1"/>
      </rPr>
      <t>M1C1-45</t>
    </r>
  </si>
  <si>
    <r>
      <rPr>
        <sz val="10"/>
        <rFont val="Calibri"/>
        <family val="1"/>
      </rPr>
      <t>Interim step: Continuous monitoring of the disposition time.</t>
    </r>
  </si>
  <si>
    <r>
      <rPr>
        <sz val="10"/>
        <rFont val="Calibri"/>
        <family val="1"/>
      </rPr>
      <t>Monitoring</t>
    </r>
  </si>
  <si>
    <r>
      <rPr>
        <sz val="10"/>
        <rFont val="Calibri"/>
        <family val="1"/>
      </rPr>
      <t>M1C1-46</t>
    </r>
  </si>
  <si>
    <r>
      <rPr>
        <sz val="10"/>
        <rFont val="Calibri"/>
        <family val="1"/>
      </rPr>
      <t>M1C1-47</t>
    </r>
  </si>
  <si>
    <r>
      <rPr>
        <sz val="10"/>
        <rFont val="Calibri"/>
        <family val="1"/>
      </rPr>
      <t>Interim step: Continuous monitoring of the backlog.</t>
    </r>
  </si>
  <si>
    <r>
      <rPr>
        <sz val="10"/>
        <rFont val="Calibri"/>
        <family val="1"/>
      </rPr>
      <t>M1C1-48</t>
    </r>
  </si>
  <si>
    <r>
      <rPr>
        <sz val="10"/>
        <rFont val="Calibri"/>
        <family val="1"/>
      </rPr>
      <t>M1C1-49</t>
    </r>
  </si>
  <si>
    <r>
      <rPr>
        <sz val="10"/>
        <rFont val="Calibri"/>
        <family val="1"/>
      </rPr>
      <t>M1C1-50</t>
    </r>
  </si>
  <si>
    <r>
      <rPr>
        <sz val="10"/>
        <rFont val="Calibri"/>
        <family val="1"/>
      </rPr>
      <t>M1C2-6</t>
    </r>
  </si>
  <si>
    <r>
      <rPr>
        <sz val="10"/>
        <rFont val="Calibri"/>
        <family val="1"/>
      </rPr>
      <t>Interim step: Approval of the draft Annual Competition Law 2021 by the Council of Ministers</t>
    </r>
  </si>
  <si>
    <r>
      <rPr>
        <sz val="10"/>
        <rFont val="Calibri"/>
        <family val="1"/>
      </rPr>
      <t>M2C2-6</t>
    </r>
  </si>
  <si>
    <r>
      <rPr>
        <sz val="10"/>
        <rFont val="Calibri"/>
        <family val="1"/>
      </rPr>
      <t>M5C3-5</t>
    </r>
  </si>
  <si>
    <r>
      <rPr>
        <sz val="10"/>
        <rFont val="Calibri"/>
        <family val="1"/>
      </rPr>
      <t>Interim Step 1- Criteria for project selection</t>
    </r>
  </si>
  <si>
    <t>Art. 53 del D.L. 31 maggio 2021, n. 77. L'art. 53 reca norme di semplificazione degli acquisti di beni e servizi informatici strumentali alla realizzazione del PNRR. Nello specifico, si prevede il ricorso all'affidamento diretto per i contratti sottosoglia comunitaria, ammettendo comunque il ricorso a tale procedura quando, in base a determinate condizioni, non sia possibile ricorrere ad altra procedura di affidamento.</t>
  </si>
  <si>
    <t>Dossier Parlamento n. 497 - Ufficio Studi</t>
  </si>
  <si>
    <t>E’ stato adottato il D.L. 31 maggio 2021, n. 77, il quale prevede: 1. abolizione accordi quadro: art. 39, co. 2, lett. a), n. 1; 2. privacy: art. 39, co. 2, lett. a), n. 2; 3. accesso diretto ai dati: art. 39, co. 5, lett. a); 4. regolamenti AGID: art. 41, co. 2; 5. sanzioni: art. 41, co. 1; 6. AGID Determ, 15.12.2021 n. 628, AGID Determ. 1.10.2021 n. 547</t>
  </si>
  <si>
    <t>Il Parlamento ha approvato la legge 26 novembre 2021, n. 206, recante “Delega al Governo per l’efficienza del processo civile e per la revisione della disciplina degli strumenti di risoluzione alternativa delle controversie e misure urgenti di razionalizzazione dei procedimenti in materia di diritti delle persone e delle famiglie nonché in materia di esecuzione forzata”, che delega il Governo ad operare, entro un anno, una complessiva riforma del processo civile, in linea con le indicazioni del PNRR. Il PNRR individua per i decreti delegati il traguardo della fine del 2022.</t>
  </si>
  <si>
    <t>Il Parlamento ha approvato la legge 27 settembre 2021, n. 134, che delega il Governo ad operare, entro un anno, una complessiva riforma del processo penale, in linea con le indicazioni del PNRR. Il PNRR individua per i decreti delegati il traguardo della fine del 2022.</t>
  </si>
  <si>
    <t>Legge 27 settembre 2021,  n. 134</t>
  </si>
  <si>
    <t>Il decreto-legge n. 118 del 2021 (convertito dalla legge n. 14//2021), che reca misure urgenti in materia di crisi d'impresa e di risanamento aziendale (artt. 1-23), rinvia l'entrata in vigore del Codice della crisi d'impresa e dell'insolvenza di cui al d.lgs n. 14 del 2019 al 16 maggio 2022, ad eccezione delle disposizioni di cui al Titolo II della parte I del Codice, concernenti le procedure di allerta e la composizione assistita della crisi innanzi all'Organismo di composizione della crisi d'impresa (OCRI), per le quali l'entrata in vigore è fissata al 31 dicembre 2023. Gli articoli da 2 a 19 del decreto-legge disciplinano un nuovo istituto, la composizione negoziata per la soluzione della crisi d'impresa, il cui obiettivo è superare la situazione di squilibrio dell'impresa prima che si arrivi all'insolvenza. Si tratta di previsioni applicabili a decorrere dal 15 novembre 2021 (articolo 27) (v. tema). Il provvedimento risponde alle indicazioni del PNRR per quanto riguarda le procedure extragiudiziali e la piattaforma online ed è stato attuato dal decreto dirigenziale 28 settembre 2021.</t>
  </si>
  <si>
    <t>Il decreto-legge n. 80/ 2021 (conv. legge n. 113 del 2021) ha dettato modalità speciali per il reclutamento del personale per l'attuazione del PNRR da parte delle amministrazioni pubbliche. In particolare, per il Ministero della Giustizia sono intervenuti gli artt. 11 e ss. che autorizzano il Ministero a reclutare: - nel periodo 2021-2024, in due scaglioni, un contingente massimo di 16.500 unità di addetti all'ufficio per il processo, con contratto di lavoro a tempo determinato della durata massima di due anni e sette mesi per il primo scaglione e di due anni per il secondo (400 unità dovranno essere destinate alla corte di cassazione); - nel periodo 2021-2026, con contratto di lavoro a tempo determinato della durata massima di trentasei mesi, con decorrenza non anteriore al 1° gennaio 2022, un contingente massimo di 5.410 unità di personale amministrativo. In attuazione di queste previsioni è stato pubblicato il Bando per il reclutamento del primo contingente di 8.171 addetti all’Ufficio per il processo. Il bando è scaduto il 23 settembre 2021 e il Ministero dichiara che sono state presentate 66.015 domande.</t>
  </si>
  <si>
    <t>La governance del PNRR è stata definita dal decreto-legge del 31 maggio 2021, n. 77. La responsabilità di indirizzo del Piano è assegnata alla Presidenza del Consiglio dei ministri. È istituita una Cabina di regia, presieduta dal Presidente del Consiglio dei ministri, alla quale partecipano di volta in volta i Ministri e i Sottosegretari competenti in relazione alle tematiche affrontate in ciascuna seduta. La Cabina di Regia, affiancata dalla Segreteria tecnica, assicura relazioni periodiche al Parlamento e alla Conferenza Unificata, e aggiorna periodicamente il Consiglio dei Ministri. Presso la Presidenza del consiglio, inoltre, è istituita un'Unità per la razionalizzazione e il miglioramento dell'efficacia della regolazione, con l'obiettivo di superare gli ostacoli normativi, regolamentari e burocratici che possono rallentare l'attuazione del Piano. È istituito, poi, un Tavolo permanente per il partenariato economico, sociale e territoriale. Il monitoraggio e la rendicontazione del Piano sono affidati al Servizio centrale per il PNRR, istituito presso la Ragioneria generale dello Stato, che rappresenta il punto di contatto nazionale con la Commissione europea per l'attuazione del Piano. Presso la Ragioneria generale dello Stato è inoltre istituito un ufficio dirigenziale con funzioni di audit del PNRR, che opera in posizione di indipendenza funzionale rispetto alle strutture coinvolte nella gestione del PNRR. Alla realizzazione operativa degli interventi previsti dal PNRR provvedono i singoli soggetti attuatori: le Amministrazioni centrali, le Regioni e le Province autonome e gli enti locali, sulla base delle specifiche competenze istituzionali o della diversa titolarità degli interventi definita nel PNRR. Sono previsti poteri sostitutivi in caso di mancato rispetto da parte delle Regioni, delle Città metropolitane, delle Province o dei Comuni degli obblighi e impegni finalizzati all'attuazione del PNRR. Specifiche disposizioni procedurali per l'attuazione del PNRR sono state introdotte inoltre con il decreto-legge 6 novembre 2021, n. 152 il quale ha previsto disposizioni urgenti per l'attuazione del Piano nazionale di ripresa e resilienza (PNRR) e per la prevenzione delle infiltrazioni mafiose.</t>
  </si>
  <si>
    <t>Con il D.L. n. 77 del 2021 sono state introdotte alcune modifiche alla legge 7 agosto 1990 n. 241, finalizzate a rafforzare il silenzio assenso e i poteri sostitutivi per accelerare anche le procedure del PNRR (articoli 61-63). In particolare, le disposizioni recate dagli articoli 17-29 operano un intervento di semplificazione sulla disciplina di VIA (Valutazione di Impatto Ambientale) e VAS (Valutazione Ambientale Strategica) prevista dalla parte seconda del Codice dell'ambiente (D.Lgs. 152/2006). Gli articoli 32 e ss. modificano le procedure di autorizzazione per le energie rinnovabili al fine di introdurvi alcune semplificazioni. L’articolo 33 semplifica la disciplina per fruire del c.d. Superbonus. Gli articoli 44 e ss. intervengono con una serie di semplificazioni procedurali in materia di opere pubbliche la cui realizzazione dovrà rispettare una tempistica stringente anche in considerazione del fatto che le opere stesse sono indicate nel PNRR o incluse nel Fondo complementare. Il D.L. n. 152/2021 prosegue l’adozione di misure di semplificazione necessarie per una efficace attuazione del PNRR, con particolare riferimento: alle procedure di approvazione del Contratto di programma tra MIMS e RFI al fine di ridurre i tempi di realizzazione degli investimenti ferroviari (articolo 5); agli interventi relativi alle infrastrutture ferroviarie e all’edilizia giudiziaria (articolo 6); alla presentazione dei progetti di nuove attività nelle ZES (articolo 11); ai requisiti di eleggibilità per l’accesso, da parte degli studenti universitari e delle istituzioni di alta formazione artistica, musicale e coreutica (AFAM), alle borse di studio (articolo 12); alla realizzazione di alloggi e residenze per gli studenti universitari (articolo 15); all’attuazione dei progetti di digitalizzazione della logistica (articolo 30); alla digitalizzazione dei servizi delle pubbliche amministrazioni (articolo 27); al procedimento di programmazione del sistema del servizio civile universale (articolo 40).</t>
  </si>
  <si>
    <t>2.1 Ecobonus e Sismabonus fino al 110% per l'efficienza energetica e la sicurezza degli edifici</t>
  </si>
  <si>
    <t>DL 1 aprile 2021, n. 44 (art. 10 c.4) , DL 9 giugno 2021, n. 80 (art. 9)</t>
  </si>
  <si>
    <t>D.L. n. 44 del 2021, art. 10, comma 4: ha disciplinato le modalità per effettuare il bando per il reclutamento di 2.800 unità di personale non dirigenziale nelle amministrazioni pubbliche con ruolo di coordinamento nazionale nell'ambito degli interventi previsti dalla politica di coesione dell'Unione europea e nazionale per i cicli di programmazione 2014-2020 e 2021-2027, nelle autorità di gestione, negli organismi intermedi e nei soggetti beneficiari delle Regioni Abruzzo, Basilicata, Calabria, Campania, Molise, Puglia, Sardegna e Sicilia. Il relativo bando è stato pubblicato il 6 aprile 2021. D.L. n. 80/2021, articolo 9, come mod. da D.L. 152/2021, articolo 31: Prevede il conferimento di incarichi di collaborazione a professionisti ed esperti, nel numero minimo pari a 1.000 unità, per il supporto agli enti territoriali nella gestione delle procedure complesse, tenendo conto del relativo livello di coinvolgimento nei procedimenti amministrativi connessi all'attuazione del PNRR. La disposizione ha demandato ad un DPCM il riparto delle risorse per i relativi reclutamenti, nel limite di 320,3 milioni di euro complessivi per gli anni 2021-2024, a valere sul Fondo di rotazione per l'attuazione del Next generation Eu-Italia.</t>
  </si>
  <si>
    <t>In attuazione dell’articolo 9 del D.L. n. 80/2021, il D.P.C.M. 12 novembre 2021 ha stabilito il riparto di 320,3 milioni di euro in favore di Regioni e Province autonome per il conferimento di incarichi di collaborazione per il supporto alla gestione dell</t>
  </si>
  <si>
    <t>Investimenti infrastrutturali per Zone Economiche Speciali - Soggetto attuatore Anas</t>
  </si>
  <si>
    <t>Investimenti infrastrutturali per Zone Economiche Speciali - Soggetto attuatore Regioni</t>
  </si>
  <si>
    <t>Il D.L. n. 77 del 2021, articolo 14, prevede l’applicazione agli investimenti contenuti nel Piano nazionale complementare – approvato con il D.L. n. 59/2021, per complessivi 30,6 miliardi di euro per gli anni dal 2021 al 2026 - delle misure e procedure di accelerazione e semplificazione introdotte dallo stesso decreto-legge per l'attuazione degli interventi del PNRR, al fine di garantirne una efficace e tempestiva attuazione. L'estensione riguarda anche l'applicazione delle disposizioni relative al rafforzamento della capacità amministrativa delle amministrazioni e delle stazioni appaltanti nonché il meccanismo di superamento del dissenso e i poteri sostitutivi. Gli obiettivi iniziali, intermedi e finali dei programmi e degli interventi del Piano nazionale per gli investimenti complementari sono stati individuati nell'allegato 1 del decreto del Ministro dell'economia e delle finanze del 15 luglio 2021, adottato in attuazione del D.L. n. 59 del 2021.</t>
  </si>
  <si>
    <t>DL 31 maggio 2021, n. 77 (art. 14)</t>
  </si>
  <si>
    <t>Il D.L. n. 77/2021 all’articolo 7, disciplina il controllo, audit, anticorruzione e trasparenza per il PNRR. In particolare è istituito presso la Ragioneria generale dello Stato - Ispettorato generale per i Rapporti finanziari con l'Unione europea (IGRUE) un ufficio dirigenziale di livello non generale avente funzioni di audit del PNRR ai sensi dell'articolo 22 paragrafo 2, lettera c), punto ii), del Regolamento (UE) 2021/241. L'ufficio opera in posizione di indipendenza funzionale rispetto alle strutture coinvolte nella gestione del PNRR e si avvale, nello svolgimento delle funzioni di controllo relative a linee di intervento realizzate a livello territoriale, dell'ausilio delle Ragionerie territoriali dello Stato. Il D.M. 11 ottobre 2021 ha disciplinato le procedure sulla gestione finanziaria delle risorse previste dal PNRR, prevedendo in particolare un Sistema informatico di supporto alla gestione del Fondo NGEU. Il MEF riferisce (pag.5) che il 26 novembre 2021 è avvenuto il collaudo delle funzionalità dei primi moduli. Dette funzionalità sono state oggetto di audit da parte dell’Organismo indipendente di audit del PNRR il quale ha rilasciato, in data 9 dicembre 2021, il proprio Rapporto di audit attestandone la conformità con i requisiti previsti nella milestone. Il MEF riferisce, inoltre, che il rilascio delle dashboard per l’elaborazione della reportistica verrà effettuato per fine dicembre 2021 (ma non risultano ancora rilasciate), mentre per giugno 2022 è previsto il completamento di tutte le funzionalità del sistema informativo ReGis e la relativa messa in produzione. In particolare, il sistema comprenderà le funzionalità atte a consentire: a) la raccolta dei dati e il monitoraggio del conseguimento di traguardi e obiettivi; b) la raccolta, archiviazione e accesso ai dati di cui all'articolo 22, paragrafo 2, lettera d), punti da i) a iii), del Regolamento (UE) 2021/241 che istituisce il dispositivo per la ripresa e la resilienza.</t>
  </si>
  <si>
    <t>DL 31 maggio 2021, n. 77 (artt. 48, 49, 50, 51, 52); Decreto 12 agosto 2021, n. 148</t>
  </si>
  <si>
    <t>Con decreto 12 agosto 2021, n. 148 del Dipartimento della funzione pubblica della Presidenza del Consiglio dei ministri è stato emanato il Regolamento recante modalità di digitalizzazione delle procedure dei contratti pubblici, da adottare ai sensi dell'art. 44 del decreto legislativo 18 aprile 2016, n. 50.</t>
  </si>
  <si>
    <t>Con riferimento a tale riforma, si vedano le norme introdotte con il D.L. n. 77/2021, che reca, al Titolo IV, prime misure in materia di revisione della disciplina dei contratti pubblici. Il disegno di legge delega per la revisione del Codice dei contratti pubblici è stato presentato dal Governo al Senato (A.S. 2330) e la 8a Commissione (Lavori pubblici, comunicazioni) ne ha iniziato l’esame nella seduta del 7 settembre 2021.</t>
  </si>
  <si>
    <t>Il D.L. n. 152/2021, all’articolo 9, commi 8 e 9, istituisce presso la Ragioneria generale dello Stato il Comitato scientifico per le attività inerenti alla revisione della spesa, al fine di rafforzare gli strumenti di analisi e monitoraggio della spesa pubblica e dei processi di revisione e valutazione della spesa. Entro il primo semestre 2022 è prevista l’adozione di obiettivi di risparmio per le spending review relative agli anni 2023, 2024, 2025 (M1C1-104)</t>
  </si>
  <si>
    <t>La relazione è stata adottata il 20 dicembre 2021</t>
  </si>
  <si>
    <t>La legge di bilancio 2021 (L. n. 178/2020, articolo 1, commi 1051-1067), utilizzando il "Fondo di rotazione per l'attuazione del Next generation EU-Italia", dotato di risorse nazionali a titolo di anticipazione rispetto ai contributi di futura provenienza europea, da utilizzare dopo l'approvazione del PNRR, ha disposto: l'estensione, fino al 31 dicembre 2022, del credito d'imposta per gli investimenti in beni strumentali, con un potenziamento ed una diversificazione delle aliquote agevolative ed una estensione delle spese ammissibili; l'estensione fino all'anno 2022 e la rideterminazione in aumento delle percentuali entro le quali è riconosciuto il credito di imposta per investimenti in ricerca e sviluppo, in transizione ecologica, in innovazione tecnologica 4.0 e in altre attività innovative a supporto della competitività delle imprese; la proroga al 2022 del credito d'imposta in formazione 4.0. Il D.L. n. 59/2021 ha rideterminato, in ragione delle interlocuzioni intervenute con le istituzioni europee, la quota di risorse per Transizione 4.0 da ascrivere al programma NGEU (13.381 milioni di euro complessivi) e la quota da ascrivere al Piano nazionale per gli investimenti complementari (5.008 milioni), finalizzato ad integrare, con risorse nazionali, gli interventi del PNRR. Il 13 gennaio 2021, con risoluzione n.3/E, l’Agenzia dell’entrate ha istituito i codici tributo. Con tre decreti direttoriali del 6 ottobre 2021 è stato approvato il modello di comunicazione dei dati e delle altre informazioni riguardanti l’applicazione del credito d’imposta per gli investimenti in beni strumentali funzionali alla trasformazione tecnologica e digitale delle imprese; credito d’imposta per gli investimenti in attività di ricerca e sviluppo, attività di innovazione tecnologica e attività di design e ideazione estetica; credito d’imposta per le spese di formazione 4.0. L’Agenzia delle entrate, con Risoluzione n.68/E del 30 novembre 2021 ha definito i Codici tributo per l’utilizzo in compensazione, tramite modello F24, dei crediti d’imposta sostenuti dalla misura “Transizione 4.0”. La previsione di cui all’art. 2, c. 6 bis DL Governance PNRR n. 77/2021 (40% Sud) è contemplata in sede attuativa. E' stato costituito il comitato scientifico composto da esperti del Ministero dell'Economia e delle Finanze, del Ministero dello Sviluppo economico e della Banca d'Italia per il monitoraggio e la valutazione dell'impatto economico del Piano Transizione 4.0.</t>
  </si>
  <si>
    <t>L’articolo 11 del decreto-legge n. 121 del 2021 ha rifinanziato per 1.200 milioni il Fondo 394 del 1981, attribuendo 800 milioni alla Sezione Prestiti e 400 milioni alla Sezione Contributi. L’erogazione dei finanziamenti avverrà nel corso dei primi mesi del 2022, per una quota del 50 per cento. Il resto sarà erogato a rendicontazione avvenuta, nel corso del 2023.</t>
  </si>
  <si>
    <t>Delibera Quadro del Comitato Agevolazioni del 30 settembre 2021 che approva la politica di investimento in esame. Dal 28 ottobre 2021 è operativo il portale SIMEST attraverso il quale le PMI possono presentare le domande di finanziamento. I tre interventi</t>
  </si>
  <si>
    <t>Con Decreto Interministeriale n. 1745 del 24 settembre 2021 è stata istituita l’Unità di missione di livello dirigenziale generale per l’attuazione degli interventi del PNRR. Il 5 ottobre 2021 è stato aperto il bando relativo all’acquisizione di dataset per il monitoraggio dei flussi turistici in Italia. Il bando si è chiuso il 20 ottobre 2021. Dopo il conseguimento del traguardo della rata del 31 dicembre 2021, sono state avviate numerose attività tecniche e un tavolo di lavoro interistituzionale in seno alla Conferenza delle Regioni, per il coordinamento degli stakeholder esterni finalizzato alla discussione dei principali temi che concorrono allo sviluppo delle politiche turistiche in chiave digitale. Inoltre, è in corso il consolidamento della partecipazione del Ministero del turismo al consorzio AIPACT (Artificial Intelligence for Public Adminitration Connected), qualificato dal Ministero dello sviluppo economico come Centro di innovazione digitale (Digital Innovation Hub).</t>
  </si>
  <si>
    <t>DL 6 novembre 2021, n. 152 (art.8); Accordo Mef-BEI</t>
  </si>
  <si>
    <t>L’articolo 8 del decreto-legge n. 152/2021 è volto a dare attuazione alla linea progettuale 4.2.3 e prevede la costituzione di un Fondo dei Fondi denominato «Fondo ripresa resilienza Italia» del quale lo Stato italiano è contributore unico e la cui gestione è affidata alla Banca europea per gli investimenti, con una dotazione pari a 772 milioni di euro per l'anno 2021. Nell'ambito del Fondo è costituita una apposita sezione «Fondo per il Turismo Sostenibile» con dotazione di 500 milioni di euro, con una riserva del 50 per cento dedicata agli interventi di riqualificazione energetica. E' stata definita la politica di investimento con MEF e BEI. Seguirà la stipula del funding agreement in corso di predisposizione da parte delle competenti strutture del MEF. Entro il primo semestre 2022 ci sarà il trasferimento dei 350 milioni dal Ministero del Turismo al Fondo</t>
  </si>
  <si>
    <t>E' stato modificato il regolamento del Fondo Nazionale del Turismo per adeguarlo alle politiche di investimento della misura. Successivamente è stata ufficializzata l’adesione al Fondo e sottoscritte le relative quote per tutto l’ammontare dello stanziame</t>
  </si>
  <si>
    <t>DL 6 novembre 2021, n. 152 (art. 2)</t>
  </si>
  <si>
    <t>The investment policy shall envisage that 50% of the fund is dedicated to energy efficiency measures. The investment policy shall include selection criteria to ensure compliance with the ‘Do no significant harm’ Technical Guidance (2021/C58/01) of supported transactions under this measure through the use of sustainability proofing, an exclusion list, and the requirement of compliance with the relevant EU and national environmental legislation.</t>
  </si>
  <si>
    <t>L’articolo 2 del recente decreto-legge n. 152/2021 ha dato attuazione al sub-investimento e, allo scopo, ha istituito, nell’ambito del Fondo di garanzia per le piccole e medie imprese, una “Sezione Speciale Turismo” per la concessione di garanzie alle imprese alberghiere, alle strutture agrituristiche, alle strutture ricettive all’aria aperta, alle imprese del comparto turistico, ricreativo, fieristico e congressuale (compresi gli stabilimenti balneari, i complessi termali, i porti turistici e i parchi tematici), nonché ai giovani fino a 35 anni di età che intendono avviare un’attività nel settore turistico. Una riserva del 50 per cento dei fondi è dedicata agli interventi volti al supporto degli investimenti di riqualificazione energetica. E' stato definito lo schema di politica di investimento con MISE e il soggetto attuatore MCC S.p.A.. Dopo la definizione della politica di investimento del Fondo di garanzia in coerenza con i criteri del PNRR (traguardo della rata del 31 dicembre 2021), il soggetto attuatore è in condizione di attivare l’operatività del Fondo di garanzia per realizzare il sostegno di almeno 11.800 imprese entro il 2021.</t>
  </si>
  <si>
    <t>La politica di investimento deve prevedere che il 50 % del fondo sia destinato a misure di efficienza energetica. La politica di investimento deve prevedere criteri di selezione che assicurino la conformità delle operazioni sostenute nell'ambito di questo selezione che assicurino la conformità delle operazioni sostenute nell'ambito di questo intervento agli orientamenti tecnici sull'applicazione del principio "non arrecare un danno significativo" (2021/C58/01) mediante l'uso di un elenco di esclusione e il requisito di conformità alla normativa ambientale dell'UE e nazionale.</t>
  </si>
  <si>
    <r>
      <t xml:space="preserve">Almeno 11 800 imprese turistiche sostenute dal Fondo di garanzia per le PMI. La concessione delle garanzie deve avvenire sulla base di una procedura di valutazione. I beneficiari del Fondo di garanzia per le PMI devono essere PMI del settore turistico e giovani fino ai 35 anni di età che intendono avviare un'attività nel settore turistico. Il sostegno proveniente dal Fondo di garanzia per le PMI deve essere volto a:
</t>
    </r>
    <r>
      <rPr>
        <sz val="11"/>
        <color theme="1"/>
        <rFont val="Calibri"/>
        <family val="1"/>
      </rPr>
      <t>-</t>
    </r>
    <r>
      <rPr>
        <sz val="11"/>
        <color theme="1"/>
        <rFont val="Times New Roman"/>
        <family val="1"/>
      </rPr>
      <t xml:space="preserve"> investire nell'innovazione della catena di approvvigionamento;
</t>
    </r>
    <r>
      <rPr>
        <sz val="11"/>
        <color theme="1"/>
        <rFont val="Calibri"/>
        <family val="1"/>
      </rPr>
      <t>-</t>
    </r>
    <r>
      <rPr>
        <sz val="11"/>
        <color theme="1"/>
        <rFont val="Times New Roman"/>
        <family val="1"/>
      </rPr>
      <t xml:space="preserve"> investire nella sicurezza e nella sostenibilità ambientale;
</t>
    </r>
    <r>
      <rPr>
        <sz val="11"/>
        <color theme="1"/>
        <rFont val="Calibri"/>
        <family val="1"/>
      </rPr>
      <t>-</t>
    </r>
    <r>
      <rPr>
        <sz val="11"/>
        <color theme="1"/>
        <rFont val="Times New Roman"/>
        <family val="1"/>
      </rPr>
      <t xml:space="preserve"> investire nella digitalizzazione per accelerare l'innovazione/trasformazione
digitale; - sostenere il miglioramento della qualità dei servizi e la riqualificazione delle strutture ricettive;
- promuovere le aggregazioni e la creazione di reti di imprese.</t>
    </r>
  </si>
  <si>
    <t>DL 6 novembre 2021, n. 152 (art. 3); Decreto Interministeriale 28 dicembre 2021</t>
  </si>
  <si>
    <t>L’articolo 3 del decreto-legge n. 152/2021 attua il sub investimento. L’articolo prevede contributi diretti alla spesa - tramite il Fondo rotativo per le imprese presso Cassa depositi e prestiti - per gli interventi di riqualificazione energetica, sostenibilità ambientale e innovazione digitale di importo non inferiore a 500.000 euro e non superiore a 10 milioni di euro realizzati entro il 31 dicembre 2025, nella misura massima del 35 per cento delle spese e dei costi ammissibili. Gli interventi non devono arrecare un danno significativo agli obiettivi ambientali ai sensi dell'articolo 17 del Regolamento UE n. 2020/852. Il comma 9-bis dell’articolo 3, al fine di promuovere gli investimenti del PNRR, riduce dal 70 al 50% il limite delle risorse non utilizzate del FRI da destinare, nel periodo 2022-2024, alle finalità del Fondo crescita sostenibile. E' stato approvato il Decreto Interministeriale attuativo dell’art. 3 del D.L. n. 152/2021. Il conseguimento del traguardo della rata del 31 dicembre 2021, consente di attivarne l’operatività sulla base dei criteri del PNRR. Si prevede quindi, previa pubblicazione di specifico avviso sui siti della Cassa depositi e prestiti e del Ministero del turismo, di dare avvio alla ricezione delle istanze, che si concluderà nel corso del primo semestre 2022.</t>
  </si>
  <si>
    <t>L’articolo 1 del decreto-legge n. 152/2021 attua il subinvestimento, riconoscendo alle imprese del settore turistico, ricettivo e fieristico-congressuale è riconosciuto un credito di imposta e un contributo a fondo perduto a fronte di specifiche spese sos</t>
  </si>
  <si>
    <t>DL 6 novembre 2021, n. 152 (art. 1); Avviso pubblico Ministero del turismo; Decreto interministeriale 29 dicembre 2021</t>
  </si>
  <si>
    <t>Schede progetto del Fondo complementare</t>
  </si>
  <si>
    <t>Codice identificativo investimento/riforma; Tag climatico e digitale per il rispetto degli obiettivi previsti dal Regolamento (almeno 37% clima e 20% digitale) per investimento/riforma e settore di interesse ETS</t>
  </si>
  <si>
    <t>Rate_Pnrr</t>
  </si>
  <si>
    <t>Identificativo</t>
  </si>
  <si>
    <t>Pubblicazione della manifestazione di interesse (avviso).</t>
  </si>
  <si>
    <t>PCM_sud</t>
  </si>
  <si>
    <t>Traguardo/Obiettivo/Monitoraggio</t>
  </si>
  <si>
    <t>Invito alla presentazione dei progetti sulla base dell’esito della manifestazione di interesse</t>
  </si>
  <si>
    <t>Provvedimento di ammissione a finanziamento dei progetti</t>
  </si>
  <si>
    <t>Stipula della convenzione per la concessione delle sovvenzioni</t>
  </si>
  <si>
    <t>Decreto di nomina dei componenti della commissione di valutazione.</t>
  </si>
  <si>
    <t>Pubblicazione di tutti i bandi di gara e aggiudicazione per almeno 2 HUB</t>
  </si>
  <si>
    <t>Avvio dei lavori in almeno 2 HUB – aggiudicazione per tutti gli HUB</t>
  </si>
  <si>
    <t>Avvio dei lavori in tutti gli HUB</t>
  </si>
  <si>
    <t>Fine dei lavori</t>
  </si>
  <si>
    <t>Trimestre</t>
  </si>
  <si>
    <t>Città e paesi sicuri, sostenibili e connessi</t>
  </si>
  <si>
    <t>Rilancio economico e sociale</t>
  </si>
  <si>
    <t>individuazione degli interventi da parte della Cabina di coordinamento; individuazione delle stazioni appaltanti (centrali uniche di committenza nazionali, regionali o enti locali) da parte del soggetto attuatore; affidamento da parte della stazione appaltante della progettazione delle misure</t>
  </si>
  <si>
    <t>Individuazione delle iniziative da parte della Cabina di coordinamento</t>
  </si>
  <si>
    <t>approvazione della progettazione posta a base di gara da parte del soggetto attuatore previa acquisizione delle relative autorizzazioni o concertazioni in sede di conferenza permanente (rispettivamente, del sisma 2016 o di quello 2009);</t>
  </si>
  <si>
    <t>pubblicazione degli avvisi pubblici/bandi da parte dei soggetti attuatori</t>
  </si>
  <si>
    <t>pubblicazione, da parte da parte delle stazioni appaltanti, dei bandi di gara;</t>
  </si>
  <si>
    <t>aggiudicazione e avvio dei lavori;</t>
  </si>
  <si>
    <t>approvazione da parte dei soggetti attuatori delle istanze presentate e concessione dei finanziamenti</t>
  </si>
  <si>
    <t>25% dei SAL</t>
  </si>
  <si>
    <t>relazione da parte dei soggetti attuatori che attesti l’utilizzo di almeno il 25% del valore finanziario dei progetti/iniziative</t>
  </si>
  <si>
    <t>Ulteriore 50% dei SAL</t>
  </si>
  <si>
    <t>relazione da parte dei soggetti attuatori che attesti la realizzazione del 100% dei progetti/iniziative individuati</t>
  </si>
  <si>
    <t>conclusione dei lavori-collaudo per tutti gli interventi individuati</t>
  </si>
  <si>
    <t>Indicazione del responsabile dell’attuazione per ciascuna sub-misura tra i due soggetti attuatori (ufficio del Commissario sisma 2016 e Struttura di missione sisma 2009); individuazione degli obiettivi di realizzazione per ciascuna sub-misura.</t>
  </si>
  <si>
    <t>PCM – Department for Equal Opportunities</t>
  </si>
  <si>
    <t>PCM –
Department for Equal Opportunities</t>
  </si>
  <si>
    <t>Presidency of the Council of Ministers - Department for Sport</t>
  </si>
  <si>
    <t>SEZ Commissioners</t>
  </si>
  <si>
    <t>Comm_sisma</t>
  </si>
  <si>
    <t>Adozione DM di assegnazione delle risorse</t>
  </si>
  <si>
    <t>Erogazione anticipazione ai soggetti beneficiari</t>
  </si>
  <si>
    <t>Sottoscrizione dei contratti</t>
  </si>
  <si>
    <t>50% di autobus acquistati</t>
  </si>
  <si>
    <t>100% di autobus acquistati</t>
  </si>
  <si>
    <t>DM definizione tipologia e parametri tecnici degli interventi, entità, modalità e condizioni di erogazione del contributo riconoscibile per ciascuna tipologia di intervento.</t>
  </si>
  <si>
    <t>Avvio Predisposizione Ibridizzazione prima nave Iginia traghettamento treni</t>
  </si>
  <si>
    <t>Notifica UE e revisione navi bunkerine</t>
  </si>
  <si>
    <t>Rinnovo della flotta navale e nello Stretto di Messina per ridurre le emissioni</t>
  </si>
  <si>
    <t>Rinnovo della flotta navale mediterranea con unità navali a combustibile pulito</t>
  </si>
  <si>
    <t>Aumentare la disponibilità di combustibili marini alternativi in Italia</t>
  </si>
  <si>
    <t>Notifica UE retrofit navi</t>
  </si>
  <si>
    <t>Pubblicazione del bando di gara per fornitura di nave dual fuel ibrida elettrica</t>
  </si>
  <si>
    <t>Pubblicazione del bando di gara per acquisto delle 3 nuove unità navali veloci</t>
  </si>
  <si>
    <t>Decreto ministeriale per individuazione criteri di ammissibilità al finanziamento per microliquefattori e navi bunkerine</t>
  </si>
  <si>
    <t>Decreto ministeriale per individuazione criteri di ammissibilità al finanziamento per upgrading nuove navi e retrofit navi</t>
  </si>
  <si>
    <t>Individuazione beneficiari e accordi procedimentali con beneficiari per microliquefattori e navi bunkerine</t>
  </si>
  <si>
    <t>Avvio dei lavori per microliquefattori e navi bunkerine</t>
  </si>
  <si>
    <t>Consegna navi bunkerine</t>
  </si>
  <si>
    <t>Messa in esercizio microliquefattori</t>
  </si>
  <si>
    <t>Individuazione beneficiari e accordi procedimentali con beneficiari per upgrading nuove navi e retrofit navi</t>
  </si>
  <si>
    <t>Sottoscrizione contratti per upgrading nuove navi e retrofit navi</t>
  </si>
  <si>
    <t>Retrofit navi: consegna unità</t>
  </si>
  <si>
    <t>Uograding nuove navi: consegna 50% unità</t>
  </si>
  <si>
    <t>Uograding nuove navi: consegna del restante 50% unità</t>
  </si>
  <si>
    <t>Aggiudicazione gara per acquisto delle 3 nuove unità navali veloci</t>
  </si>
  <si>
    <t>Avvio dei lavori progettazione nuove navi</t>
  </si>
  <si>
    <t>Consegna progettazione per le 3 nuove unità navali veloci</t>
  </si>
  <si>
    <t>Avvio lavori realizzazione prima Unità Navale Veloce</t>
  </si>
  <si>
    <t>Conclusione lavori di realizzazione della prima unità veloce</t>
  </si>
  <si>
    <t>Conclusione lavori di realizzazione della seconda unità veloce</t>
  </si>
  <si>
    <t>Conclusione lavori di realizzazione della terza unità veloce</t>
  </si>
  <si>
    <t>Completamento Ibridizzazione Nave Iginia prima nave traghettamento treni</t>
  </si>
  <si>
    <t>Ibridizzazione nave traghetto Messina in esercizio</t>
  </si>
  <si>
    <t>Conclusione lavori di realizzazione nave dual fuel ibrida elettrica</t>
  </si>
  <si>
    <t>1.5 Rafforzamento dei nodi ferroviari metropolitani e dei collegamenti nazionali chiave</t>
  </si>
  <si>
    <t>DM che individua gli interventi ammessi a finanziamento e formalizza l’assegnazione delle risorse necessarie per la realizzazione degli interventi del Piano.</t>
  </si>
  <si>
    <t>D.D. di trasferimento delle risorse a titolo di anticipazione alle regioni.</t>
  </si>
  <si>
    <t>Pubblicazione dei bandi di gara per il 38% dei lavori.</t>
  </si>
  <si>
    <t>Pubblicazione bando del 100% dei lavori</t>
  </si>
  <si>
    <t>Completamento del 50% degli interventi.</t>
  </si>
  <si>
    <t>Completamento del 100% degli interventi</t>
  </si>
  <si>
    <t xml:space="preserve">Stipula e avvio contratti per il 38% dei lavori. </t>
  </si>
  <si>
    <t xml:space="preserve">Stipula e avvio contratti per il 100% dei lavori. </t>
  </si>
  <si>
    <t>Rinnovo di locomotive merci e carri obsoleti o loro ammodernamento</t>
  </si>
  <si>
    <t>Rinnovo dei mezzi per il trasporto intermodali (locotrattori, transtainer, gru)</t>
  </si>
  <si>
    <t>Provvedimento di definizione di modalità e condizioni di erogazione del contributo riconoscibile per ciascuna tipologia di mezzo, a seguito di gara</t>
  </si>
  <si>
    <t>Notifica CE per autorizzazione (locomotori e carri)</t>
  </si>
  <si>
    <t>Avvio della procedura di concessione dei contributi</t>
  </si>
  <si>
    <t>Avvio della procedura di concessione dei contributi (locomotori e carri)</t>
  </si>
  <si>
    <t>Individuazione beneficiari (locomotori e carri)</t>
  </si>
  <si>
    <t>DM Assegnazione delle risorse per l’acquisto dei mezzi ai beneficiari (locomotori e carri)</t>
  </si>
  <si>
    <t>Avvio procedure di acquisto mezzi da parte dei beneficiari (locomotori e carri)</t>
  </si>
  <si>
    <t>Consegna 50% carri dal costruttore al beneficiario</t>
  </si>
  <si>
    <t>Consegna restante 50% carri dal costruttore al beneficiario</t>
  </si>
  <si>
    <t>Consegna 50% locomotori dal costruttore al beneficiario</t>
  </si>
  <si>
    <t>Consegna restante 50% locomotori dal costruttore al beneficiario</t>
  </si>
  <si>
    <t>Avvio progettazione delle elettrificazioni dei raccordi RFI</t>
  </si>
  <si>
    <t>Trasferimento risorse a RFI per elettrificare i raccordi intermodali</t>
  </si>
  <si>
    <t>Conclusione primo step di lavori di elettrificazione raccordi alla rete RFI come individuato nel relativo contratto di programma</t>
  </si>
  <si>
    <t>Conclusione secondo step di lavori di elettrificazione raccordi alla rete RFI come individuato nel relativo contratto di programma</t>
  </si>
  <si>
    <t>Conclusione terzo step di lavori elettrificazione raccordi alla rete RFI come individuato nel relativo contratto di programma</t>
  </si>
  <si>
    <t>Notifica CE per autorizzazione (locotrattori e transtainer/gru)</t>
  </si>
  <si>
    <t>Individuazione beneficiari mezzi intermodali</t>
  </si>
  <si>
    <t>DM Assegnazione delle risorse per l’acquisto dei mezzi ai beneficiari</t>
  </si>
  <si>
    <t>Avvio procedure di acquisto locotrattori, transtainer e gru da parte dei beneficiari</t>
  </si>
  <si>
    <t>Consegna locotrattori dal costruttore al beneficiario</t>
  </si>
  <si>
    <t>Consegna 50% transtainer e gru dal costruttore al beneficiario</t>
  </si>
  <si>
    <t>Consegna ulteriore 40% transtainer e gru dal costruttore al beneficiario</t>
  </si>
  <si>
    <t>Consegna dell’ultimo 10% transtainer e gru dal costruttore al beneficiario</t>
  </si>
  <si>
    <t>Definizione del programma generale degli interventi del Commissario Straordinario (ponti e viadotti)</t>
  </si>
  <si>
    <t>Redazione del progetto di monitoraggio dinamico (ponti e viadotti)</t>
  </si>
  <si>
    <t>Avvio della procedura di affidamento per operazioni di monitoraggio dinamico (ponti e viadotti)</t>
  </si>
  <si>
    <t>Redazione del progetto Interventi adeguamento 16 ponti e viadotti</t>
  </si>
  <si>
    <t>Aggiudicazione del contratto per le attività di monitoraggio dinamico (ponti e viadotti)</t>
  </si>
  <si>
    <t>Avvio lavori di installazione dispositivi di monitoraggio (ponti e viadotti)</t>
  </si>
  <si>
    <t>20 ponti e viadotti monitorati</t>
  </si>
  <si>
    <t>10 ponti e viadotti monitorati - Completamento intervento di monitoraggio 170 opere</t>
  </si>
  <si>
    <t>Avvio della procedura di affidamento di interventi strutturali (ponti e viadotti)</t>
  </si>
  <si>
    <t>Aggiudicazione del contratto di interventi strutturali (ponti e viadotti)</t>
  </si>
  <si>
    <t>Avvio dei lavori di interventi strutturali (ponti e viadotti)</t>
  </si>
  <si>
    <t>9 ponti e viadotti sottoposti ad intervento di adeguamento strutturale</t>
  </si>
  <si>
    <t>11 ponti e viadotti sottoposti ad intervento di adeguamento strutturale</t>
  </si>
  <si>
    <t>16 ponti e viadotti sottoposti ad intervento di adeguamento strutturale</t>
  </si>
  <si>
    <t>Pubblicazione del bando 'smart road'</t>
  </si>
  <si>
    <t>Aggiudicazione del contratto 'smart road'</t>
  </si>
  <si>
    <t>Avvio dei lavori di installazione dispositivi per smart road</t>
  </si>
  <si>
    <t>Attivazione dispositivi Smart road sulle prime tratte</t>
  </si>
  <si>
    <t>Completamento istallazione e attivazione dei dispositivi di Smart road sul sistema autostradale</t>
  </si>
  <si>
    <t>Avvio progettazione interventi traforo del Gran Sasso</t>
  </si>
  <si>
    <t>Pubblicazione del bando di gara per l’esecuzione dei lavori di adeguamento ed efficentamento traforo del Gran Sasso</t>
  </si>
  <si>
    <t>Aggiudicazione del contratto traforo del Gran Sasso</t>
  </si>
  <si>
    <t>Collaudo/messa in esercizio traforo del Gran Sasso</t>
  </si>
  <si>
    <t>Avvio dei lavori traforo del Gran Sasso</t>
  </si>
  <si>
    <t>Decreto ministeriale di ripartizione delle somme tra enti gestori</t>
  </si>
  <si>
    <t>Avvio procedura di affidamento dei lavori</t>
  </si>
  <si>
    <t>Aggiudicazione dei lavori</t>
  </si>
  <si>
    <t>Avvio dei lavori</t>
  </si>
  <si>
    <t>Installazione dei sistemi di monitoraggio tecnologico e pianificazione delle priorità</t>
  </si>
  <si>
    <t>Avvio della piattaforma tecnologica integrata messa a disposizione degli operatori e progressiva implementazione dinamica della stessa, sulla base dei dati raccolti e delle evidenziate priorità di intervento</t>
  </si>
  <si>
    <t>Decreto direttoriale di approvazione dei Piani operativi predisposti da Anas;</t>
  </si>
  <si>
    <t>Protocolli d’intesa di approvazione dei Piani operativi predisposti dai gestori delle tratte autostradali</t>
  </si>
  <si>
    <t>Completamento lavori: 12.000 ponti e viadotti controllati; 6.500 ponti e viadotti strumentati; 6.500 ponti e viadotti strumentati;</t>
  </si>
  <si>
    <t>Decreto ministeriale di individuazione beneficiari</t>
  </si>
  <si>
    <t>D.D.: accordi procedimentali con ciascuna ADSP relativamente agli interventi da realizzare</t>
  </si>
  <si>
    <t>Trasferimento risorse a soggetti attuatori</t>
  </si>
  <si>
    <t>Pubblicazione da parte delle Autorità di sistema portuale dei bandi di gara per la realizzazione del 30% delle opere /esecuzione dei lavori</t>
  </si>
  <si>
    <t>Aggiudicazione del contratto per la realizzazione del 30% delle opere/esecuzione dei lavori da parte delle Autorità di sistema portuale e Avvio del 30% dei lavori</t>
  </si>
  <si>
    <t>Pubblicazione da parte delle Autorità di sistema portuale dei bandi di gara per la realizzazione del 100% delle opere/esecuzione dei lavori</t>
  </si>
  <si>
    <t>Aggiudicazione del contratto per la realizzazione del 100% delle opere/esecuzione dei lavori da parte di tutte le Autorità di sistema</t>
  </si>
  <si>
    <t>Avvio del 80% dei lavori</t>
  </si>
  <si>
    <t>Avvio del 100% dei lavori</t>
  </si>
  <si>
    <t>23 interventi portuali di cui 22 in porti della rete TEN-T con migliorata accessibilità marittima e resilienza delle infrastrutture ai cambiamenti climatici</t>
  </si>
  <si>
    <t>Collaudo</t>
  </si>
  <si>
    <t>Aumento della capacità portuale misurata in termini di estensione delle aree operative: 1.000.000 mq</t>
  </si>
  <si>
    <t>6 interventi di cui 3 porti TEN-T con migliorata accessibilità stradale</t>
  </si>
  <si>
    <t>D.D.: accordi procedimentali con ADSP</t>
  </si>
  <si>
    <t>Pubblicazione da parte delle Autorità di sistema portuale dei bandi di gara per la realizzazione dell’opera/esecuzione dei lavori</t>
  </si>
  <si>
    <t>Aggiudicazione del contratto per la realizzazione dell’opera/esecuzione dei lavori</t>
  </si>
  <si>
    <t>Avvio lavori</t>
  </si>
  <si>
    <t>Realizzazione di un deposito costiero di GNL</t>
  </si>
  <si>
    <t>Realizzazione di banchine elettrificate nei quattro porti dell’AdSP dello Stretto</t>
  </si>
  <si>
    <t>D.D.: accordi procedimentali con ciascuna ADSP</t>
  </si>
  <si>
    <t>Aggiudicazione del contratto per la realizzazione del 30% delle opere/esecuzione dei lavori da parte delle Autorità di sistema portuale e avvio del 30% dei lavori</t>
  </si>
  <si>
    <t>Installazione della complessiva Potenza elettrica pari a 682 MW</t>
  </si>
  <si>
    <t>Decreto Ministeriale di ripartizione delle somme tra i S. A.</t>
  </si>
  <si>
    <t>Condivisione e scelta degli interventi da parte dei Comitati Aree interne e soggetti gestori delle strade individuate</t>
  </si>
  <si>
    <t>Predisposizione, da parte dei S.A., dei Piani operativi di intervento</t>
  </si>
  <si>
    <t>Approvazione dei Piani di intervento da parte delle Autorità centrali</t>
  </si>
  <si>
    <t>Predisposizione dei progetti da parte dei S.A.</t>
  </si>
  <si>
    <t>Pubblicazione dei bandi di gara per la realizzazione degli interventi</t>
  </si>
  <si>
    <t>Aggiudicazione dei contratti</t>
  </si>
  <si>
    <t>Conclusione dei lavori/collaudo interventi su 2.000 km di strade</t>
  </si>
  <si>
    <t>MIMS e PCM</t>
  </si>
  <si>
    <t>Emanazione DPCM, previa intesa in sede di Conferenza unificata, recante gli indicatori per il riparto delle somme su base regionale, le modalità ed i termini di ammissione a finanziamento degli interventi e le modalità di erogazione dei finanziamenti.</t>
  </si>
  <si>
    <t>Pubblicazione dei Bandi da parte delle Regioni per individuazione proposte da parte degli ex Istituti autonomi case popolari, comunque denominati, dei Comuni e degli enti di edilizia residenziale pubblica aventi le stesse finalità degli ex Istituti autonomi case popolari e conseguente predisposizione della programmazione degli interventi da parte delle Regioni</t>
  </si>
  <si>
    <t>Trasmissione della Programmazione degli interventi da parte delle Regioni al MIMS e al Dipartimento Casa Italia con conseguente adozione del Decreto MIMS, di concerto con Casa Italia, di approvazione della Programmazione.</t>
  </si>
  <si>
    <t>Individuazione delle stazioni appaltanti (centrali uniche di committenza nazionali, regionali o enti locali) da parte delle Regioni.</t>
  </si>
  <si>
    <t>Affidamento da parte della stazione appaltante della progettazione degli interventi</t>
  </si>
  <si>
    <t>Approvazione della progettazione finale ed esecutiva da parte delle stazioni appaltanti.</t>
  </si>
  <si>
    <t>Pubblicazione da parte delle stazioni appaltanti dei bandi di gara per la realizzazione dell’opera/esecuzione dei lavori</t>
  </si>
  <si>
    <t>Aggiudicazione dei contratti da parte delle stazioni appaltanti</t>
  </si>
  <si>
    <t>Consegna/Avvio dei lavori</t>
  </si>
  <si>
    <t>Realizzazione del 50% dei lavori</t>
  </si>
  <si>
    <t>Ultimazione del residuo 50% dei lavori. Conclusione degli interventi con certificato di collaudo finale redatto dalle stazioni appaltanti</t>
  </si>
  <si>
    <t>Raggiungimento dell’obiettivo finale del Piano con riguardo a: superficie di immobili ERP interessata dagli interventi di efficientamento energetico pari a 4,5 milioni mq, pari a circa 1/10 dell'intera superficie del patrimonio edilizio residenziale pubblico in Italia; superficie di immobili ERP interessata dagli interventi di miglioramento o adeguamento sismico pari a 1,4 milioni mq, pari a circa 1/30 dell'intera superficie del patrimonio edilizio residenziale pubblico in Italia; incremento di superficie ottenuto mediante acquisti di immobili ERP pari a 450.000 mq, pari a circa 1/100 dell'intera superficie del patrimonio edilizio residenziale pubblico in Italia; riduzione del consumo energetico di circa 27.000 tep, pari a un risparmio del 35% del consumo medio ad alloggio oggetto di intervento ovvero di circa 1,8 tep; riduzione di emissioni di CO2 in atmosfera pari a circa 80.000 (tonn/anno)</t>
  </si>
  <si>
    <t>Il Piano di investimenti strategici sui siti del patrimonio culturale, edifici e aree naturali del Fondo Complementare (1,455 mld €) non è presente in Italia Domani</t>
  </si>
  <si>
    <t>dPCM di individuazione degli interventi e di riparto delle risorse. Decreto ministeriale di Approvazione dello schema di disciplinare d’obbligo con i Soggetti Attuatori (SA); Decreto ministeriale di Individuazione della Centrale Unica di Committenza e stipula convenzione.</t>
  </si>
  <si>
    <t>Approvazione del Piano di supporto tecnico; convenzioni e contratti per l’affidamento dei servizi di AT. Sottoscrizione dei Disciplinari d’obbligo con i soggetti attuatori e conseguente concessione delle anticipazioni (sulla base di QE preliminare).</t>
  </si>
  <si>
    <t>Pubblicazione dei Bandi di gara per appalto lavori e servizi per interventi corrispondenti al 30% delle risorse.</t>
  </si>
  <si>
    <t>Aggiudicazione delle gare per interventi corrispondenti al 30% delle risorse.</t>
  </si>
  <si>
    <t>Decreto di assegnazione definitiva delle risorse (sulla base di QE definitivo pre-gara) a seguito del perfezionamento dei livelli progettuali. Avvio lavori per interventi corrispondenti al 30% delle risorse.</t>
  </si>
  <si>
    <t>Pubblicazione di tutti i Bandi di gara per appalto lavori e servizi.</t>
  </si>
  <si>
    <t>Aggiudicazione di tutte le gare.</t>
  </si>
  <si>
    <t>Avvio lavori per tutti gli interventi.</t>
  </si>
  <si>
    <t>Conclusione lavori in tutti i siti - collaudo degli interventi.</t>
  </si>
  <si>
    <t>Obiettivi_Fondocomplementare</t>
  </si>
  <si>
    <t>MSAL</t>
  </si>
  <si>
    <t>Pubblicazione bando, aggiudicazione (entro 3 mesi successivi) e avvio interventi (entro 3 mesi successivi): per 5% del rafforzamento complessivo delle strutture regionali (SNPA).</t>
  </si>
  <si>
    <t>Provvedimento di assegnazione delle risorse per la realizzazione delle opere di istituzione/rafforzamento di strutture nazionali, regionali e territoriali con competenze e responsabilità specifiche in salute-ambiente-clima (Piano di azione SNPS SNPA); provvedimento di istituzione del SNPS.</t>
  </si>
  <si>
    <t>Pubblicazione bando, aggiudicazione (entro 3 mesi successivi) e avvio interventi (entro 3 mesi successivi): per 5% del rafforzamento complessivo delle strutture regionali (SNPS-SNPA) e 25% del rafforzamento complessivo delle strutture nazionali.</t>
  </si>
  <si>
    <t>Pubblicazione bando, aggiudicazione (entro 3 mesi successivi) e avvio interventi (entro 3 mesi successivi): per 10% del rafforzamento complessivo delle strutture regionali (SNPS-SNPA) e 25% del rafforzamento complessivo delle strutture nazionali.</t>
  </si>
  <si>
    <t>Pubblicazione bando, aggiudicazione (entro 3 mesi successivi) e avvio interventi (entro 3 mesi successivi): per 5% del rafforzamento complessivo delle strutture regionali (SNPS-SNPA) e 50% del rafforzamento complessivo delle strutture nazionali.</t>
  </si>
  <si>
    <t>Stato avanzamento lavori (impegno risorse / acquisto da parte dei soggetti delle risorse strumentali) - rinnovamento 50% strutture nazionali e 20% strutture regionali (SNPS-SNPA).</t>
  </si>
  <si>
    <t>Pubblicazione bando, aggiudicazione (entro 3 mesi successivi) e avvio interventi (entro 3 mesi successivi): per 25% del rafforzamento complessivo delle strutture regionali (SNPS-SNPA).</t>
  </si>
  <si>
    <t>100% di strutture nazionali e almeno il 50% di strutture regionali/territoriali afferenti al SNPS-SNPA pienamente operative (rinnovate, digitalizzate e collegate in rete) a livello nazionale, regionale e locale.</t>
  </si>
  <si>
    <t>Rafforzamento delle strutture e dei servizi di Snps-Snpa a livello nazionale, regionale, locale, migliorando le infrastrutture, le capacità umane e tecnologiche e la ricerca applicata</t>
  </si>
  <si>
    <t>Sviluppo e implementazione di specifici programmi operativi pilota per la definizione di modelli di intervento integrato salute-ambiente-clima in 2 siti contaminati selezionati di interesse nazionale</t>
  </si>
  <si>
    <t>Provvedimenti per l’identificazione dei siti contaminati e definizione del piano di interventi integrati di promozione della salute, sorveglianza attiva e assistenza sanitaria e sistemi di comunicazione partecipativa delle comunità.</t>
  </si>
  <si>
    <t>Pubblicazione bando e aggiudicazione.</t>
  </si>
  <si>
    <t>Avvio interventi con prima quota finanziamenti per i soggetti attuatori pari al 25% dei fondi totali disponibili per l’intero programma.</t>
  </si>
  <si>
    <t>Monitoraggio stato di attuazione previsto negli atti formali (convenzioni/accordi), rendicontazione e verifica dello stato di avanzamento e seconda quota dei finanziamenti pari al 25% dei fondi totali disponibili per l’intero programma.</t>
  </si>
  <si>
    <t>Monitoraggio stato di attuazione previsto negli atti formali (convenzioni/accordi), rendicontazione e verifica dello stato di avanzamento e terza quota dei finanziamenti pari al 25% dei fondi totali disponibili per l’intero programma.</t>
  </si>
  <si>
    <t>Monitoraggio stato di attuazione previsto negli atti formali (convenzioni/accordi), rendicontazione e verifica dello stato di avanzamento e quarta quota dei finanziamenti pari al 25% dei fondi totali disponibili per l’intero programma.</t>
  </si>
  <si>
    <t>N.2 interventi integrati di salute-ambiente-clima in 2 siti contaminati rappresentativi, di interesse nazionale.</t>
  </si>
  <si>
    <t>Formazione di livello universitario e programma nazionale di formazione continua in salute-ambiente-clima</t>
  </si>
  <si>
    <t>Promozione e finanziamento di ricerca applicata con approcci multidisciplinari in specifiche aree di intervento salute-ambiente-clima</t>
  </si>
  <si>
    <t>Piattaforma di rete digitale nazionale Snpa-Snps</t>
  </si>
  <si>
    <t>Adozione provvedimento per definizione Piano di azione MdS-ISS; provvedimento di istituzione del SNPS</t>
  </si>
  <si>
    <t>Fase esecutiva - Acquisizione e rinnovamento infrastrutturale, di strumentazioni gestionali, piattaforme informatiche e sistemi qualità presso il centro di formazione Salute, Ambiente e Clima presso l’ISS</t>
  </si>
  <si>
    <t>Provvedimento adozione Piano di formazione - progettazione corsi di formazione FAD</t>
  </si>
  <si>
    <t>Almeno 14 corsi FAD attivati: programma nazionale di formazione continua in salute-ambiente-clima (formazione a distanza) anche di livello universitario sui rischi sanitari associati a determinati ambientali e cambiamenti climatici sia rispetto a aree tematiche specifiche che su approcci multidisciplinari funzionali alla visione degli SDGs per i professionisti di SNPS</t>
  </si>
  <si>
    <t>Pubblicazione bando, aggiudicazione (entro 3 mesi successivi) e avvio interventi (entro 3 mesi successivi)</t>
  </si>
  <si>
    <t>Almeno 14 programmi attivati di promozione e finanziamento di ricerca applicata con approcci multidisciplinari in specifiche aree di intervento salute-ambiente-clima.</t>
  </si>
  <si>
    <t>Piano di azione MdS-ISS</t>
  </si>
  <si>
    <t>Provvedimento di adozione Piano di Digitalizzazione della rete SNPS e SNPA</t>
  </si>
  <si>
    <t>Procedure pubbliche di procurement riferite alla Piattaforma digitale nazionale: pubblicazione bando, aggiudicazione (entro 3 mesi successivi) e avvio interventi (entro 3 mesi successivi).</t>
  </si>
  <si>
    <t>Completamento 25 % transizione dati</t>
  </si>
  <si>
    <t>Almeno 50% della rete dati SNPS-SNPA (almeno 10 anni retrospettivi) attivata, su piattaforma di rete digitale nazionale SNPA-SNPS, funzionale all'acquisizione, elaborazione, integrazione, analisi, interpretazione e condivisione di dati di monitoraggio e sorveglianza, modellistica e informazioni rilevanti per salute-ambiente-clima.</t>
  </si>
  <si>
    <t>Decreto ministeriale di approvazione del piano d’azione con individuazione degli interventi e assegnazione delle risorse alle Regioni</t>
  </si>
  <si>
    <t>Pubblicazione di gare d'appalto o accordo quadro per interventi antisismici da parte delle Regioni, anche attraverso gli Enti del Ssn</t>
  </si>
  <si>
    <t>Sottoscrizione dei contratti da parte delle Regioni, anche attraverso gli Enti del Ssn</t>
  </si>
  <si>
    <t>Avvio dei lavori da parte delle Regioni, anche attraverso gli Enti del Ssn</t>
  </si>
  <si>
    <t>Ultimazione dei lavori - Completamento degli interventi di adeguamento nel rispetto delle normative antisismiche</t>
  </si>
  <si>
    <t>Perfezionamento del decreto approvazione della procedura ad evidenza pubblica</t>
  </si>
  <si>
    <t>Aggiudicazione e stipula atti formali con i soggetti attuatori ed impegno/erogazione 1° quota di finanziamento ai soggetti attuatori pari al 20% dei fondi totali disponibili</t>
  </si>
  <si>
    <t>monitoraggio stato di attuazione previsto negli atti formali (convenzioni e/o accordi), rendicontazione, verifica dello stato di avanzamento del progetto - pagamento 2° quota di finanziamento ai soggetti attuatori pari al 20% dei fondi totali disponibili per l’intero programma salvo residui anno precedente</t>
  </si>
  <si>
    <t>monitoraggio stato di attuazione previsto negli atti formali (convenzioni e/o accordi), rendicontazione, verifica dello stato di avanzamento del progetto - pagamento 3° quota di finanziamento ai soggetti attuatori pari al 15% dei fondi totali disponibili per l’intero programma salvo residui anni precedenti</t>
  </si>
  <si>
    <t>monitoraggio stato di attuazione previsto negli atti formali (convenzioni e/o accordi), rendicontazione, verifica dello stato di avanzamento del progetto - pagamento 4° quota di finanziamento ai soggetti attuatori pari al 10% dei fondi totali disponibili per l’intero programma salvo residui anni precedenti</t>
  </si>
  <si>
    <t>monitoraggio stato di attuazione previsto negli atti formali (convenzioni e/o accordi), rendicontazione, verifica completamento del progetto - pagamento saldo 5° quota di finanziamento ai soggetti attuatori pari alla quota di disponibilità dell’anno e eventuali residui anni precedenti</t>
  </si>
  <si>
    <t>Pubblicazione ed espletamento delle procedure ad evidenza pubblica per: la creazione di una rete coordinata di centri per il trasferimento tecnologico con una articolazione a più livelli, inclusivo delle diverse realtà e coordinato da un soggetto attuatore; il rafforzamento dei Life Science Hub possibilmente in continuità con POS traiettoria; la creazione di un Polo Anti-Pandemia.</t>
  </si>
  <si>
    <t>L'investimento “Polis” - Case dei servizi di cittadinanza digitale del Fondo Complementare (0,8 mld €) non è presente in Italia Domani</t>
  </si>
  <si>
    <t>Mise</t>
  </si>
  <si>
    <t>Notifica UE e Sottoscrizione Convenzione tra MISE, Ministero PA e Poste Italiane</t>
  </si>
  <si>
    <t>Autorizzazione UE</t>
  </si>
  <si>
    <t>Pubblicazione dei bandi di gara</t>
  </si>
  <si>
    <t>Aggiudicazione gare appalto</t>
  </si>
  <si>
    <t>Realizzazione interventi pilota</t>
  </si>
  <si>
    <t>Avvio sviluppo piattaforma multicanale per erogazione servizi PA; Avvio lavori di trasformazione Uffici Postali (UP) per implementazione HUB PA; Avvio lavori per realizzazione spazi di coworking ed attività educative</t>
  </si>
  <si>
    <t>Completamento ed attivazione piattaforma multicanale</t>
  </si>
  <si>
    <t>Realizzazione di interventi su almeno 1.500 UP; Collaudo 150 interventi di coworking ed attività educative</t>
  </si>
  <si>
    <t>Collaudo interventi di realizzazione dei 250 spazi per il coworking e le attività educative Realizzazione di interventi su almeno 2.800 UP</t>
  </si>
  <si>
    <t>Collaudo interventi di trasformazione green e digital dei 6910 uffici postali</t>
  </si>
  <si>
    <t>Pubblicazione del bando per la selezione del soggetto gestore e aggiudicazione.</t>
  </si>
  <si>
    <t>DM MISE semplificazione amministrativa della procedura prevista per accordi di innovazione; Convenzione tra Ministero e Soggetto gestore per l’affidamento del servizio di assistenza e supporto per l’espletamento degli adempimenti tecnico-amministrativi e istruttori connessi alla concessione, all’erogazione, ai controlli e al monitoraggio delle agevolazioni concesse.</t>
  </si>
  <si>
    <t>Adozione Decreto direttoriale di apertura sportello e definizione termini e condizioni per l’accesso alle agevolazioni.</t>
  </si>
  <si>
    <t>Emanazione decreti di concessione delle agevolazioni per ammontare pari ad almeno il 30% delle risorse stanziate per la misura.</t>
  </si>
  <si>
    <t>Emanazione decreti di concessione delle agevolazioni per ammontare pari al 100% delle risorse stanziate per la misura.</t>
  </si>
  <si>
    <t>Erogazione di almeno il 5% delle risorse complessive stanziate.</t>
  </si>
  <si>
    <t>Erogazione di almeno il 35 % delle risorse complessive stanziate.</t>
  </si>
  <si>
    <t>Numero di imprese con progetti finanziati: 308.</t>
  </si>
  <si>
    <t>MGIU</t>
  </si>
  <si>
    <t>Miglioramento degli spazi e della qualità della vita carceraria nelle carceri per adulti (DAP)</t>
  </si>
  <si>
    <t>Adeguamento strutturale, aumento dell’efficienza energetica ed interventi antisismici di quattro complessi demaniali sede di Istituti penali per i minorenni (DGMC)</t>
  </si>
  <si>
    <t>50% dei bandi di gara pubblicati per l’affidamento del servizio di ingegneria/architettura</t>
  </si>
  <si>
    <t>75% dei bandi di gara pubblicati per l’affidamento del servizio di ingegneria/architettura</t>
  </si>
  <si>
    <t>50% aggiudicazione definitiva dei servizi di ingegneria/architettura;</t>
  </si>
  <si>
    <t>25% aggiudicazione definitiva dei servizi di ingegneria/architettura;</t>
  </si>
  <si>
    <t>50% approvazione del livello di progettazione da porre a base di gara;</t>
  </si>
  <si>
    <t>75% approvazione del livello di progettazione da porre a base di gara;</t>
  </si>
  <si>
    <t>25% stipula contratto d’appalto;</t>
  </si>
  <si>
    <t>Avvio dei lavori per il 50% degli interventi previsti;</t>
  </si>
  <si>
    <t>Avvio dei lavori per il 75% degli interventi previsti</t>
  </si>
  <si>
    <t>50% stipula contratto d’appalto</t>
  </si>
  <si>
    <t>25% stipula contratto d’appalto</t>
  </si>
  <si>
    <t>Avvio dei lavori pari al 100% degli interventi previsti</t>
  </si>
  <si>
    <t>Avvio dei lavori per il 100% delle gare</t>
  </si>
  <si>
    <t>75% ultimazione dei lavori relativi agli interventi previsti ed avvio collaudo tecnico-amministrativo;</t>
  </si>
  <si>
    <t>100% ultimazione dei lavori relativi agli interventi previsti ed avvio collaudo tecnico-amministrativo;</t>
  </si>
  <si>
    <t>100% degli interventi emissione del certificato di collaudo tecnico-amministrativo;</t>
  </si>
  <si>
    <t>8 nuovi padiglioni realizzati e positivamente collaudati</t>
  </si>
  <si>
    <t>32 mila mq di superfici oggetto di interventi di adeguamento strutturale, aumento dell’efficienza energetica ed interventi antisismici, con positivo collaudo delle opere realizzate.</t>
  </si>
  <si>
    <t>50% pubblicazione bandi di gara per l’affidamento dei lavori;</t>
  </si>
  <si>
    <t>50% dei bandi di gara pubblicati per l’affidamento del servizio di ingegneria/architettura.</t>
  </si>
  <si>
    <t>75% pubblicazione bandi di gara per l’affidamento dei lavori;</t>
  </si>
  <si>
    <t>25% approvazione del livello di progettazione da porre a base di gara;</t>
  </si>
  <si>
    <t>75% aggiudicazione definitiva dei servizi di ingegneria/architettura;</t>
  </si>
  <si>
    <t>25% dei bandi di gara pubblicati per l’affidamento del servizio di ingegneria/architettura.</t>
  </si>
  <si>
    <t>50% aggiudicazione definitiva l’affidamento lavori;</t>
  </si>
  <si>
    <t>75% aggiudicazione definitiva l’affidamento lavori;</t>
  </si>
  <si>
    <t>25% pubblicazione bandi di gara per l’affidamento dei lavori;</t>
  </si>
  <si>
    <t>50% stipula contratto d’appalto;</t>
  </si>
  <si>
    <t>50% aggiudicazione definitiva affidamento dei lavori;</t>
  </si>
  <si>
    <t>75% stipula contratto d’appalto;</t>
  </si>
  <si>
    <t>25% aggiudicazione definitiva affidamento dei lavori;</t>
  </si>
  <si>
    <t>2.1 Sviluppo logistica per i settori agroalimentare, pesca e acquacoltura, silvicoltura, floricoltura e vivaismo</t>
  </si>
  <si>
    <t>Provvedimento di attribuzione beneficio della graduatoria dei progetti già presentati</t>
  </si>
  <si>
    <t>Decreto ministeriale per la Definizione e pubblicazione nuovo bando settore agroalimentare; Definizione regime di aiuti per altri settori (pesca e acquacoltura, silvicoltura, floricoltura e vivaismo)</t>
  </si>
  <si>
    <t>Pubblicazione bandi altri settori</t>
  </si>
  <si>
    <t>Approvazione delle graduatorie finali per la concessione degli aiuti finanziari settore agroalimentare</t>
  </si>
  <si>
    <t>Approvazione delle graduatorie finali per la concessione degli aiuti finanziari altri settori; Numero di nuovi contratti per la filiera e di distretto firmati [obiettivo unico per tutti i settori]: 46</t>
  </si>
  <si>
    <t>Pubblicazione da parte del MUR del primo bando (in due finestre) per il finanziamento di progetti di ricerca nell’ambito di tecnologie e percorsi innovativi in ambito sanitario e assistenziale; Apertura della prima finestra del primo bando.</t>
  </si>
  <si>
    <t>Decreto di ammissione al finanziamento dei progetti selezionati e avvio dei progetti per la prima finestra del primo bando.</t>
  </si>
  <si>
    <t>Apertura della seconda finestra del primo bando e ricezione delle proposte progettuali per la seconda finestra del primo bando.</t>
  </si>
  <si>
    <t>Decreto di ammissione al finanziamento dei progetti selezionati e avvio dei progetti per la seconda finestra del primo bando.</t>
  </si>
  <si>
    <t>Predisposizione del secondo bando (in tre finestre) e relativa pubblicazione; Apertura della prima finestra del secondo bando.</t>
  </si>
  <si>
    <t>Decreto di ammissione al finanziamento dei progetti selezionati e avvio dei progetti per la prima finestra del secondo bando.</t>
  </si>
  <si>
    <t>Apertura della seconda finestra del secondo bando.</t>
  </si>
  <si>
    <t>Decreto di ammissione al finanziamento dei progetti selezionati e avvio dei progetti per la seconda finestra del secondo bando.</t>
  </si>
  <si>
    <t>Apertura della terza finestra del secondo bando.</t>
  </si>
  <si>
    <t>Decreto di ammissione al finanziamento dei progetti selezionati e avvio dei progetti per la terza finestra del secondo bando.</t>
  </si>
  <si>
    <t>???</t>
  </si>
  <si>
    <t>L'investimento Servizi digitali e competenze digitali del Fondo Complementare (0,25 mld €) non è presente in Italia Domani</t>
  </si>
  <si>
    <t>M1C2-I1-C04</t>
  </si>
  <si>
    <t>M1C2-I4-C05</t>
  </si>
  <si>
    <t>M2C3-I2.1-C11</t>
  </si>
  <si>
    <t>Mancano traguardi e obiettivi per 6 investimenti del Fondo complementare: Servizi digitali e cittadinanza digitale; Servizi digitali e competenze digitali; Transizione 4.0; Tecnologie satellitari ed economia spaziale; Ecobonus e Sismabonus fino al 110% per l'efficienza energetica e la sicurezza degli edifici; Piani urbani integrati</t>
  </si>
  <si>
    <t>M1C1-I1.4-C01</t>
  </si>
  <si>
    <t>M1C1-I1.4-C02</t>
  </si>
  <si>
    <t>M1C1-I1.4-C03</t>
  </si>
  <si>
    <t>M1C3-I1.4-C06</t>
  </si>
  <si>
    <t>M2C1-I2.1-C07</t>
  </si>
  <si>
    <t>M2C2-I4.4-C08</t>
  </si>
  <si>
    <t>M2C2-I4.4-C09I</t>
  </si>
  <si>
    <t>M2C2-I4.4-C09II</t>
  </si>
  <si>
    <t>M2C2-I4.4-C09III</t>
  </si>
  <si>
    <t>M2C3-I1.3-C10</t>
  </si>
  <si>
    <t>M3C1-I1.6-C12</t>
  </si>
  <si>
    <t>M3C1-I1.9-C13I</t>
  </si>
  <si>
    <t>M3C1-I1.9-C13II</t>
  </si>
  <si>
    <t>M3C1-I1.10-C14</t>
  </si>
  <si>
    <t>M3C1-I1.10-C15</t>
  </si>
  <si>
    <t>M3C2-I3.1-C16</t>
  </si>
  <si>
    <t>M3C2-I3.2-C17</t>
  </si>
  <si>
    <t>M3C2-I3.3-C18</t>
  </si>
  <si>
    <t>M3C2-I3.4-C19</t>
  </si>
  <si>
    <t>M3C2-I3.5-C20</t>
  </si>
  <si>
    <t>M4C2-I1.6-C21</t>
  </si>
  <si>
    <t>M5C2-I1.4-C22I</t>
  </si>
  <si>
    <t>M5C2-I1.4-C22II</t>
  </si>
  <si>
    <t>M5C3-I1.3-C24</t>
  </si>
  <si>
    <t>M5C3-I5-C25</t>
  </si>
  <si>
    <t>M5C3-I6.1-C26A</t>
  </si>
  <si>
    <t>M5C3-I6.2-C26B</t>
  </si>
  <si>
    <t>M6C1-I4-C27A</t>
  </si>
  <si>
    <t>M6C1-I4-C27B</t>
  </si>
  <si>
    <t>M6C1-I4-C27C</t>
  </si>
  <si>
    <t>M6C1-I4-C27D</t>
  </si>
  <si>
    <t>M6C1-I4-C27E</t>
  </si>
  <si>
    <t>M6C2-I1.2-C28</t>
  </si>
  <si>
    <t>M6C2-I3-C29</t>
  </si>
  <si>
    <t>M6C2-I4-C30</t>
  </si>
  <si>
    <t>Anno</t>
  </si>
  <si>
    <t>M1C1-I2.1-24</t>
  </si>
  <si>
    <t>M1C1-I2.1-23</t>
  </si>
  <si>
    <t>2.1 - Portale unico del reclutamento</t>
  </si>
  <si>
    <t>2.2 - Task Force digitalizzazione, monitoraggio e performance</t>
  </si>
  <si>
    <t xml:space="preserve">2.3 - Competenze e capacità amministrativa </t>
  </si>
  <si>
    <t>M1C1-R1.3-22</t>
  </si>
  <si>
    <t>M1C1-I3.1-25</t>
  </si>
  <si>
    <t>M1C1-I3.1-26</t>
  </si>
  <si>
    <t>M1C1-R1.4-27a</t>
  </si>
  <si>
    <t>M1C1-R1.5-27b</t>
  </si>
  <si>
    <t>M1C1-R1.6-27c</t>
  </si>
  <si>
    <t>M1C1-R1.7-28</t>
  </si>
  <si>
    <t>M1C1-R1.8-29</t>
  </si>
  <si>
    <t>M1C1-R1.9-30</t>
  </si>
  <si>
    <t>M1C1-R1.10-31</t>
  </si>
  <si>
    <t>M1C1-R1.11-32</t>
  </si>
  <si>
    <t>M1C1-R1.12-33a</t>
  </si>
  <si>
    <t>M1C1-R1.13-33b</t>
  </si>
  <si>
    <t>M1C1-R1.14-33c</t>
  </si>
  <si>
    <t>M1C1-R1.15-33d</t>
  </si>
  <si>
    <t>M1C1-R2.3-35</t>
  </si>
  <si>
    <t>Sono stati concessi alle imprese almeno 111 700 crediti d'imposta Transizione 4.0 per beni strumentali materiali 4.0, beni strumentali immateriali 4.0, beni strumentali immateriali standard, attività di ricerca, sviluppo e innovazione o attività di formazione, sulla base delle dichiarazioni dei redditi presentate tra il 1° gennaio 2021 e il 31 dicembre 2023. Ci si aspetta in particolare: - almeno 26 900 crediti d'imposta a imprese per beni strumentali materiali 4.0, sulla base delle dichiarazioni dei redditi presentate tra il 1º gennaio 2021 e il 31 dicembre 2023; - almeno 41 500 crediti d'imposta a imprese per beni strumentali immateriali 4.0, sulla base delle dichiarazioni dei redditi presentate tra il 1º gennaio 2021 e il 31 dicembre 2023; - almeno 20 700 crediti d'imposta a imprese per beni strumentali immateriali standard, sulla base delle dichiarazioni dei redditi presentate tra il 1º gennaio 2021 e il 31 dicembre 2023; - almeno 20 600 crediti d'imposta a imprese per attività di ricerca, sviluppo e innovazione, sulla base delle dichiarazioni fiscali presentate tra il 1º gennaio 2022 e il 31 dicembre 2023; - almeno 2 000 crediti d'imposta a imprese per attività di formazione, sulla base delle dichiarazioni dei redditi presentate tra il 1º gennaio 2022 e il 31 dicembre 2023. Nel caso delle imprese per le quali l'anno fiscale non corrisponde all'anno civile, la fine del periodo per la presentazione delle dichiarazioni dei redditi relative ai crediti d'imposta sopramenzionate è prorogata dal 31 dicembre 2023 al 30
novembre 2024. Lo scenario di riferimento si riferisce al numero di imprese che hanno fruito di crediti d'imposta Transizione 4.0, sulla base delle dichiarazioni fiscali presentate tra il 1º gennaio 2021 e il 31 dicembre 2022 per beni strumentali materiali 4.0, beni strumentali immateriali 4.0 e beni strumentali immateriali standard e sulla base delle dichiarazioni dei redditi presentate tra il 1º gennaio e il 31 dicembre 2022 per attività di ricerca, sviluppo e innovazione e attività di formazione. Nel caso delle imprese per le quali l'anno fiscale non corrisponde all'anno civile, anche le dichiarazioni dei redditi presentate fino al 30 novembre 2023 devono essere incluse nel valore di riferimento per tutti i crediti d'imposta sopramenzionati.</t>
  </si>
  <si>
    <t>1. Transizione 4.0</t>
  </si>
  <si>
    <t>M1C2-I1-36_40</t>
  </si>
  <si>
    <t xml:space="preserve">M1 </t>
  </si>
  <si>
    <t>1.1 - Transizione 4.0</t>
  </si>
  <si>
    <t>M1C2-I3-42_46</t>
  </si>
  <si>
    <t>M1C2-I4-47_50</t>
  </si>
  <si>
    <t>M1C2-I6-53</t>
  </si>
  <si>
    <t>M1C2-R1-53a</t>
  </si>
  <si>
    <t>M1C2-R2-53b</t>
  </si>
  <si>
    <t>M1C3-I2.2-58</t>
  </si>
  <si>
    <t>M1C3-I2.4-60</t>
  </si>
  <si>
    <t>M1C3-I4.3-66</t>
  </si>
  <si>
    <t>M1C3-R3.1-67</t>
  </si>
  <si>
    <t>M1C3-R4.1-68</t>
  </si>
  <si>
    <t>M2C1-I2.3-75</t>
  </si>
  <si>
    <t>M2C1-R1.1-81</t>
  </si>
  <si>
    <t>M2C1-R1.2-82</t>
  </si>
  <si>
    <t>M2C1-R1.3-83</t>
  </si>
  <si>
    <t>M2C2-R1-116a</t>
  </si>
  <si>
    <t>M2C2-R2-116b</t>
  </si>
  <si>
    <t>M2C2-R3-116c</t>
  </si>
  <si>
    <t>M2C2-R4-116d</t>
  </si>
  <si>
    <t>M2C2-R5-116e</t>
  </si>
  <si>
    <t>M2C3-R1.1-123a</t>
  </si>
  <si>
    <t>M2C4-R2.1-139a</t>
  </si>
  <si>
    <t>M2C4-R3.1-139b</t>
  </si>
  <si>
    <t>M2C4-R4.1-139c</t>
  </si>
  <si>
    <t>M2C4-R4.2-139d</t>
  </si>
  <si>
    <t>Notifica dell'aggiudicazione di tutti gli appalti pubblici per la costruzione della ferrovia ad alta velocità sulle linee Napoli-Bari e Palermo-Catania nel pieno rispetto delle norme in materia di appalti pubblici. Gli appalti devono fare riferimento alle seguenti tratte di tali linee: linea Napoli-Bari: Orsara-Bovino; linea Palermo-Catania:  Catenanuova- Dittaino e Dittaino-Enna.</t>
  </si>
  <si>
    <t xml:space="preserve">Notifica dell'aggiudicazione di tutti gli appalti pubblici per la costruzione della ferrovia ad alta velocità sulla linea Salerno-Reggio Calabria. Gli appalti devono fare riferimento alle seguenti tratte di tale linea: Battipaglia- Romagnano </t>
  </si>
  <si>
    <t>M3C1-R1.1-153a</t>
  </si>
  <si>
    <t>M3C2-I1.1-154</t>
  </si>
  <si>
    <t>M3C1-R1.2-153b</t>
  </si>
  <si>
    <t>M3C1-R2.1-153c</t>
  </si>
  <si>
    <t>M3C1-R2.2-153d</t>
  </si>
  <si>
    <t>2.1 Digitalizzazione della catena logistica</t>
  </si>
  <si>
    <t>M3C2-I2.1-155_157</t>
  </si>
  <si>
    <t>M3C2-I2.2-158_159</t>
  </si>
  <si>
    <t xml:space="preserve">2.2: Innovazione digitale dei sistemi aeroportuali </t>
  </si>
  <si>
    <t>M3C2-R1.1-160</t>
  </si>
  <si>
    <t>M3C2-R1.2-161</t>
  </si>
  <si>
    <t>M3C2-R1.3-162</t>
  </si>
  <si>
    <t>M3C2-R2.1-163</t>
  </si>
  <si>
    <t>M3C2-R2.2-164</t>
  </si>
  <si>
    <t>M4C1-I2.1-174</t>
  </si>
  <si>
    <t>M4C1-I3.1-177</t>
  </si>
  <si>
    <t>M4C1-R2.1-183a</t>
  </si>
  <si>
    <t>Riforma del sistema scolastico</t>
  </si>
  <si>
    <t>M4C2-I1.1-184</t>
  </si>
  <si>
    <t>M4C2-I1.2-185</t>
  </si>
  <si>
    <t>M4C1-R1-181</t>
  </si>
  <si>
    <t>M4C2-R1.1-195</t>
  </si>
  <si>
    <t>M5C1-R1.1-196</t>
  </si>
  <si>
    <t>M5C1-R2-197</t>
  </si>
  <si>
    <t>1.1: Sostegno alle persone vulnerabili e prevenzione</t>
  </si>
  <si>
    <t>M5C2-I1.1-203_206</t>
  </si>
  <si>
    <t>M5C2-Investimento 2</t>
  </si>
  <si>
    <t>M5C2-Investimento 3</t>
  </si>
  <si>
    <t>Housing Temporaneo e Stazioni di posta</t>
  </si>
  <si>
    <t>M5C2-I2.1-213_214</t>
  </si>
  <si>
    <t>2.3: Programma innovativo della qualità dell’abitare</t>
  </si>
  <si>
    <t>Investimento 2.3</t>
  </si>
  <si>
    <t>M5C2-R1-215a</t>
  </si>
  <si>
    <t>M5C2-R2-215b</t>
  </si>
  <si>
    <t>M6C1-I1.1-222</t>
  </si>
  <si>
    <t>M6C1-I1.3-223a</t>
  </si>
  <si>
    <t>M6C1-R1-223b</t>
  </si>
  <si>
    <t>M6C2-I1.2-225</t>
  </si>
  <si>
    <t>M6C2-I2.1-228</t>
  </si>
  <si>
    <t>M6C2-I2.2-229</t>
  </si>
  <si>
    <t>M6C2-R1-230</t>
  </si>
  <si>
    <t>Descrizione degli investimenti; Bandi di gara; Documentazione</t>
  </si>
  <si>
    <t>Tag climatico %</t>
  </si>
  <si>
    <t>Tag ambientale %</t>
  </si>
  <si>
    <t>Tag digitale %</t>
  </si>
  <si>
    <t>The goal is to plant identifying locations and quantities according to the principle of using "the right tree in the right place". The Charter of the Ecoregions of Italy drawn up at the level of “34 ecoregions” will make it possible to select andassign to each metropolitan area the most suitable trees in terms of ecological, biogeographi cal and response to different local needs</t>
  </si>
  <si>
    <t>Piantare almeno 1.650.000 alberi rimboschimento delle aree verdi urbane ed extraurbane ai sensi della legge 12 dicembre 2019, n. 141 (c.d. "Legge sul clima")</t>
  </si>
  <si>
    <t>Piantare almeno 6.600.000 alberi rimboschimento delle aree verdi urbane ed extraurbane  ai sensi della legge 12 dicembre 2019, n. 141 (c.d. "Legge sul clima")</t>
  </si>
  <si>
    <t xml:space="preserve">Summary document duly justifying how the target was satisfactorily fulfilled. This document shall include as an annex the following documentary evidence: a) list of certificates of completion for each planting location issued in accordance with the national legislation, indicating the number of trees planted per planting location; </t>
  </si>
  <si>
    <t>M2C2-I4.4-C09</t>
  </si>
  <si>
    <t>M3C1-I1.9-C13</t>
  </si>
  <si>
    <t>M5C3-I6.1-C26</t>
  </si>
  <si>
    <t>M6C1-I4-C27</t>
  </si>
  <si>
    <t>M5C2-I1.4-C22</t>
  </si>
  <si>
    <t>Attività 2021</t>
  </si>
  <si>
    <t>Attività 2022</t>
  </si>
  <si>
    <t>Attività 2023</t>
  </si>
  <si>
    <t>Attività 2024</t>
  </si>
  <si>
    <t>Attività 2025</t>
  </si>
  <si>
    <t>Attività 2026</t>
  </si>
  <si>
    <t>Note</t>
  </si>
  <si>
    <t>M1C1-I01.01.00</t>
  </si>
  <si>
    <t>M1C1-I01.02.00</t>
  </si>
  <si>
    <t>M1C1-I01.03.01</t>
  </si>
  <si>
    <t>M1C1-I01.03.02</t>
  </si>
  <si>
    <t>M1C1-I01.04.01</t>
  </si>
  <si>
    <t>M1C1-I01.04.02</t>
  </si>
  <si>
    <t>M1C1-I01.04.03</t>
  </si>
  <si>
    <t>M1C1-I01.04.04</t>
  </si>
  <si>
    <t>M1C1-I01.04.05</t>
  </si>
  <si>
    <t>M1C1-I01.04.06</t>
  </si>
  <si>
    <t>M1C1-I01.04.07</t>
  </si>
  <si>
    <t>M1C1-I01.04.08</t>
  </si>
  <si>
    <t>M1C1-I01.04.09</t>
  </si>
  <si>
    <t>M1C1-I01.05.00</t>
  </si>
  <si>
    <t>M1C1-I01.06.01</t>
  </si>
  <si>
    <t>M1C1-I01.06.02</t>
  </si>
  <si>
    <t>M1C1-I01.06.03</t>
  </si>
  <si>
    <t>M1C1-I01.06.04</t>
  </si>
  <si>
    <t>M1C1-I01.06.05</t>
  </si>
  <si>
    <t>M1C1-I01.06.06</t>
  </si>
  <si>
    <t>M1C1-I01.07.01</t>
  </si>
  <si>
    <t>M1C1-I01.07.02</t>
  </si>
  <si>
    <t>M1C1-R01.01.00</t>
  </si>
  <si>
    <t>M1C1-R01.02.00</t>
  </si>
  <si>
    <t>M1C1-I02.01.00</t>
  </si>
  <si>
    <t>M1C1-I03.01.00</t>
  </si>
  <si>
    <t>M1C1-R01.07.00</t>
  </si>
  <si>
    <t>M1C1-R01.08.00</t>
  </si>
  <si>
    <t>M1C1-R01.09.00</t>
  </si>
  <si>
    <t>M1C1-R01.03.00</t>
  </si>
  <si>
    <t>M1C1-R02.03.01</t>
  </si>
  <si>
    <t>M1C1-I02.02.00</t>
  </si>
  <si>
    <t>M1C1-I02.03.00</t>
  </si>
  <si>
    <t>M1C1-I03.02.00</t>
  </si>
  <si>
    <t>M1C1-R01.04.00</t>
  </si>
  <si>
    <t>M1C1-R01.05.00</t>
  </si>
  <si>
    <t>M1C1-R01.06.00</t>
  </si>
  <si>
    <t>M1C1-R01.10.00</t>
  </si>
  <si>
    <t>M1C1-R01.11.00</t>
  </si>
  <si>
    <t>M1C1-R01.12.00</t>
  </si>
  <si>
    <t>M1C1-R01.13.00</t>
  </si>
  <si>
    <t>M1C1-R01.14.00</t>
  </si>
  <si>
    <t>M1C1-R01.15.00</t>
  </si>
  <si>
    <t>M1C2-I01.01.00</t>
  </si>
  <si>
    <t>M1C2-I01.01.01</t>
  </si>
  <si>
    <t>M1C2-I01.01.02</t>
  </si>
  <si>
    <t>M1C2-I01.01.03</t>
  </si>
  <si>
    <t>M1C2-I01.01.04</t>
  </si>
  <si>
    <t>M1C2-I01.01.05</t>
  </si>
  <si>
    <t>M1C2-I01.01.06</t>
  </si>
  <si>
    <t>M1C2-I01.02.00</t>
  </si>
  <si>
    <t>M1C2-I01.03.00</t>
  </si>
  <si>
    <t>M1C2-I01.04.00</t>
  </si>
  <si>
    <t>M1C2-I01.03.01</t>
  </si>
  <si>
    <t>M1C2-I01.03.02</t>
  </si>
  <si>
    <t>M1C2-I01.03.03</t>
  </si>
  <si>
    <t>M1C2-I01.03.04</t>
  </si>
  <si>
    <t>M1C2-I01.03.05</t>
  </si>
  <si>
    <t>M1C2-I01.04.01</t>
  </si>
  <si>
    <t>M1C2-I01.04.02</t>
  </si>
  <si>
    <t>M1C2-I01.04.03</t>
  </si>
  <si>
    <t>M1C2-I01.04.04</t>
  </si>
  <si>
    <t>M1C2-I01.04.05</t>
  </si>
  <si>
    <t>M1C2-I01.05.01</t>
  </si>
  <si>
    <t>M1C2-I01.05.02</t>
  </si>
  <si>
    <t>M1C2-I01.06.01</t>
  </si>
  <si>
    <t>M1C2-R01.00.00</t>
  </si>
  <si>
    <t>M1C2-R02.00.00</t>
  </si>
  <si>
    <t>M1C3-I02.01.00</t>
  </si>
  <si>
    <t>M1C3-I01.01.00</t>
  </si>
  <si>
    <t>M2C1-I01.01.00</t>
  </si>
  <si>
    <t>M1C3-I01.02.00</t>
  </si>
  <si>
    <t>M1C3-I01.03.00</t>
  </si>
  <si>
    <t>M2C1-I01.02.00</t>
  </si>
  <si>
    <t>M1C3-I01.04.00</t>
  </si>
  <si>
    <t>M1C3-I02.02.00</t>
  </si>
  <si>
    <t>M2C1-I02.02.00</t>
  </si>
  <si>
    <t>M1C3-I02.03.00</t>
  </si>
  <si>
    <t>M1C3-I02.04.00</t>
  </si>
  <si>
    <t>M1C3-I03.02.00</t>
  </si>
  <si>
    <t>M1C3-I03.03.00</t>
  </si>
  <si>
    <t>M1C3-I04.01.00</t>
  </si>
  <si>
    <t>M1C3-I04.02.00</t>
  </si>
  <si>
    <t>M1C3-I04.03.00</t>
  </si>
  <si>
    <t>M1C3-R03.01.00</t>
  </si>
  <si>
    <t>M1C3-R03.02.00</t>
  </si>
  <si>
    <t>M2C1-I02.01.01</t>
  </si>
  <si>
    <t>M2C1-I02.01.02</t>
  </si>
  <si>
    <t>M2C1-I02.03.00</t>
  </si>
  <si>
    <t>M2C2-I02.01.00</t>
  </si>
  <si>
    <t>M2C2-I02.02.00</t>
  </si>
  <si>
    <t>M2C1-I03.01.00</t>
  </si>
  <si>
    <t>M2C2-I01.01.00</t>
  </si>
  <si>
    <t>M2C2-I01.02.00</t>
  </si>
  <si>
    <t>M2C2-I01.03.00</t>
  </si>
  <si>
    <t>M2C2-I01.04.00</t>
  </si>
  <si>
    <t>M2C2-I03.01.00</t>
  </si>
  <si>
    <t>M2C2-I03.02.00</t>
  </si>
  <si>
    <t>M2C2-I03.03.00</t>
  </si>
  <si>
    <t>M2C2-I03.04.00</t>
  </si>
  <si>
    <t>M2C2-I03.05.00</t>
  </si>
  <si>
    <t>M2C2-I04.01.00</t>
  </si>
  <si>
    <t>M2C2-I04.02.00</t>
  </si>
  <si>
    <t>M2C2-I04.03.00</t>
  </si>
  <si>
    <t>M2C1-I03.02.00</t>
  </si>
  <si>
    <t>M2C1-I03.03.00</t>
  </si>
  <si>
    <t>M2C1-R01.01.00</t>
  </si>
  <si>
    <t>M2C1-R01.02.00</t>
  </si>
  <si>
    <t>M2C1-R01.03.00</t>
  </si>
  <si>
    <t>M2C2-I04.04.01</t>
  </si>
  <si>
    <t>M2C2-I04.04.02</t>
  </si>
  <si>
    <t>M2C2-I04.04.03</t>
  </si>
  <si>
    <t>M2C2-I04.04.04</t>
  </si>
  <si>
    <t>M2C2-I04.04.05</t>
  </si>
  <si>
    <t>M2C2-I05.01.01</t>
  </si>
  <si>
    <t>M2C2-I05.01.02</t>
  </si>
  <si>
    <t>M2C2-I05.01.03</t>
  </si>
  <si>
    <t>M2C2-I05.02.00</t>
  </si>
  <si>
    <t>M2C2-I05.03.00</t>
  </si>
  <si>
    <t>M2C2-I05.04.00</t>
  </si>
  <si>
    <t>M2C2-R01.00.00</t>
  </si>
  <si>
    <t>M2C2-R02.00.00</t>
  </si>
  <si>
    <t>M2C2-R03.00.00</t>
  </si>
  <si>
    <t>M2C2-R04.00.00</t>
  </si>
  <si>
    <t>M2C2-R05.00.00</t>
  </si>
  <si>
    <t>M2C3-I01.01.00</t>
  </si>
  <si>
    <t>M2C3-I01.02.00</t>
  </si>
  <si>
    <t>M2C3-I02.01.00</t>
  </si>
  <si>
    <t>M2C3-I03.01.00</t>
  </si>
  <si>
    <t>M2C4-I01.01.00</t>
  </si>
  <si>
    <t>M2C3-I01.03.00</t>
  </si>
  <si>
    <t>M2C3-R01.01.00</t>
  </si>
  <si>
    <t>M2C3-I02.02.00</t>
  </si>
  <si>
    <t>M2C4-I01.02.00</t>
  </si>
  <si>
    <t>M2C4-I01.02.01</t>
  </si>
  <si>
    <t>M2C4-I01.02.02</t>
  </si>
  <si>
    <t>M2C4-I01.03.01</t>
  </si>
  <si>
    <t>M2C4-I01.03.02</t>
  </si>
  <si>
    <t>M2C4-I01.03.03</t>
  </si>
  <si>
    <t>M2C4-I01.03.04</t>
  </si>
  <si>
    <t>M2C4-I01.03.05</t>
  </si>
  <si>
    <t>M2C4-I01.04.01</t>
  </si>
  <si>
    <t>M2C4-I01.04.02</t>
  </si>
  <si>
    <t>M2C4-I01.04.03</t>
  </si>
  <si>
    <t>M2C4-I01.04.04</t>
  </si>
  <si>
    <t>M2C4-R02.01.00</t>
  </si>
  <si>
    <t>M3C1-R02.01.00</t>
  </si>
  <si>
    <t>M2C4-R03.01.00</t>
  </si>
  <si>
    <t>M3C1-R01.01.00</t>
  </si>
  <si>
    <t>M2C4-R04.01.00</t>
  </si>
  <si>
    <t>M2C4-R04.02.00</t>
  </si>
  <si>
    <t>M3C1-I01.01.01</t>
  </si>
  <si>
    <t>M3C1-I01.01.02</t>
  </si>
  <si>
    <t>M3C1-I01.01.03</t>
  </si>
  <si>
    <t>M3C1-I01.02.01</t>
  </si>
  <si>
    <t>M3C1-I01.02.02</t>
  </si>
  <si>
    <t>M3C1-I01.02.03</t>
  </si>
  <si>
    <t>M3C1-I01.03.01</t>
  </si>
  <si>
    <t>M3C1-I01.03.02</t>
  </si>
  <si>
    <t>M3C1-I01.03.03</t>
  </si>
  <si>
    <t>M3C1-I01.04.00</t>
  </si>
  <si>
    <t>M3C1-I01.05.00</t>
  </si>
  <si>
    <t>M3C2-I01.01.00</t>
  </si>
  <si>
    <t>M3C1-I01.06.01</t>
  </si>
  <si>
    <t>M3C1-I01.06.02</t>
  </si>
  <si>
    <t>M3C1-I01.07.00</t>
  </si>
  <si>
    <t>M3C1-I01.08.00</t>
  </si>
  <si>
    <t>M3C1-I01.09.01</t>
  </si>
  <si>
    <t>M3C1-I01.09.02</t>
  </si>
  <si>
    <t>M3C1-I01.10.01</t>
  </si>
  <si>
    <t>M3C1-I01.10.02</t>
  </si>
  <si>
    <t>M3C1-R01.02.00</t>
  </si>
  <si>
    <t>M3C2-R01.02.00</t>
  </si>
  <si>
    <t>M3C2-R01.01.00</t>
  </si>
  <si>
    <t>M3C2-R02.02.00</t>
  </si>
  <si>
    <t>M3C1-R02.02.00</t>
  </si>
  <si>
    <t>M4C1-I01.01.00</t>
  </si>
  <si>
    <t>M3C2-I02.01.00</t>
  </si>
  <si>
    <t>M4C1-I02.01.00</t>
  </si>
  <si>
    <t>M3C2-I02.01.01</t>
  </si>
  <si>
    <t>M3C2-I02.01.02</t>
  </si>
  <si>
    <t>M3C2-I02.01.03</t>
  </si>
  <si>
    <t>M3C2-I02.02.00</t>
  </si>
  <si>
    <t>M3C2-I02.02.01</t>
  </si>
  <si>
    <t>M3C2-I02.02.02</t>
  </si>
  <si>
    <t>M3C2-I03.01.00</t>
  </si>
  <si>
    <t>M3C2-I03.02.00</t>
  </si>
  <si>
    <t>M3C2-I03.03.00</t>
  </si>
  <si>
    <t>M3C2-I03.04.00</t>
  </si>
  <si>
    <t>M3C2-I03.05.00</t>
  </si>
  <si>
    <t>M3C2-R01.03.00</t>
  </si>
  <si>
    <t>M3C2-R02.01.00</t>
  </si>
  <si>
    <t>M4C1-I01.02.00</t>
  </si>
  <si>
    <t>M4C1-I01.03.00</t>
  </si>
  <si>
    <t>M4C1-I01.04.00</t>
  </si>
  <si>
    <t>M4C1-I01.05.00</t>
  </si>
  <si>
    <t>M4C1-I01.06.00</t>
  </si>
  <si>
    <t>M4C1-I01.07.00</t>
  </si>
  <si>
    <t>M4C1-I03.01.00</t>
  </si>
  <si>
    <t>M4C1-I03.02.00</t>
  </si>
  <si>
    <t>M4C1-I03.03.00</t>
  </si>
  <si>
    <t>M4C1-I03.04.00</t>
  </si>
  <si>
    <t>M4C1-I04.01.00</t>
  </si>
  <si>
    <t>M4C1-R01.07.00</t>
  </si>
  <si>
    <t>M4C1-R02.01.00</t>
  </si>
  <si>
    <t>M4C2-I01.01.00</t>
  </si>
  <si>
    <t>M4C2-I01.02.00</t>
  </si>
  <si>
    <t>M4C1-R02.02.00</t>
  </si>
  <si>
    <t>M4C1-R2.2-183b</t>
  </si>
  <si>
    <t>M4C1-R01.00.00</t>
  </si>
  <si>
    <t>M4C2-I01.03.00</t>
  </si>
  <si>
    <t>M4C2-I01.04.00</t>
  </si>
  <si>
    <t>M4C2-I01.05.00</t>
  </si>
  <si>
    <t>M4C2-I01.06.00</t>
  </si>
  <si>
    <t>M4C2-I02.01.00</t>
  </si>
  <si>
    <t>M4C2-I02.02.00</t>
  </si>
  <si>
    <t>M4C2-I02.03.00</t>
  </si>
  <si>
    <t>M4C2-I03.01.00</t>
  </si>
  <si>
    <t>M4C2-I03.02.00</t>
  </si>
  <si>
    <t>M4C2-I03.03.00</t>
  </si>
  <si>
    <t>M4C2-R01.01.00</t>
  </si>
  <si>
    <t>M5C1-R01.01.00</t>
  </si>
  <si>
    <t>M5C1-R02.00.00</t>
  </si>
  <si>
    <t>M5C1-I01.01.00</t>
  </si>
  <si>
    <t>M5C1-I01.02.00</t>
  </si>
  <si>
    <t>M5C1-I01.03.00</t>
  </si>
  <si>
    <t>M5C1-I01.04.00</t>
  </si>
  <si>
    <t>M5C1-I02.01.00</t>
  </si>
  <si>
    <t>M5C2-I01.01.00</t>
  </si>
  <si>
    <t>M5C2-I01.01.01</t>
  </si>
  <si>
    <t>M5C2-I01.01.02</t>
  </si>
  <si>
    <t>M5C2-I01.01.03</t>
  </si>
  <si>
    <t>M5C2-I01.01.04</t>
  </si>
  <si>
    <t>M5C2-I01.02.00</t>
  </si>
  <si>
    <t>M5C2-I01.03.00</t>
  </si>
  <si>
    <t>M5C2-I01.04.01</t>
  </si>
  <si>
    <t>M5C2-I01.04.02</t>
  </si>
  <si>
    <t>M5C2-I02.01.00</t>
  </si>
  <si>
    <t>M5C2-I02.02.00</t>
  </si>
  <si>
    <t>M5C2-I02.02.01</t>
  </si>
  <si>
    <t>M5C2-I02.02.02</t>
  </si>
  <si>
    <t>M5C2-I02.03.00</t>
  </si>
  <si>
    <t>M5C2-I2.2-210</t>
  </si>
  <si>
    <t>M5C2-I2.2-211</t>
  </si>
  <si>
    <t>M5C2-I2.2-212</t>
  </si>
  <si>
    <t>M5C2-I2.3-213_214</t>
  </si>
  <si>
    <t>M5C2-I2.3-213</t>
  </si>
  <si>
    <t>M5C2-I2.3-214</t>
  </si>
  <si>
    <t>M5C2-I2.4-C23</t>
  </si>
  <si>
    <t>M5C2-I02.03.01</t>
  </si>
  <si>
    <t>M5C2-I02.03.02</t>
  </si>
  <si>
    <t>M5C2-I03.01.00</t>
  </si>
  <si>
    <t>M5C2-R01.00.00</t>
  </si>
  <si>
    <t>M5C3-R01.00.00</t>
  </si>
  <si>
    <t>M5C2-R02.00.00</t>
  </si>
  <si>
    <t>M5C3-I01.01.00</t>
  </si>
  <si>
    <t>M5C3-I01.02.00</t>
  </si>
  <si>
    <t>M5C3-I01.03.00</t>
  </si>
  <si>
    <t>M5C3-I06.01.00</t>
  </si>
  <si>
    <t>M5C3-I06.02.00</t>
  </si>
  <si>
    <t>M6C1-I01.01.00</t>
  </si>
  <si>
    <t>M6C1-I01.02.00</t>
  </si>
  <si>
    <t>M6C1-I01.03.00</t>
  </si>
  <si>
    <t>M5C3-I02.00.00</t>
  </si>
  <si>
    <t>M5C3-I03.00.00</t>
  </si>
  <si>
    <t>M5C3-I04.00.00</t>
  </si>
  <si>
    <t>M5C3-I05.00.00</t>
  </si>
  <si>
    <t>M6C1-R01.00.00</t>
  </si>
  <si>
    <t>M6C2-I01.01.00</t>
  </si>
  <si>
    <t>M6C2-I01.03.00</t>
  </si>
  <si>
    <t>M6C2-I02.02.00</t>
  </si>
  <si>
    <t>M6C1-I01.02.02</t>
  </si>
  <si>
    <t>M6C2-I01.02.02</t>
  </si>
  <si>
    <t>M6C1-I1.2-222</t>
  </si>
  <si>
    <t>M6C1-I01.04.01</t>
  </si>
  <si>
    <t>M6C1-I01.04.02</t>
  </si>
  <si>
    <t>M6C1-I01.04.03</t>
  </si>
  <si>
    <t>M6C1-I01.04.04</t>
  </si>
  <si>
    <t>M6C1-I01.04.05</t>
  </si>
  <si>
    <t>M6C2-R01.00.00</t>
  </si>
  <si>
    <t>M6C2-I01.02.01</t>
  </si>
  <si>
    <t>M6C2-I02.01.00</t>
  </si>
  <si>
    <t>M6C2-I03.00.00</t>
  </si>
  <si>
    <t>M6C2-I04.00.00</t>
  </si>
  <si>
    <t>M1C1-I02.01.01</t>
  </si>
  <si>
    <t>M1C1-I02.01.02</t>
  </si>
  <si>
    <t>M1C1-I2.1-23a</t>
  </si>
  <si>
    <t>M1C1-I2.1-23b</t>
  </si>
  <si>
    <t>M1C1-I02.02.01</t>
  </si>
  <si>
    <t>M1C1-I02.02.02</t>
  </si>
  <si>
    <t>M1C1-I02.02.03</t>
  </si>
  <si>
    <t>M1C1-I02.02.04</t>
  </si>
  <si>
    <t>M1C1-I02.02.05</t>
  </si>
  <si>
    <t>M1C1-I3.1-34a</t>
  </si>
  <si>
    <t>M1C1-I3.1-34b</t>
  </si>
  <si>
    <t>M1C1-I3.1-34c</t>
  </si>
  <si>
    <t>M1C1-I3.1-34d</t>
  </si>
  <si>
    <t>M1C1-I3.1-34e</t>
  </si>
  <si>
    <t>Almeno 300 progetti completati, presentati dai comuni con meno di 15 000 abitanti, riguardanti almeno un milione di metri quadrati. Gli  interventi sono quelli definiti nel pertinente traguardo per gli  interventi  di riqualificazione urbana.</t>
  </si>
  <si>
    <t>At least 300 completed projects, sent by municipalities of less than 15 000 inhabitants, covering at least 1 000 000 squared meters.
The interventions are those defined in the relevant Milestone for Urban Regeneration interventions.</t>
  </si>
  <si>
    <t>Explanatory document duly justifying how the milestone (including all the constitutive elements) was satisfactorily fulfilled. This document shall include as an annex the following documentary evidence:
a) List of certificate of completion for each project issued in accordance with the national legislation with references of:
b) report by an independent engineer endorsed by the relevant ministry, includin gjustification that the technical specifications of the projects are aligned with the CID's description of the investment and target;
c) Specific details to prove compliance with the Do No Significant Harm Principle</t>
  </si>
  <si>
    <r>
      <t xml:space="preserve">Almeno 25 000 persone che vivono in condizioni di grave deprivazione materiale devono ricevere un alloggio temporaneo grazie ai progetti di </t>
    </r>
    <r>
      <rPr>
        <i/>
        <sz val="11"/>
        <color rgb="FF196131"/>
        <rFont val="Times New Roman"/>
        <family val="1"/>
      </rPr>
      <t>Housing</t>
    </r>
    <r>
      <rPr>
        <sz val="11"/>
        <color rgb="FF196131"/>
        <rFont val="Times New Roman"/>
        <family val="1"/>
      </rPr>
      <t xml:space="preserve"> </t>
    </r>
    <r>
      <rPr>
        <i/>
        <sz val="11"/>
        <color rgb="FF196131"/>
        <rFont val="Times New Roman"/>
        <family val="1"/>
      </rPr>
      <t>First</t>
    </r>
    <r>
      <rPr>
        <sz val="11"/>
        <color rgb="FF196131"/>
        <rFont val="Times New Roman"/>
        <family val="1"/>
      </rPr>
      <t xml:space="preserve"> e stazioni di posta.
Il conseguimento soddisfacente dell'obiettivo dipende anche dal conseguimento soddisfacente di un obiettivo secondario: 25 000 persone riceveranno un alloggio temporaneo per almeno 6 mesi.
Presa in carico di almeno 25 000 persone in condizioni di grave deprivazione materiale in quanto destinatarie degli interventi effettuati dal distretto sociale.
Le persone in condizioni di grave deprivazione sono definite come segue: si vedano le Linee di indirizzo per il contrasto alla grave emarginazione in Italia, approvate dalla Conferenza Unificata del 5.11.2015 e l'articolo 5 del decreto annuale sul Fondo per la povertà 2018 dove (articolo 5) a tal fine sono identificati come a) persone senza dimora o senza dimora fissa; b) persone che utilizzano dormitori pubblici; c) persone senza dimora ospitate in strutture di accoglienza; d) persone che escono dall'istituzionalizzazione (compreso il carcere) e che non dispongono di un alloggio.
Benché l'intervento debba coprire l'intero territorio nazionale, vanno privilegiate tuttavia le aree in cui la deprivazione abitativa e la povertà grave sono più urgenti (aree metropolitane, ma anche alcune zone rurali con un elevato numero di lavoratori stagionali - molti dei quali stranieri).</t>
    </r>
  </si>
  <si>
    <t>M5C2-I02.01.01</t>
  </si>
  <si>
    <t>M5C2-I02.02.03</t>
  </si>
  <si>
    <t>M5C2-I02.02.04</t>
  </si>
  <si>
    <t>M1C1-I02.03.01</t>
  </si>
  <si>
    <t>M1C1-I02.03.02</t>
  </si>
  <si>
    <t>M1C1-I2.1-24a</t>
  </si>
  <si>
    <t>M1C1-I2.1-24b</t>
  </si>
  <si>
    <t>M1C3-I1.1-54a</t>
  </si>
  <si>
    <t>M1C3-I1.1-54b</t>
  </si>
  <si>
    <t>M1C3-I1.1-54c</t>
  </si>
  <si>
    <t>M1C3-I1.1-54d</t>
  </si>
  <si>
    <t>M1C3-I1.1-54e</t>
  </si>
  <si>
    <t>M1C3-I1.1-54f</t>
  </si>
  <si>
    <t>M1C3-I1.1-54g</t>
  </si>
  <si>
    <t>M1C3-I1.1-54h</t>
  </si>
  <si>
    <t>M1C3-I1.1-54i</t>
  </si>
  <si>
    <t>M1C3-I1.1-54j</t>
  </si>
  <si>
    <t>M1C3-I1.1-54k</t>
  </si>
  <si>
    <t>M1C3-I1.1-54l</t>
  </si>
  <si>
    <t>M1C3-I01.01.01</t>
  </si>
  <si>
    <t>M1C3-I01.01.02</t>
  </si>
  <si>
    <t>M1C3-I01.01.03</t>
  </si>
  <si>
    <t>M1C3-I01.01.04</t>
  </si>
  <si>
    <t>M1C3-I01.01.05</t>
  </si>
  <si>
    <t>M1C3-I01.01.06</t>
  </si>
  <si>
    <t>M1C3-I01.01.07</t>
  </si>
  <si>
    <t>M1C3-I01.01.08</t>
  </si>
  <si>
    <t>M1C3-I01.01.09</t>
  </si>
  <si>
    <t>M1C3-I01.01.10</t>
  </si>
  <si>
    <t>M1C3-I01.01.11</t>
  </si>
  <si>
    <t>M1C3-I01.01.12</t>
  </si>
  <si>
    <t>Explanatory document duly justifying how the milestone (including all the constitutive elements) was satisfactorily fulfilled. This document shall include as an annex thefollowing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
c) Specific details to prove compliance with the Do No Significant Harm Principle</t>
  </si>
  <si>
    <t>"Projects on Housing First envisage that local entities make flats available for single individuals, small groups or families up to 24 months, preferably through buildings’ refurbish ment and renovation of State property.
This should becompleme nted by developm ent and autonomy programm es. Projects on Post Stations envisage the developm ent of service and inclusion centres for homeless people.
This will be complemented by job placement programmes, in collaboration with employment centres.</t>
  </si>
  <si>
    <t>People with severely deprivation are defined as follows: see Linee di indirizzo per il contrasto alla grave emarginazi one in Italia
,approved by the Conferenz a Unificata il 5.11.2015
and art. 5 of the Annual Decree on the Poverty fund 2018 where (art. 5) for this aim they are
identifiedas a) living in the street or in precarious shelter; b) using public dormitory;
c) are hosted in hostels for
the deprived;
d) are exiting from
structures (included jail) and have not a place to live in. The services provided under Housing First and Post Stations are the ones
defined in therelevant operationa l Plan, set to be approved in Q4- 2021.
Territorial distributio n will be on the entire national territory, however area where problems of homelessn ess and hard poverty are more urgent (metropoli tan areas but also some rural areas were seasonal workers -
many ofwhich foreigners
- are in large numbers) will be privileged.
"</t>
  </si>
  <si>
    <t>Explanatory document duly justifying how the milestone (including all the constitutive elements) was satisfactorily fulfilled. This document shall include as an annex the following documentary evidence:
a) Copy of the adopted plans for urban regeneration.
b) Report demonstrating how the actions foreseen in the urban regeneration plans contribute toachieving the objectives highlighted in the CID description and in the milestone
c) Copy of the publication in the Official Journal for primary legislation and the secondary legislation that is critical for achieving the objectives described in the CID and reference to the relevant provisions indicating the entry into force,
d) Specific details containing relevant information how compliance with the Do No Significant Harm principle is ensured.</t>
  </si>
  <si>
    <t>M5C3-I04.00.01</t>
  </si>
  <si>
    <t>M5C3-I04.00.02</t>
  </si>
  <si>
    <t>M5C3-I04.00.03</t>
  </si>
  <si>
    <t>M5C3-I04.00.04</t>
  </si>
  <si>
    <t>M5C3-I4-220a</t>
  </si>
  <si>
    <t>M5C3-I4-220b</t>
  </si>
  <si>
    <t>M5C3-I4-220c</t>
  </si>
  <si>
    <t>M5C3-I4-220d</t>
  </si>
  <si>
    <t>M5C3-R1-220x</t>
  </si>
  <si>
    <t>M1C3-I03.03.01</t>
  </si>
  <si>
    <t>M1C3-I03.03.02</t>
  </si>
  <si>
    <t>M1C3-I03.03.03</t>
  </si>
  <si>
    <t>M1C3-I03.03.04</t>
  </si>
  <si>
    <t>M1C3-I3.3-63a</t>
  </si>
  <si>
    <t>M1C3-I3.3-63b</t>
  </si>
  <si>
    <t>M1C3-I3.3-63c</t>
  </si>
  <si>
    <t>M1C3-I3.3-63d</t>
  </si>
  <si>
    <t>M1C3-I04.02.01</t>
  </si>
  <si>
    <t>M1C3-I04.02.02</t>
  </si>
  <si>
    <t>M1C3-I04.02.03</t>
  </si>
  <si>
    <t>M1C3-I04.02.04</t>
  </si>
  <si>
    <t>M1C3-I04.02.05</t>
  </si>
  <si>
    <t>M1C3-I04.02.06</t>
  </si>
  <si>
    <t>M1C3-I4.2-65a</t>
  </si>
  <si>
    <t>M1C3-I4.2-65b</t>
  </si>
  <si>
    <t>M1C3-I4.2-65c</t>
  </si>
  <si>
    <t>M1C3-I4.2-65d</t>
  </si>
  <si>
    <t>M1C3-I4.2-65e</t>
  </si>
  <si>
    <t>M1C3-I4.2-65f</t>
  </si>
  <si>
    <t>M1C3-I04.03.01</t>
  </si>
  <si>
    <t>M1C3-I04.03.02</t>
  </si>
  <si>
    <t>M1C3-I04.03.03</t>
  </si>
  <si>
    <t>M1C3-I04.03.04</t>
  </si>
  <si>
    <t>M1C3-I04.03.05</t>
  </si>
  <si>
    <t>M1C3-I04.03.06</t>
  </si>
  <si>
    <t>M1C3-I4.3-66a</t>
  </si>
  <si>
    <t>M1C3-I4.3-66b</t>
  </si>
  <si>
    <t>M1C3-I4.3-66c</t>
  </si>
  <si>
    <t>M1C3-I4.3-66d</t>
  </si>
  <si>
    <t>M1C3-I4.3-66e</t>
  </si>
  <si>
    <t>M1C3-I4.3-66f</t>
  </si>
  <si>
    <t>M2C2-I04.01.01</t>
  </si>
  <si>
    <t>M2C2-I04.01.02</t>
  </si>
  <si>
    <t>M2C2-I4.1-102a</t>
  </si>
  <si>
    <t>M2C2-I4.1-102b</t>
  </si>
  <si>
    <t>M2C2-I04.04.05.1</t>
  </si>
  <si>
    <t>M2C2-I04.04.05.2</t>
  </si>
  <si>
    <t>M2C2-I04.04.05.3</t>
  </si>
  <si>
    <t>M3C1-I01.09.00</t>
  </si>
  <si>
    <t>M4C1-R01.00.01</t>
  </si>
  <si>
    <t>M4C1-R01.00.02</t>
  </si>
  <si>
    <t>M4C1-R01.00.03</t>
  </si>
  <si>
    <t>M4C1-R01.00.04</t>
  </si>
  <si>
    <t>M4C1-R01.00.05</t>
  </si>
  <si>
    <t>M4C1-R01.00.06</t>
  </si>
  <si>
    <t>M4C1-R1-181a</t>
  </si>
  <si>
    <t>M4C1-R1-181b</t>
  </si>
  <si>
    <t>M4C1-R1-181c</t>
  </si>
  <si>
    <t>M4C1-R1-181d</t>
  </si>
  <si>
    <t>M4C1-R1-181e</t>
  </si>
  <si>
    <t>M4C1-R1-181f</t>
  </si>
  <si>
    <t>M5C2-I01.04.00</t>
  </si>
  <si>
    <t>M5C3-I06.00.00</t>
  </si>
  <si>
    <t>M6C1-I01.02.01</t>
  </si>
  <si>
    <t>M6C1-I1.2-222a</t>
  </si>
  <si>
    <t>M6C1-I01.02.03</t>
  </si>
  <si>
    <t>M6C1-I1.2-222b</t>
  </si>
  <si>
    <t>M6C1-I01.04.00</t>
  </si>
  <si>
    <t>M6C2-I01.01.01</t>
  </si>
  <si>
    <t>M6C2-I01.01.02</t>
  </si>
  <si>
    <t>M6C2-I1.1-224a</t>
  </si>
  <si>
    <t>M6C2-I1.1-224b</t>
  </si>
  <si>
    <t>M6C2-I01.03.01</t>
  </si>
  <si>
    <t>M6C2-I01.03.02</t>
  </si>
  <si>
    <t>M6C2-I1.3-227a</t>
  </si>
  <si>
    <t>M6C2-I1.3-227b</t>
  </si>
  <si>
    <t>M6C2-I02.02.01</t>
  </si>
  <si>
    <t>M6C2-I02.02.02</t>
  </si>
  <si>
    <t>M6C2-I02.02.03</t>
  </si>
  <si>
    <t>M6C2-I02.02.04</t>
  </si>
  <si>
    <t>M6C2-I2.2-229a</t>
  </si>
  <si>
    <t>M6C2-I2.2-229b</t>
  </si>
  <si>
    <t>M6C2-I2.2-229c</t>
  </si>
  <si>
    <t>M6C2-I2.2-229d</t>
  </si>
  <si>
    <t>Bandi_ItaliaDomani</t>
  </si>
  <si>
    <t>Territorializzabile</t>
  </si>
  <si>
    <t>1.1 Fondo per il Programma Nazionale della Ricerca (PNR) e Progetti di Ricerca di Rilevante Interesse Nazionale (PRIN)</t>
  </si>
  <si>
    <t>2.3 Potenziamento ed estensione tematica e territoriale dei centri di trasferimento tecnologico per segmenti di industria</t>
  </si>
  <si>
    <t>1.1.1: Sostegno alle persone vulnerabili e prevenzione dell'istituzionalizzazione - Intervento 1) Azioni volte a sostenere le capacità genitoriali e prevenire la vulnerabilità delle famiglie e dei bambini</t>
  </si>
  <si>
    <t>1.1.3: Sostegno alle persone vulnerabili e prevenzione dell'istituzionalizzazione  - Intervento 3) Rafforzare i servizi sociali domiciliari per garantire una dimissione assistita precoce e prevenire il ricovero in ospedale</t>
  </si>
  <si>
    <t>1.3.2 Rafforzamento dell'infrastruttura tecnologica e degli strumenti per la raccolta, l’elaborazione, l’analisi dei dati e la simulazione (Potenziamento, modello predittivo, SDK ….)</t>
  </si>
  <si>
    <t>2.2 Sviluppo delle competenze tecniche- professionali, digitali e manageriali del personale del sistema sanitario</t>
  </si>
  <si>
    <t>2.2 (a) Sviluppo delle competenze tecniche- professionali, digitali e manageriali del personale del sistema sanitario. Sub-misura: borse aggiuntive in formazione di medicina generale</t>
  </si>
  <si>
    <t>2.1 - Attuazione del recente "Decreto Semplificazioni" (convertito nella legge 11 settembre 2020, n. 120) mediante l'emanazione di un decreto relativo all'attuazione di "Linee guida per la classificazione e gestione del rischio, la valutazione della sicurezza e il monitoraggio dei ponti esistenti"</t>
  </si>
  <si>
    <t>4.3: Investimenti nella resilienza dell'agro-sistema irriguo per un migliore gestione delle risorse idriche</t>
  </si>
  <si>
    <t>4.1: Investimenti in infrastrutture idriche primarie per la sicurezza dell'approvvigionamento idrico</t>
  </si>
  <si>
    <t>2.2 Interventi per la resilienza, la valorizzazione del territorio e l'efficienza energetica dei Comuni</t>
  </si>
  <si>
    <t>3.3: Capacity building per gli operatori della cultura per gestire la transizione digitale e verde</t>
  </si>
  <si>
    <t>3.3.1 Interventi per migliorare l'ecosistema in cui operano i settori culturali e creativi, incoraggiando la cooperazione tra operatori cultuari e organizzazioni e facilitando upskill e reskill</t>
  </si>
  <si>
    <t>2.4: Sicurezza sismica nei luoghi di culto, restauro del patrimonio culturale del Fondo Edifici di Culto (FEC) e siti di ricovero per le opere d’arte (Recovery Art)</t>
  </si>
  <si>
    <t>1.6.3: Digitalizzazione dell'Istituto Nazionale della Previdenza Sociale (INPS) e dell'Istituto Nazionale per l'Assicurazione contro gli Infortuni sul Lavoro (INAIL)</t>
  </si>
  <si>
    <t>1.4.1: Citizen experience - Miglioramento della qualità e dell'usabilità dei servizi pubblici digitali</t>
  </si>
  <si>
    <t>Al fine della indizione delle procedure ad evidenza pubblica, tale decreto prevede l’emanazione di tre avvisi (da parte del MiTE) aventi ad oggetto proposte per il finanziamento di interventi rientranti nelle seguenti aree tematiche: - linea d'intervento A: miglioramento e meccanizzazione della rete di raccolta differenziata dei rifiuti urbani; - linea d'intervento B: ammodernamento (anche con ampliamento di impianti esistenti) e realizzazione di nuovi impianti di trattamento/riciclo dei rifiuti urbani provenienti dalla raccolta differenziata; - linea d'intervento C: ammodernamento (anche con ampliamento di impianti esistenti) e realizzazione di nuovi impianti innovativi di trattamento/riciclaggio per lo smaltimento di materiali assorbenti ad uso personale, i fanghi di acque reflue, i rifiuti di pelletteria e i rifiuti tessili.</t>
  </si>
  <si>
    <t>The Ministry for the Ecological Transition (MITE), with the technical support of the Higher Institute for Environmental Protection and Research (ISPRA) and of the Italian National Agency for New Technologies, Energy and Sustainable Economic Development (ENEA), has the task ofcontrolling and monitoring the state of implementation of the propose d interventions.</t>
  </si>
  <si>
    <t>Data on targets as defined in the Waste Framework Directive ( Directive 2008/98 as amended by Directive 2018/851)</t>
  </si>
  <si>
    <t>All the environmental data monitoring by UE are reported in the year after the reference year Data on targets as defined in the Waste Framework Directive ( Directive 2008/98 as amended by Directive 2018/851)</t>
  </si>
  <si>
    <t>D.Lgs 8 novembre 2021, n. 199 di recepimento della direttiva RED2</t>
  </si>
  <si>
    <t>Il D. Lgs. 8 novembre 2021 n. 199, di recepimento della Direttiva 2018/2001/UE (cd. RED II) sulla promozione dell'uso dell'energia da fonti rinnovabili, all’art. 11 disciplina le modalità di incentivazione del biometano prodotto o immesso nella rete del gas naturale o usato per i trasporti. vigore del decreto legislativo, saranno disciplinati gli incentivi per il biometano. Gli articoli 13 e 14 prevedono peraltro forme di raccordo tra l’attuazione della direttiva RED II e l’attuazione del PNRR. L'art. 24 riguarda il procedimento autorizzativo e delle opere infrastrutturali funzionali alla produzione del biometano. L’art. 42 detta invece alcuni criteri di sostenibilità e di riduzione delle emissioni di gas a effetto serra per i biocarburanti, i bioliquidi e i combustibili da biomassa. Lo schema di decreto Ministeriale è stato notificato il 19/11/2021 e registrato con il codice SA.100704, e dovrebbe entrare in vigore successivamente all’esito positivo della procedura sugli Aiuti di Stato da parte della DGCOMP della CE.</t>
  </si>
  <si>
    <t>Il decreto legge n. 77/2021, articolo 44, comma 1-ter ha previsto, in deroga al Codice degli appalti, semplificazioni per gli interventi PNRR relativi agli interventi per il trasporto pubblico locale a impianti fissi, eliminando il parere Consiglio superiore lavori pubblici per interventi di importo minore o uguale a 100mln €.</t>
  </si>
  <si>
    <t>Il Decreto MIMS 29 novembre 2021 (G.U. n. 6 del 10/01/2022) dispone che le risorse complessivamente disponibili ammontano a 300 milioni di euro, di cui 250 milioni per nuovi progetti e 50 milioni per progetti in essere.</t>
  </si>
  <si>
    <t>La legge di bilancio 2022 (articolo 1, comma 28) introduce una serie di proroghe della misura con scadenze differenziate in base al soggetto beneficiario per gli interventi effettuati</t>
  </si>
  <si>
    <t>In apposita sezione del sito web del Ministero della transizione ecologica sono disponibili i testi dei protocolli siglati dalla direzione generale competente del Ministero con le regioni citate e i relativi enti di governo degli ambiti territoriali ottim</t>
  </si>
  <si>
    <t>L’art. 1, comma 498, della legge di bilancio 2022 (L. 234/2021) reca l'istituzione, nello stato di previsione del Ministero della transizione ecologica, di un Fondo destinato a finanziare l’attuazione delle misure previste dal programma nazionale di controllo dell’inquinamento atmosferico, con una dotazione pari a 50 milioni di euro nel 2023, 100 milioni di euro nel 2024, 150 milioni di euro nel 2025 e di 200 milioni di euro annui dal 2026 al 2035. Si demanda a decreti del MiTE, di concerto con i Ministri indicati, per gli aspetti di competenza, il compito di stabilire le modalità di utilizzo delle risorse del Fondo, anche attraverso bandi e programmi di finanziamento delle attività. Con il decreto MITE del 5 luglio 2021 si è conclusa la procedura di valutazione ambientale strategica del “Programma Nazionale di Controllo dell’Inquinamento Atmosferico”. In data 20 dicembre 2021, la Conferenza unificata ha espresso parere favorevole sullo schema di decreto del Presidente del Consiglio dei Ministri recante approvazione del Programma Nazionale di Controllo dell’Inquinamento Atmosferico.</t>
  </si>
  <si>
    <t>D.M. transizione ecologica 29 settembre 2021, recante “Approvazione del piano operativo per l'attuazione del sistema di monitoraggio integrato” (G.U. n. 251 del 20 ottobre 2021). Nel testo di tale decreto viene ricordato che l’art. 8 del D.L. 120/2021 dispone, tra l’altro, che “alla realizzazione delle misure di lotta contro gli incendi boschivi di cui al presente decreto concorrono le risorse disponibili nell'ambito del PNRR, Missione 2, componente 4, specificamente destinate alla realizzazione di un sistema avanzato e integrato di monitoraggio del territorio, nel limite di 150 milioni di euro”.</t>
  </si>
  <si>
    <t>L’art. 22 del D.L. 152/2021 prevede l’emanazione di un D.P.C.M. volto all’assegnazione e al trasferimento alle Regioni e alle Province autonome di Trento e di Bolzano delle risorse finanziarie in questione, nella misura di 800 milioni di euro, finalizzate all'attuazione di nuovi interventi pubblici volti a fronteggiare il rischio di alluvione e il rischio idrogeologico.</t>
  </si>
  <si>
    <t>Con comunicato pubblicato nella G.U. dell’11 dicembre 2021 è stata resa nota l’emanazione del decreto del Ministro della transizione ecologica n. 493 del 30 novembre 2021 con cui è stato approvato il «Piano di forestazione urbana ed extraurbana».</t>
  </si>
  <si>
    <t>DL n. 152/ 2021, articolo 5: modifica delle procedure di approvazione del Contratto di programma tra MIMS e RFI</t>
  </si>
  <si>
    <t>People with disabilities are those defined, according to the principles of the UN CRPD, by the Law n. 104/1992.</t>
  </si>
  <si>
    <t>DL n. 152/ 2021, articolo 6: accelera i tempi di realizzazione degli interventi relativi alle infrastrutture ferroviarie. Il DL 121/2021, articolo 10, co. 7-bis ha esteso le procedure autorizzatorie semplificate e speciali del DL 77/2021 agli interventi relativi alle infrastrutture energetiche lineari ferroviarie.</t>
  </si>
  <si>
    <t>Con il D.M. 493 del 2021, oggetto di intesa nella Conferenza Unificata del 2 dicembre 2021, sono state modificate le linee guida emanate nel passato dal Consiglio Superiore dei Lavori Pubblici per la classificazione, la gestione del rischio e il monitoraggio di ponti, viadotti e cavalcavia lungo le strade statali e autostrade gestite da Anas Spa o da concessionari, al fine di estenderle alle strade gestite da Regioni, Province e Comuni.</t>
  </si>
  <si>
    <t>Ai sensi dell’art. 1, comma 1-bis, del D.L. 121/2021, è stato emanato il D.M. 485 del 2021, che contiene l'elenco delle strutture delle opere d'arte dei sottopassi e sovrappassi, comprese le barriere di sicurezza nei sovrappassi, con l'indicazione dei relativi enti titolari.</t>
  </si>
  <si>
    <t>Con DPR 29 dicembre 2021, n. 235 (G.U. 31.12.2021, n. 310, con entrata in vigore il 15 gennaio 2022) è stato emanato il Regolamento recante disciplina dello Sportello unico doganale e dei controlli (S.U.Do.Co.)</t>
  </si>
  <si>
    <r>
      <rPr>
        <b/>
        <sz val="10"/>
        <color rgb="FF000000"/>
        <rFont val="Times New Roman"/>
        <family val="1"/>
      </rPr>
      <t>Riforma 1.5</t>
    </r>
    <r>
      <rPr>
        <sz val="10"/>
        <color rgb="FF000000"/>
        <rFont val="Times New Roman"/>
        <family val="1"/>
      </rPr>
      <t xml:space="preserve"> - L’art. 14 del D.L. 152/2021 ha disposto, in attuazione degli obiettivi previsti dal PNRR, che nell’ambito dei criteri generali per la definizione, da parte degli atenei, degli ordinamenti dei corsi di studio, una parte dei crediti formativi universitari (CFU) può essere riservata ad attività affini o integrative, comunque relative a settori scientifico-disciplinari (SSD) o ad ambiti disciplinari non previsti per le attività di base o per le attività caratterizzanti del corso di studi. Inoltre, ha previsto la razionalizzazione e l’aggiornamento dei medesimi SSD. </t>
    </r>
    <r>
      <rPr>
        <b/>
        <sz val="10"/>
        <color rgb="FF000000"/>
        <rFont val="Times New Roman"/>
        <family val="1"/>
      </rPr>
      <t>Riforma 1.6</t>
    </r>
    <r>
      <rPr>
        <sz val="10"/>
        <color rgb="FF000000"/>
        <rFont val="Times New Roman"/>
        <family val="1"/>
      </rPr>
      <t xml:space="preserve"> - Al riguardo, è intervenuta la L. 8 novembre 2021, n. 163. </t>
    </r>
    <r>
      <rPr>
        <b/>
        <sz val="10"/>
        <color rgb="FF000000"/>
        <rFont val="Times New Roman"/>
        <family val="1"/>
      </rPr>
      <t>Investimento 4.1</t>
    </r>
    <r>
      <rPr>
        <sz val="10"/>
        <color rgb="FF000000"/>
        <rFont val="Times New Roman"/>
        <family val="1"/>
      </rPr>
      <t xml:space="preserve"> - Al riguardo, è intervenuto il decreto ministeriale 14 dicembre 2021, n. 226</t>
    </r>
  </si>
  <si>
    <t>L’art. 12 del D.L. 152/2021 ha semplificato, per il periodo di riferimento del PNRR, e in attuazione degli obiettivi previsti dallo stesso, la disciplina relativa alla determinazione dei requisiti di eleggibilità per l’accesso alle borse di studio per gli studenti universitari e delle istituzioni AFAM e per la determinazione dei relativi importi. Inoltre, ha previsto che le risorse del PNRR destinate a tale obiettivo confluiscono sul Fondo integrativo statale per la concessione di borse di studio e sono ripartite con le modalità ordinariamente previste per il Fondo medesimo.</t>
  </si>
  <si>
    <t>L’art. 64, co. 8, del D.L. 77/2021 (L.108/2021) ha innalzato (dal 50) al 75% del costo totale la quota massima di cofinanziamento dello Stato per la realizzazione di interventi per alloggi e residenze per studenti universitari e delle istituzioni AFAM, di cui alla L. 338/2000. Il co. 9 ha precisato che agli oneri derivanti si fa fronte con le risorse del PNRR.
Successivamente, l’art. 15 del D.L. 152/2021 ha previsto che, per semplificare e velocizzare la selezione e il monitoraggio degli interventi di cui alla stessa L. 338/2000, le procedure sono effettuate esclusivamente attraverso l’informatizzazione del processo edilizio. Inoltre, ha disposto che i progetti devono prevedere, a pena di inammissibilità, il numero dei posti letto attesi. Infine, ha previsto che è promossa, prioritariamente, la ristrutturazione e la trasformazione di immobili esistenti.</t>
  </si>
  <si>
    <t>Summary document duly justifying how the milestone (including all the constitutive elements) was satisfactorily fulfilled. This document will include as an annex the following documentary evidence and elements: a) copy of the publication of the call, showing that the competition has been open to applications, and b) justification that the technical specifications and terms of the call are fully aligned with the description, criteria and conditions as set out in the milestone and of the description of the investment in the CID</t>
  </si>
  <si>
    <t>The IPCEI projects that shall be supported are expected to be updated depending on the actual progress stage of the national IPCEI procedures currently on going and the progress stage of the state aid notification procedure. The chosen IPCEI shall regard specific industrial innovative sectors in line with the European value chains already identified. This intervention, includes both already approved IPCEIs and future ones, such as cloud, health, row materials, and cybersecurity.
The terms of the call shall include the following:a)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 the Regulation (EU) 2021/241 shall account for at least 40% of the total cost of the investment supported by the RRF.
c) Commitment that the digital contribution of the investment as per the methodology in Annex VII of the Regulation (EU) 2021/241 shall account for at least 60% of the total cost of the investment supported by the RRF.
d) Commitment to report on the implementation of the measure halfway through the life of the scheme and at the
end of the scheme.</t>
  </si>
  <si>
    <t>Relativamente al varo dell'invito a manifestare interesse per l'identificazione dei progetti nazionali, compresi i progetti IPCEI microelettronica. Si rinvia ai tre decreti ministeriali del 7 luglio 2021, pubblicati in G.U. 19 agosto 2021, nonché al sito del Governo relativo al PNRR. Gli avvisi per le manifestazioni di interesse hanno riguardato sia gli IPCEI microelettronica 2, che idrogeno e cloud ed è stata pubblicata l’integrazione relativa al rispetto del principio del DNSH (do not significant harm). La notifica dell’IPCEI Idrogeno è indicata a fine dicembre 2021. I progetti ammessi al finanziamento sono quelli selezionati dalla Commissione europea, anche in esito della procedura di matchmaking tra imprese europee. Tale procedura rende difficile una valutazione ex-ante circa l’eventuale destinazione del 40% delle risorse al Sud.</t>
  </si>
  <si>
    <t>Lancio dell'invito a manifestare interesse</t>
  </si>
  <si>
    <t>Decreto ministeriale 5 novembre 2021 recante l’adozione del Programma nazionale GOL; Decreto ministeriale 14 dicembre 2021, recante l’adozione del Piano nazionale nuove competenze che comprende tre programmi guida: il Programma Gol, il Sistema duale e il Fondo Nuove Competenze.</t>
  </si>
  <si>
    <t>La legge di bilancio 2021 (L. n. 178/2020, art. 1, co. 97-106) ha istituito, presso il Ministero dello Sviluppo economico, il Fondo impresa donna, dotato di 20 milioni di euro per ciascuno degli anni 2021 e 2022 e ha previsto la costituzione del Comitato impresa donna, tra le cui attribuzioni rientra il formulare raccomandazioni relative allo stato della legislazione e dell'azione amministrativa, nazionale e regionale, in materia di imprenditorialità femminile e sui temi della presenza femminile nell'impresa e nell'economia. La linea di investimento qui in esame incrementa le risorse del Fondo destinandovi 400 milioni di euro. L'adozione del D.M. di istituzione del Comitato impresa donna è intervenuta con l'adozione del Decreto interministeriale 27 luglio 2021. Il Decreto interministeriale 30 settembre 2021 pubblicato in G.U. il 14 dicembre 2021, ha dato attuazione alla disciplina del Fondo impresa donna.</t>
  </si>
  <si>
    <t>E’ stata approvata la legge 22 dicembre 2021, n. 227.</t>
  </si>
  <si>
    <t>Il Decreto direttoriale del Ministero del lavoro e delle politiche sociali del 9 dicembre 2021 ha definito il Piano Operativo per la presentazione di proposte di adesione agli interventi finalizzati ad estendere le progettualità per l’implementazione dell’Investimento 1.1 - Sostegno alle persone vulnerabili e prevenzione dell'istituzionalizzazione degli anziani non autosufficienti; b) Investimento 1.2 - Percorsi di autonomia per persone con disabilità; c) Investimento 1.3 - Housing temporaneo e stazioni di posta.</t>
  </si>
  <si>
    <t>Il D.L. n. 152/2021, articolo 11 introduce lo sportello unico digitale per la presentazione dei progetti di nuove attività nelle ZES e prevede semplificazioni procedurali e per la risoluzione delle controversie nei casi di opposizione delle amministrazioni interessate nell’ambito della conferenza dei servizi. Il D.L. n. 77/2021, articolo 57, interviene su alcune procedure riguardanti il funzionamento, e la governance delle ZES.</t>
  </si>
  <si>
    <t>Il decreto interministeriale n. 492 del 3 dicembre 2021 ha ripartito la somma di 630 milioni di euro tra le ZES per la realizzazione di interventi tra loro coerenti e interconnessi che mirano nel loro insieme a favorire la competitività e lo sviluppo economico nelle aree ZES (comunicato sulla G.U. n. 2 del 4/1/22).</t>
  </si>
  <si>
    <t>Piani regionali approvati nel 2020 e recepiti nel Decreto Direttoriale n. MDS-DGPROGS-84 del 22.10.2021. I Piani sono stati predisposti sulla base delle indicazioni contenute nella Circolare del Ministero della Salute del 29.5.2020, n. 11254, di attuazion</t>
  </si>
  <si>
    <t>Risorse destinate al consolidamento delle farmacie rurali</t>
  </si>
  <si>
    <t>Proposte di intervento per la selezione di progetti socio-educativi strutturati per combattere la povertà educativa nel Mezzogiorno a sostegno del Terzo Settore</t>
  </si>
  <si>
    <t>Aumentare l'offerta di attività sportive a scuola</t>
  </si>
  <si>
    <t>Aumentare la disponibilità delle mense</t>
  </si>
  <si>
    <t>Aumentare l'offerta di servizi educativi nella fascia 0-6</t>
  </si>
  <si>
    <t>Contributi ai comuni per la messa in sicurezza di scuole, strade, edifici pubblici e patrimonio comunale, efficientamento energetico e abbattimento delle barriere architettoniche.</t>
  </si>
  <si>
    <t>Esaurimento fondi</t>
  </si>
  <si>
    <t>Contributi ai comuni per la messa in sicurezza di scuole, strade, edifici pubblici e patrimonio comunale, efficientamento energetico e abbattimento delle barriere architettoniche. Anni 2021-2024</t>
  </si>
  <si>
    <t>Approvazione del modello di certificazione informatizzato, da utilizzare per la richiesta di contributi per investimenti relativi a opere pubbliche di messa in sicurezza degli edifici e del territorio, per l'anno 2021, previsti dall'art. 1, comma 139, del</t>
  </si>
  <si>
    <t>Terzo settore</t>
  </si>
  <si>
    <t>Avviso pubblico rivolto al terzo settore per la presentazione di progetti per il contrasto alla povertà educativa da finanziare nelle Regioni Abruzzo, Basilicata, Calabria, Campania, Molise, Puglia, Sardegna e Sicilia a valere sulle risorse di cui all’art</t>
  </si>
  <si>
    <t>Contributi a favore dei comuni con popolazione superiore a 15.000 abitanti, capoluogo di provincia o sede di citta' metropolitana, per investimenti in progetti di rigenerazione urbana, volti alla riduzione di fenomeni di marginalizzazione e degrado social</t>
  </si>
  <si>
    <t>Ministero della Giustizia ROMA Via del Casale di San Basilio, 169 Complesso Aule Bunker - Interventi di manutenzione straordinaria ed efficientamento energetico - Studio di Fattibilità, Progettazione Definitiva e Coordinamento della sicurezza in fase di p</t>
  </si>
  <si>
    <t>Ministero della Giustizia ROMA - interventi di manutenzione straordinaria ed efficientamento energetico dell'edificio in Roma sede della Suprema Corte di Cassazione in piazza Cavour - Lavori di riqualificazione delle facciate interne (cortili) ed infissi,</t>
  </si>
  <si>
    <t>Ministero della Giustizia ROMA Tribunale Ordinario Via Lepanto, 4 (angolo V.le Giulio Cesare) - interventi di manutenzione straordinaria ed efficientamento energetico</t>
  </si>
  <si>
    <t>Ministero della Giustizia ROMA VIA Arenula 70 (sede del Ministero della Giustizia) - Lavori di restauro conservativo dei manti di copertura (tetti e terrazzi), rifacimento completo del cortile dell'ingresso principale di via Arenula, delle facciate prospi</t>
  </si>
  <si>
    <t>Ministero della Giustizia ROMA - Interventi di manutenzione straordinaria ed efficientamento energetico dell'edificio sede della Suprema Corte di Cassazione in piazza Cavour - Adeguamento e manutenzione straordinaria degli impianti di riscaldamento e clim</t>
  </si>
  <si>
    <t>Ministero della Giustizia ROMA - Opere varie di manutenzione straordinaria ed efficientamento energetico, dell'immobile sede del D.N.A. (Direzione Nazionale Antimafia e Antiterrorismo) in Via Giulia, 52</t>
  </si>
  <si>
    <t>Affidamento Servizio di Ingegneria e Architettura relativo alla Progettazione Definitiva dei Lavori di Ristrutturazione dell’edificio denominato Ex EAS sito in via Impallomeni, in uso al Ministero della Giustizia di Palermo.</t>
  </si>
  <si>
    <t>Ministero della Giustizia ROMA - Ministero della Giustizia ROMA - interventi di manutenzione straordinaria ed efficientamento energetico dell'edificio in Roma sede della Suprema Corte di Cassazione in piazza Cavour - Lavori di riqualificazione delle tre f</t>
  </si>
  <si>
    <t>Ministero della Giustizia ROMA - Interventi di manutenzione straordinaria ed efficientamento energetico dell'edificio Caserma Manara 2° Lotto A</t>
  </si>
  <si>
    <t>Linea A - Progetti pilota per la rigenerazione culturale, sociale ed economica dei borghi a rischio abbandono e abbandonati</t>
  </si>
  <si>
    <t>Città metropolitane</t>
  </si>
  <si>
    <t>Approvazione del modello con il quale le citta' metropolitane, in attuazione della linea progettuale «Piani integrati - M5C2 - Investimento 2.2» nell'ambito del Piano nazionale di ripresa e resilienza, individuano gli interventi finanziabili per investime</t>
  </si>
  <si>
    <t xml:space="preserve">Bando per la selezione di 56.205 operatori volontari da impiegare in progetti relativi a programmi di intervento di Servizio civile universale da realizzarsi in Italia, all’estero, nei territori delle regioni interessate dal Programma Operativo Nazionale </t>
  </si>
  <si>
    <t>Bando per la concessione di contributi pubblici per il finanziamento di progetti di investimento per la realizzazione di nuove infrastrutture di telecomunicazioni e relativi apparati di accesso in grado di erogare servizi con capacità di almeno 1 gbit/s i</t>
  </si>
  <si>
    <t>Potenziamento strutture di ricerca e creazione di "campioni nazionali" di R&amp;S su alcune "Key Enabling Technologies"</t>
  </si>
  <si>
    <t>Imprese, Altro</t>
  </si>
  <si>
    <t>KDT JU Calls 2021</t>
  </si>
  <si>
    <t>Creazione e rafforzamento di "ecosistemi dell'innovazione per la sostenibilità", costruendo "leader territoriali di R&amp;S"</t>
  </si>
  <si>
    <t>Imprese, Organizzazioni del terzo settore, Regioni, Comuni, Province, Altro</t>
  </si>
  <si>
    <t>AVVISO PUBBLICO DI PRESENTAZIONE DEI PROGRAMMI DI INTERVENTO DI SERVIZIO CIVILE UNIVERSALE PER L’ANNO 2022</t>
  </si>
  <si>
    <t xml:space="preserve">Avviso di Consultazione preliminare di mercato ai Sensi Dell’articolo 66 Del D.Lgs. 50/2016 in ordine all'acquisizione di servizi per la digitalizzazione del patrimonio culturale valido anche quale avviso di preinformazione ai Sensi Dell’articolo 70, Co. </t>
  </si>
  <si>
    <t>Avviso per la concessione di finanziamenti destinati alla realizzazione o ammodernamento di Infrastrutture tecnologiche di innovazione</t>
  </si>
  <si>
    <t>Procedura aperta ex artt. 28 e 60 del d.lgs. n. 50/2016 e s.m.i. per la fornitura di servizi di connettività Internet a banda ultralarga presso scuole sul territorio italiano, compresa la fornitura e posa in opera della rete di accesso e servizi di gestio</t>
  </si>
  <si>
    <t>Procedura aperta ex artt. 28 e 60 del d.lgs. n. 50/2016 e s.m.i. per la fornitura di servizi di connettività a banda ultralarga presso le strutture del servizio sanitario pubblico sul territorio italiano, compresa la fornitura e posa in opera della rete d</t>
  </si>
  <si>
    <t>Procedura aperta per l’affidamento, mediante un contratto di partenariato pubblico-privato, della realizzazione e gestione del Polo Strategico Nazionale</t>
  </si>
  <si>
    <t>INVITO ALLE REGIONI/PROVINCE AUTONOME A MANIFESTARE L’INTERESSE PER LA SELEZIONE DI PROPOSTE VOLTE ALLA REALIZZAZIONE DI SITI DI PRODUZIONE DI IDROGENO VERDE IN AREE INDUSTRIALI DISMESSE, DA FINANZIARE NELL’AMBITO DEL PIANO NAZIONALE DI RIPRESA E RESILIEN</t>
  </si>
  <si>
    <t>Regioni, Altro</t>
  </si>
  <si>
    <t>Avviso pubblico per la presentazione di proposte progettuali per “Rafforzamento e creazione di Infrastrutture di Ricerca” da finanziare nell’ambito del PNRR</t>
  </si>
  <si>
    <t>Verifica dei 51 traguardi/obiettivi, 9 monitoraggi, 49 obiettivi del Fondo complementare da conseguire entro il 31 dicembre 2021</t>
  </si>
  <si>
    <t>Verifica dei 45 traguardi/obiettivi, 20 monitoraggi, 56 obiettivi del Fondo complementare da conseguire entro il 31 dicembre 2022</t>
  </si>
  <si>
    <t>Verifica dei 55 traguardi/obiettivi, 48 monitoraggi, 40 obiettivi del Fondo complementare da conseguire entro il 31 dicembre 2023</t>
  </si>
  <si>
    <t>Nome tabella</t>
  </si>
  <si>
    <t>Chiave</t>
  </si>
  <si>
    <t>Variabili</t>
  </si>
  <si>
    <t>Foglio Excel</t>
  </si>
  <si>
    <t>Missioni</t>
  </si>
  <si>
    <t>Cod_missione</t>
  </si>
  <si>
    <t>Componenti</t>
  </si>
  <si>
    <t>Cod_componente</t>
  </si>
  <si>
    <t>Progetti</t>
  </si>
  <si>
    <t>Investimenti_Riforme</t>
  </si>
  <si>
    <t>Costi</t>
  </si>
  <si>
    <t>ElencoUnico</t>
  </si>
  <si>
    <t>TIPOLOGIA_descr</t>
  </si>
  <si>
    <t>Obiettivi_FC</t>
  </si>
  <si>
    <t>Obiettivi; Trimestre_FC; Anno_FC</t>
  </si>
  <si>
    <t>TO_M_FC; Numero_sequenziale; stato; provvedimento_attuativo; attuazione</t>
  </si>
  <si>
    <t>Investimento; Costo; Inizio; Fine; 2021_C; 2022_C; 2023_C; 2024_C; 2025_C; 2026_C; 2021_Att; 2022_Att; 2023_Att; 2024_Att; 2025_Att; 2026_Att</t>
  </si>
  <si>
    <t>Clima_digitale</t>
  </si>
  <si>
    <t>Id_misura</t>
  </si>
  <si>
    <t>Identificativo; Nome_misura; Bilancio; Settore_clima; coeff_clima%; Settore_digitale; coeff_digitale%</t>
  </si>
  <si>
    <t>Codice_missione</t>
  </si>
  <si>
    <t>Digitalizzazione, innovazione, competitività e cultura</t>
  </si>
  <si>
    <t>Rivoluzione verde e transizione ecologica</t>
  </si>
  <si>
    <t>Infrastrutture per una mobilità sostenibile</t>
  </si>
  <si>
    <t>Istruzione e ricerca</t>
  </si>
  <si>
    <t>Inclusione e coesione</t>
  </si>
  <si>
    <t>Salute</t>
  </si>
  <si>
    <t>Codice_componente</t>
  </si>
  <si>
    <t>Digitalizzazione, innovazione e sicurezza nella Pubblica Amministrazione</t>
  </si>
  <si>
    <t>Digitalizzazione, innovazione e competitività del sistema produttivo</t>
  </si>
  <si>
    <t>Cultura e Turismo</t>
  </si>
  <si>
    <t>Impresa Verde ed Economia Circolare</t>
  </si>
  <si>
    <t>Transizione Energetica e mobilità locale sostenibile</t>
  </si>
  <si>
    <t>Efficienza energetica e riqualificazione degli edifici</t>
  </si>
  <si>
    <t>Tutela e valorizzazione del territorio e della risorsa idrica</t>
  </si>
  <si>
    <t>Alta velocità di rete e manutenzione stradale 4.0</t>
  </si>
  <si>
    <t>Intermodalità e logistica integrata</t>
  </si>
  <si>
    <t>Potenziamento della didattica e diritto allo studio</t>
  </si>
  <si>
    <t>Dalla ricerca all’impresa</t>
  </si>
  <si>
    <t>Politiche per il Lavoro</t>
  </si>
  <si>
    <t>Infrastrutture sociali, famiglie, comunità e terzo settore</t>
  </si>
  <si>
    <t>Interventi speciali di coesione territoriale</t>
  </si>
  <si>
    <t>Assistenza di prossimità e telemedicina</t>
  </si>
  <si>
    <t>Innovazione, ricerca e digitalizzazione dell'assistenza sanitaria</t>
  </si>
  <si>
    <r>
      <t>M1</t>
    </r>
    <r>
      <rPr>
        <sz val="10"/>
        <color rgb="FF231F20"/>
        <rFont val="Times New Roman"/>
        <family val="1"/>
      </rPr>
      <t>C1</t>
    </r>
  </si>
  <si>
    <r>
      <t>M1</t>
    </r>
    <r>
      <rPr>
        <sz val="10"/>
        <color rgb="FF231F20"/>
        <rFont val="Times New Roman"/>
        <family val="1"/>
      </rPr>
      <t>C2</t>
    </r>
    <r>
      <rPr>
        <sz val="11"/>
        <color theme="1"/>
        <rFont val="Calibri"/>
        <family val="2"/>
        <scheme val="minor"/>
      </rPr>
      <t/>
    </r>
  </si>
  <si>
    <r>
      <t>M1</t>
    </r>
    <r>
      <rPr>
        <sz val="10"/>
        <color rgb="FF231F20"/>
        <rFont val="Times New Roman"/>
        <family val="1"/>
      </rPr>
      <t>C3</t>
    </r>
    <r>
      <rPr>
        <sz val="11"/>
        <color theme="1"/>
        <rFont val="Calibri"/>
        <family val="2"/>
        <scheme val="minor"/>
      </rPr>
      <t/>
    </r>
  </si>
  <si>
    <r>
      <t>M2</t>
    </r>
    <r>
      <rPr>
        <sz val="10"/>
        <color rgb="FF231F20"/>
        <rFont val="Times New Roman"/>
        <family val="1"/>
      </rPr>
      <t>C1</t>
    </r>
  </si>
  <si>
    <r>
      <t>M2</t>
    </r>
    <r>
      <rPr>
        <sz val="10"/>
        <color rgb="FF231F20"/>
        <rFont val="Times New Roman"/>
        <family val="1"/>
      </rPr>
      <t>C2</t>
    </r>
    <r>
      <rPr>
        <sz val="11"/>
        <color theme="1"/>
        <rFont val="Calibri"/>
        <family val="2"/>
        <scheme val="minor"/>
      </rPr>
      <t/>
    </r>
  </si>
  <si>
    <r>
      <t>M2</t>
    </r>
    <r>
      <rPr>
        <sz val="10"/>
        <color rgb="FF231F20"/>
        <rFont val="Times New Roman"/>
        <family val="1"/>
      </rPr>
      <t>C3</t>
    </r>
    <r>
      <rPr>
        <sz val="11"/>
        <color theme="1"/>
        <rFont val="Calibri"/>
        <family val="2"/>
        <scheme val="minor"/>
      </rPr>
      <t/>
    </r>
  </si>
  <si>
    <r>
      <t>M2</t>
    </r>
    <r>
      <rPr>
        <sz val="10"/>
        <color rgb="FF231F20"/>
        <rFont val="Times New Roman"/>
        <family val="1"/>
      </rPr>
      <t>C4</t>
    </r>
    <r>
      <rPr>
        <sz val="11"/>
        <color theme="1"/>
        <rFont val="Calibri"/>
        <family val="2"/>
        <scheme val="minor"/>
      </rPr>
      <t/>
    </r>
  </si>
  <si>
    <r>
      <t>M3</t>
    </r>
    <r>
      <rPr>
        <sz val="10"/>
        <color rgb="FF231F20"/>
        <rFont val="Times New Roman"/>
        <family val="1"/>
      </rPr>
      <t>C1</t>
    </r>
  </si>
  <si>
    <r>
      <t>M3</t>
    </r>
    <r>
      <rPr>
        <sz val="10"/>
        <color rgb="FF231F20"/>
        <rFont val="Times New Roman"/>
        <family val="1"/>
      </rPr>
      <t>C2</t>
    </r>
    <r>
      <rPr>
        <sz val="11"/>
        <color theme="1"/>
        <rFont val="Calibri"/>
        <family val="2"/>
        <scheme val="minor"/>
      </rPr>
      <t/>
    </r>
  </si>
  <si>
    <r>
      <t>M4</t>
    </r>
    <r>
      <rPr>
        <sz val="10"/>
        <color rgb="FF231F20"/>
        <rFont val="Times New Roman"/>
        <family val="1"/>
      </rPr>
      <t>C1</t>
    </r>
  </si>
  <si>
    <r>
      <t>M4</t>
    </r>
    <r>
      <rPr>
        <sz val="10"/>
        <color rgb="FF231F20"/>
        <rFont val="Times New Roman"/>
        <family val="1"/>
      </rPr>
      <t>C2</t>
    </r>
    <r>
      <rPr>
        <sz val="11"/>
        <color theme="1"/>
        <rFont val="Calibri"/>
        <family val="2"/>
        <scheme val="minor"/>
      </rPr>
      <t/>
    </r>
  </si>
  <si>
    <r>
      <t>M5</t>
    </r>
    <r>
      <rPr>
        <sz val="10"/>
        <color rgb="FF231F20"/>
        <rFont val="Times New Roman"/>
        <family val="1"/>
      </rPr>
      <t>C1</t>
    </r>
  </si>
  <si>
    <r>
      <t>M5</t>
    </r>
    <r>
      <rPr>
        <sz val="10"/>
        <color rgb="FF231F20"/>
        <rFont val="Times New Roman"/>
        <family val="1"/>
      </rPr>
      <t>C2</t>
    </r>
    <r>
      <rPr>
        <sz val="11"/>
        <color theme="1"/>
        <rFont val="Calibri"/>
        <family val="2"/>
        <scheme val="minor"/>
      </rPr>
      <t/>
    </r>
  </si>
  <si>
    <r>
      <t>M5</t>
    </r>
    <r>
      <rPr>
        <sz val="10"/>
        <color rgb="FF231F20"/>
        <rFont val="Times New Roman"/>
        <family val="1"/>
      </rPr>
      <t>C3</t>
    </r>
    <r>
      <rPr>
        <sz val="11"/>
        <color theme="1"/>
        <rFont val="Calibri"/>
        <family val="2"/>
        <scheme val="minor"/>
      </rPr>
      <t/>
    </r>
  </si>
  <si>
    <r>
      <t>M6</t>
    </r>
    <r>
      <rPr>
        <sz val="10"/>
        <color rgb="FF231F20"/>
        <rFont val="Times New Roman"/>
        <family val="1"/>
      </rPr>
      <t>C1</t>
    </r>
  </si>
  <si>
    <r>
      <t>M6</t>
    </r>
    <r>
      <rPr>
        <sz val="10"/>
        <color rgb="FF231F20"/>
        <rFont val="Times New Roman"/>
        <family val="1"/>
      </rPr>
      <t>C2</t>
    </r>
    <r>
      <rPr>
        <sz val="11"/>
        <color theme="1"/>
        <rFont val="Calibri"/>
        <family val="2"/>
        <scheme val="minor"/>
      </rPr>
      <t/>
    </r>
  </si>
  <si>
    <t>Soggetto attuatore</t>
  </si>
  <si>
    <t>Progetti in essere</t>
  </si>
  <si>
    <t>Nuovi progetti</t>
  </si>
  <si>
    <t>missione</t>
  </si>
  <si>
    <t>componente</t>
  </si>
  <si>
    <t>Id_misura; Cod_Missione; Cod_Componente; Tipologia; Tipologia_descr; Intervento; Territorializzabile</t>
  </si>
  <si>
    <t>Methodological Note approved by the Technical Committee for Standard Expenditure Needs (according to art. 43, c. 5- quarter, Law Decree n. 113/2004)</t>
  </si>
  <si>
    <t>M2C1-17 quater</t>
  </si>
  <si>
    <t>M2C1-17 quinquies</t>
  </si>
  <si>
    <t>M2C1-17 sexies</t>
  </si>
  <si>
    <t>M2C1-17 septies</t>
  </si>
  <si>
    <t>M2C1-17 octies</t>
  </si>
  <si>
    <t>M2C1-17 nonies</t>
  </si>
  <si>
    <t>M2C1-17 decies</t>
  </si>
  <si>
    <t>Aggiudicazione di tutti gli appalti pubblici per la costruzione di nuove reti di teleriscaldamento o l'ampliamento di quelle esistenti, che dovrebbero includere l'obbligo di ridurre il consumo energetico. Aggiudicazione degli appalti ai progetti selezionati nell'ambito degli inviti a presentare proposte competitivi, nel rispetto dell'orientamento tecnico "non arrecare un danno significativo" (2021/C58/01) mediante l'utilizzo di un elenco di esclusione e il requisito di conformità alla pertinente normativa ambientale dell'UE e nazionale.</t>
  </si>
  <si>
    <t>The urban forestation plan shall be in line with the objectives of the law of 12 December 2019, 141 (‘climate law’) and following a planning phase to be carried out by the metropolitan cities. The plan should set as a minimum the following objectives,  -      Preserve and enhance diffuse biodiversity in line with the European Biodiversity  strategy,  -      Contribute to the reduction of air pollution in metropolitan areas,  -      Reduce air quality infringement procedures; -      Recover man-made landscapes and improve protected areas present in the immediate vicinity of metropolitan areas; -  Curb soil consumption and restore useful soils.</t>
  </si>
  <si>
    <t>Il piano di forestazione deve essere in linea con gli obiettivi della legge 12 dicembre 2019, n. 141 (c.d. "Legge sul clima") e seguire pianificazione che deve essere portata avanti dalle città metropolitane. Il Piano dovrebbe fissare, come minimo, i seguenti obiettivi: - preservare e aumentare la biodiversità diffusa in linea con la strategia europea sulla biodiversità;   - contribuire alla riduzione dell'inquinamento nelle aree metropolitane; - ridurre il numero di procedure di infrazione sulla qualità dell'aria; - recuperare i paesaggi e migliorare le aree protette nelle immediate vicinanze delle aree metropolitane; frenare il consumo di suolo e ripristinare i suoli utili</t>
  </si>
  <si>
    <t>Rendere operativo il PSN</t>
  </si>
  <si>
    <t>Iniziare la migrazione di PA ed enti</t>
  </si>
  <si>
    <t>Migrare più di 100 PA ed enti</t>
  </si>
  <si>
    <t>Proseguire con la migrazione di PA ed enti</t>
  </si>
  <si>
    <t>Migrare più di 280 PA ed enti</t>
  </si>
  <si>
    <t>Pubblicare i bandi di gara e valutarne i risultati</t>
  </si>
  <si>
    <t>Iniziare la migrazione</t>
  </si>
  <si>
    <t>Migrare 4.083 Amministrazioni Locali</t>
  </si>
  <si>
    <t>Continuare i processi di migrazione</t>
  </si>
  <si>
    <t xml:space="preserve">Migrare 12.464 Amministrazioni Locali </t>
  </si>
  <si>
    <t>Raccogliere i dati per la creazione del Catalogo Nazionale</t>
  </si>
  <si>
    <t>Realizzare un Catalogo nazionale di dati.</t>
  </si>
  <si>
    <t>Far sì che 21 procedure siano accessibili online</t>
  </si>
  <si>
    <t xml:space="preserve">Iniziare l'integrazione delle API </t>
  </si>
  <si>
    <t>Continuare con l'integrazione delle API</t>
  </si>
  <si>
    <t>M1C1-I01.04.00</t>
  </si>
  <si>
    <t>1.4 Servizi digitali e cittadinanza digitale</t>
  </si>
  <si>
    <t>Portare a termine le attività previste</t>
  </si>
  <si>
    <t>Aumentare il numero delle PA che hanno aderito al al modello comune di componenti di siti web e servizi</t>
  </si>
  <si>
    <t>Rendere i servizi digitali più accessibili</t>
  </si>
  <si>
    <t>Rendere disponibile l’80% dei servizi pubblici online e far aderire l’80% delle PA al modello comune di componenti di siti web e servizi</t>
  </si>
  <si>
    <t>Individuare il modello operativo del PSNC (Piano Sicurezza Nazionale Cybersicurezza)</t>
  </si>
  <si>
    <t>Attivare i servizi del PSNC (Piano Sicurezza Nazionale Cybersicurezza) su tutto il territorio nazionale e aggiornare le strutture operative di sicurezza</t>
  </si>
  <si>
    <t>Aggiornare le strutture operative di sicurezza</t>
  </si>
  <si>
    <t>Avere una rete di monitoraggio della sicurezza pienamente attiva e operativa</t>
  </si>
  <si>
    <t>M1C1-I01.06.00</t>
  </si>
  <si>
    <t>1.6 Digitalizzazione delle principali amministrazioni pubbliche</t>
  </si>
  <si>
    <t>Portare a termine la digitalizzazione</t>
  </si>
  <si>
    <t>M1C1-I01.07.00</t>
  </si>
  <si>
    <t>1.7 Competenze digitali di base</t>
  </si>
  <si>
    <t>Avvio dei lavori l'alfabetizzazione digitale del paese</t>
  </si>
  <si>
    <t>Sostenere il percorso di alfabetizzazione digitale del paese</t>
  </si>
  <si>
    <t>Avvio dei lavori per la piattaforma di reclutamento</t>
  </si>
  <si>
    <t>Creare un'unica piattaforma di reclutamento</t>
  </si>
  <si>
    <t>Portare a termine tutte le attività previste</t>
  </si>
  <si>
    <t>Individuare le procedure della PA e semplificare i processi per renderli più digitali</t>
  </si>
  <si>
    <t>Avvio delle attività</t>
  </si>
  <si>
    <t>Realizzare i corsi</t>
  </si>
  <si>
    <t>Completare la progettazione e il rilascio dei nuovi corsi formazione</t>
  </si>
  <si>
    <t>Far completare al personale assunto il 40% delle 90.000 ore di formazione</t>
  </si>
  <si>
    <t>Far mappare a 51 uffici giudiziari le sentenze del tribunale per costruire banche dati dei casi più rilevanti</t>
  </si>
  <si>
    <t>Dotare 84 uffici giudiziari di un nuovo modello organizzativo del lavoro e ridurre la durata dei processi civili del 40% e di quelli penali del 25%</t>
  </si>
  <si>
    <t>Assumere 250 funzionari e 90 assistenti tecnici con contratti a tempo determinato</t>
  </si>
  <si>
    <t>Ridurre del 25% i processi non ancora risolti del TAR e del 35% quelli del Consiglio di Stato</t>
  </si>
  <si>
    <t>Ridurre del 70% i processi non ancora risolti del TAR e del Consiglio di Stato e per costruire banche dati delle sentenze più rilevanti</t>
  </si>
  <si>
    <t>Entrata in vigore degli atti giuridici e istituzione del comitato scientifico</t>
  </si>
  <si>
    <t>Aumentare il numero di imprese che utilizzano i crediti d'imposta</t>
  </si>
  <si>
    <t>Avere almeno 69.900 crediti d'imposta concessi alle imprese</t>
  </si>
  <si>
    <t>Avere almeno 111.700 crediti d'imposta concessi alle imprese</t>
  </si>
  <si>
    <t>Avviare i lavori per aumentare la capacità produttiva</t>
  </si>
  <si>
    <t>Aumentare la capacità produttiva</t>
  </si>
  <si>
    <t>Raggiungere la capacità produttiva di 374.400 semiconduttori in silicio</t>
  </si>
  <si>
    <t>Realizzare più velocemente i progetti di connessione.</t>
  </si>
  <si>
    <t>Rendere più veloce la connessione internet del Paese.</t>
  </si>
  <si>
    <t>Rendere più veloce la connessione internet di strade, scuole, strutture ospedaliere e piccole isole.</t>
  </si>
  <si>
    <t>Avere almeno 2 telescopi terrestri e altre infrastrutture dispiegate; 2 costellazioni o proof of concept delle costellazioni dispiegate; 8 servizi forniti alle pubbliche amministrazioni.</t>
  </si>
  <si>
    <t>M1C2-I01.05.00</t>
  </si>
  <si>
    <t>5. Politiche industriali di filiera e internazionalizzaizone</t>
  </si>
  <si>
    <t>MAE, MISE</t>
  </si>
  <si>
    <t>Avviare le attività previste</t>
  </si>
  <si>
    <t>Garantire 40 contratti di sviluppo e 1.500 milioni di euro di investimenti</t>
  </si>
  <si>
    <t>Adozione del decreto sulla politica di investimento e il rifinanzimento e rimodellamento del Fondo 394/81 gestito da SIMEST</t>
  </si>
  <si>
    <t>Aumentare l'ammontare delle risorse finanziarie per la misura Brevetti+</t>
  </si>
  <si>
    <t>Garantire il sostegno finanziario per l'ampliamento degli Uffici di Trasferimento Tecnologico delle Università</t>
  </si>
  <si>
    <t>Finanziare i programmi Proof of Concept (POC) nella ricerca pubblica</t>
  </si>
  <si>
    <t>Adottare il decreto ministeriale per l'allocazione delle risorse.</t>
  </si>
  <si>
    <t>Avere almeno 30.000 utenti formati e almeno 65 milioni di nuove risorse digitali prodotte e pubblicate.</t>
  </si>
  <si>
    <t>Avviare le attività per adottare il decreto per l'allocazione delle risorse</t>
  </si>
  <si>
    <t>Adozione del decreto per l'allocazione delle risorse</t>
  </si>
  <si>
    <t>Iniziare a completare gli interventi di rimozione delle barriere</t>
  </si>
  <si>
    <t>Completare gli interventi di rimozione delle barriere</t>
  </si>
  <si>
    <t xml:space="preserve">Avere almeno 600 interventi completati </t>
  </si>
  <si>
    <t>Effettuare 80 interventi di riqualificazione energetica</t>
  </si>
  <si>
    <t>Effettuare 430 interventi di riqualificazione energetica</t>
  </si>
  <si>
    <t>Avviare le attività per l'adozione del decreto per l'allocazione delle risorse</t>
  </si>
  <si>
    <t>Iniziare gli interventi di valorizzazione</t>
  </si>
  <si>
    <t>Adottare il decreto per l'allocazione delle risorse</t>
  </si>
  <si>
    <t>Completare gli interventi di valorizzazione</t>
  </si>
  <si>
    <t>Valorizzazione 1300 siti culturali e artistici e supportare 1800 Piccole e Medie Imprese</t>
  </si>
  <si>
    <t>Portare a termine tutti gli interventi di valorizzazione</t>
  </si>
  <si>
    <t>Adottare il decreto del Ministero dell Cultura per l'allocazione delle risorse e iniziare le attività di ristrutturazione</t>
  </si>
  <si>
    <t>Ristrutturare gli edifici storici locali, efficientando i consumi e valorizzando il territorio</t>
  </si>
  <si>
    <t>Adottare il decreto del Ministero della Cultura per l'allocazione delle risorse.</t>
  </si>
  <si>
    <t>Realizzare 300 interventi di restauro/messa in sicurezza</t>
  </si>
  <si>
    <t>Iniziare le attività per realizzare 300 interventi di restauro e di messa in sicurezza</t>
  </si>
  <si>
    <t>Realizzare 300 interventi di restauro e messa in sicurezza delle chiese e degli edifici di culto</t>
  </si>
  <si>
    <t>Avviare le attività di adozione del decreto per l'allocazione delle risorse</t>
  </si>
  <si>
    <t>Adottare il decreto per l'allocazione delle risorse.</t>
  </si>
  <si>
    <t>Firma dei contratti tra l'Istituto Luce Studios e le società</t>
  </si>
  <si>
    <t>Potenziare gli studi e mandare avanti le attività</t>
  </si>
  <si>
    <t xml:space="preserve">Ottenere il certificato di regolare esecuzione </t>
  </si>
  <si>
    <t>Attività necessarie all'adozione del decreto del Ministero della Cultura e la selezione delle organizzazioni e dei beneficiari degli interventi.</t>
  </si>
  <si>
    <t>Completare la selezione delle organizzazioni e dei beneficiari degli interventi e iniziare ad avviare i progetti.</t>
  </si>
  <si>
    <t>Avviare e completare i progetti previsti.</t>
  </si>
  <si>
    <t>Completare i progetti previsti.</t>
  </si>
  <si>
    <t>Avviare le attività per la creazione dell'Hub di Turismo Digitale.</t>
  </si>
  <si>
    <t>Creare l'Hub di Turismo Digitale e migliorare l'offerta turistica nazionale.</t>
  </si>
  <si>
    <t>Avviare le attività per riqualificare il settore turistico</t>
  </si>
  <si>
    <t>Riqualificare il settore turistico italiano</t>
  </si>
  <si>
    <t>Avviare i lavori per l'adozione del Decreto e la firma degli accordi</t>
  </si>
  <si>
    <t xml:space="preserve">Adottare il decreto per l'allocazione delle risorse e firmare gli accordi tra Ministero del Turismo ed enti </t>
  </si>
  <si>
    <t>Iniziare le attività di riqualificazione</t>
  </si>
  <si>
    <t>Riqualificare almeno 100 siti culturali e 15 parchi e giardini storici</t>
  </si>
  <si>
    <t>Continuare le attività di riqualificazione</t>
  </si>
  <si>
    <t>Riqualificare almeno 200 siti culturali e 30 parchi e giardini storici</t>
  </si>
  <si>
    <t>Attivare l’obbligo di raccolta differenziata di rifiuti organici</t>
  </si>
  <si>
    <t>Ridurre il numero delle discariche irregolari</t>
  </si>
  <si>
    <t>Portare a termine tutte le attività</t>
  </si>
  <si>
    <t>Firmare i contratti per realizzare gli interventi nelle comunità energetiche e produrre 2.500 Gwh all'anno</t>
  </si>
  <si>
    <t>Produrre 2.500 Gwh all'anno nei comuni con meno di 5.000 abitanti.</t>
  </si>
  <si>
    <t>Raggiungere gli obiettivi del Piano di Economia Circolare.</t>
  </si>
  <si>
    <t>Completare gli interventi previsti.</t>
  </si>
  <si>
    <t>Iniziare le attività per migliorare i piani logistici</t>
  </si>
  <si>
    <t>Aumentare il numero degli interventi per migliorare i piani logistici</t>
  </si>
  <si>
    <t>Effettuare 48 interventi per migliorare i piani logistici</t>
  </si>
  <si>
    <t>Avvio dei lavori per l'individuazione dei progetti</t>
  </si>
  <si>
    <t>Individuare i progetti che beneficeranno delle risorse disponibili</t>
  </si>
  <si>
    <t>Avviare le operazioni di installazione</t>
  </si>
  <si>
    <t>Completare le operazioni di installazione</t>
  </si>
  <si>
    <t>Installare almeno 375.000 kW di capacità di potenza</t>
  </si>
  <si>
    <t>Innovare 10.000 imprese agricole</t>
  </si>
  <si>
    <t>Innovare 15.000 imprese agricole</t>
  </si>
  <si>
    <t>Emanare il decreto direttivo di approvazione delle proposte</t>
  </si>
  <si>
    <t>Realizzazione dei progetti previsti</t>
  </si>
  <si>
    <t xml:space="preserve">Realizzare i progetti integrati in almeno 19 isole </t>
  </si>
  <si>
    <t xml:space="preserve">Avviare i lavori per l'approvazione della graduatoria </t>
  </si>
  <si>
    <t>Approvare la graduatoria e attribuire le sovvenzioni</t>
  </si>
  <si>
    <t>Realizzare gli interventi previsti</t>
  </si>
  <si>
    <t>Ultimare oltre il 90% degli interventi previsti</t>
  </si>
  <si>
    <t>Lancio della piattaforma web e la produzione dei contenuti.</t>
  </si>
  <si>
    <t xml:space="preserve">Produzione dei contenuti della piattaforma web e degli altri canali di comunicazione. </t>
  </si>
  <si>
    <t>Attività preparatorie alla firma dei contratti per l'istallazione dei pannelli solari fotovoltaici in parchi agri-solari.</t>
  </si>
  <si>
    <t>Istallazione dei pannelli solari fotovoltaici in parchi agri-solari.</t>
  </si>
  <si>
    <t>Attività preparatorie per tutelare e valorizzare il verde urbano</t>
  </si>
  <si>
    <t>Creare nuove aree verdi e valorizzare quelle esistenti</t>
  </si>
  <si>
    <t>Iniziare le attività per lo sviluppo di infrastrutture off-shore.</t>
  </si>
  <si>
    <t>Sviluppo di infrastrutture off-shore all'avanguardia.</t>
  </si>
  <si>
    <t xml:space="preserve">Riconvertire gli impianti, rinnovare le attrezzature e produrre almeno 600 milioni di metri cubi di biometano. </t>
  </si>
  <si>
    <t xml:space="preserve">Rinnovare le attrezzature non all'avanguardia e continuare la riconversione degli impianti. </t>
  </si>
  <si>
    <t>Aumentare la quantità di energia prodotta da fonti rinnovabili e promuovere una maggiore elettrificazione dei consumi.</t>
  </si>
  <si>
    <t>Aumentare di almeno 1.000 MW la capacità di rete per la distribuzione di energie rinnovabili.</t>
  </si>
  <si>
    <t>Aumentare di almeno 4.000 MW la capacità di rete per la distribuzione di energie rinnovabili.</t>
  </si>
  <si>
    <t>Permettere a almeno 1,5 milioni di utenti di utilizzare energia elettrica.</t>
  </si>
  <si>
    <t>Selezionare i progetti per aumentare la resilienza della rete elettrica</t>
  </si>
  <si>
    <t>Aumentare la resilienza della rete elettrica</t>
  </si>
  <si>
    <t xml:space="preserve">Garantire la resilienza di almeno 4.000 km di rete </t>
  </si>
  <si>
    <t>Definire i progetti da attivare e iniziare le attività</t>
  </si>
  <si>
    <t>Creazione di Hydrogen Valleys in aree industriali dismesse</t>
  </si>
  <si>
    <t>Avviare le attività e utilizzare l'idrogeno nei settori industriali più inquinanti.</t>
  </si>
  <si>
    <t>Attività previste per la decarbonizzazione dei settori industriali più inquinanti.</t>
  </si>
  <si>
    <t>Avviare le attività e costruire nuove stazioni di rifornimento di idrogeno per i treni</t>
  </si>
  <si>
    <t>Costruire nuove stazioni di rifornimento di idrogeno per i treni</t>
  </si>
  <si>
    <t>Avviare le attività per la creazione di nuove stazioni di ricarica</t>
  </si>
  <si>
    <t>Creazione di nuove stazioni di ricarica</t>
  </si>
  <si>
    <t>Realizzare almeno 40 stazioni di ricarica a base di idrogeno per veicoli leggeri e pesanti</t>
  </si>
  <si>
    <t>Avviare le attività di ricerca e sviluppo sull'idrogeno</t>
  </si>
  <si>
    <t>Attività di ricerca e sviluppo sull'idrogeno</t>
  </si>
  <si>
    <t>Attività di ricerca e sviluppo sull'idrogeno e portare a termine 4 progetti</t>
  </si>
  <si>
    <t>Realizzare nuove piste ciclabili in tutta Italia</t>
  </si>
  <si>
    <t>Iniziare le attività e creare nuove linee di trasporto pubblico</t>
  </si>
  <si>
    <t>Realizzare nuove linee di trasporto pubblico</t>
  </si>
  <si>
    <t>Attività preparatorie alla realizzazione di nuove strutture di ricarica.</t>
  </si>
  <si>
    <t>Realizzare nuove strutture di ricarica in città e superstrade.</t>
  </si>
  <si>
    <t>M2C2-I04.04.00</t>
  </si>
  <si>
    <t>4.4 Rinnovo flotte bus e treni verdi</t>
  </si>
  <si>
    <t>Mims, Mint</t>
  </si>
  <si>
    <t>Definizione dei contratti per l'acquisizione dei veicoli</t>
  </si>
  <si>
    <t xml:space="preserve">Aggiudicazione del 100% dei contratti per l'acquisizione dei veicoli </t>
  </si>
  <si>
    <t>Iniziare a rendere operativi i nuovi veicoli</t>
  </si>
  <si>
    <t>Rendere operativi almeno 3000 autobus e 150 treni a zero emissioni e 3600 veicoli ecologici per i Vigili del fuoco</t>
  </si>
  <si>
    <t>M2C2-I05.01.00</t>
  </si>
  <si>
    <t>5.1 Rinnovabili e batterie</t>
  </si>
  <si>
    <t xml:space="preserve">Definizione delle risorse destinate ai progetti </t>
  </si>
  <si>
    <t>Completare le attività previste</t>
  </si>
  <si>
    <t xml:space="preserve">Potenziamento della filiera nazionale degli accumulatori </t>
  </si>
  <si>
    <t>Sviluppo di pannelli FV ad alta efficienza</t>
  </si>
  <si>
    <t>Creazione di un impianto all'avanguardia per la produzione di elettrolisi</t>
  </si>
  <si>
    <t>Ultimare le attività per creazione di un impianto all'avanguardia per la produzione di elettrolisi</t>
  </si>
  <si>
    <t>Rinnovare la filiera di produzione degli autobus</t>
  </si>
  <si>
    <t xml:space="preserve">Attivare almeno 250 milioni di euro di investimenti privati nel settore della tecnologia </t>
  </si>
  <si>
    <t>Avere 400.000 mq di nuove scuole realizzate mediante sostituzione edilizia.</t>
  </si>
  <si>
    <t>Aggiudicazione delle gare per la costruzione di edifici</t>
  </si>
  <si>
    <t>Costruzione di edifici, la riqualificazione e il rafforzamento del patrimonio immobiliare di almeno 289.000 mq.</t>
  </si>
  <si>
    <t>Ottenere la proroga dei benefici fino a dicembre 2022 per i condomini e al 30 giugno 2023 per gli alloggi sociali</t>
  </si>
  <si>
    <t>Ristrutturare almeno 12 milioni di mq di edifici e almeno 1,4 milioni di mq a fini antisismici</t>
  </si>
  <si>
    <t>Ristrutturare almeno 32 milioni di mq di edifici e almeno 3,8 milioni di mq a fini antisismici</t>
  </si>
  <si>
    <t>Realizzare nuove reti per il teleriscaldamento</t>
  </si>
  <si>
    <t>Completare il disegno preliminare del sistema di monitoraggio integrale</t>
  </si>
  <si>
    <t>Iniziare la fase operativa</t>
  </si>
  <si>
    <t>M2C4-I02.01.01</t>
  </si>
  <si>
    <t>M2C4-I02.01.02</t>
  </si>
  <si>
    <t>M2C4-I02.02.00</t>
  </si>
  <si>
    <t>M2C4-I02.01.00</t>
  </si>
  <si>
    <t>C4</t>
  </si>
  <si>
    <t>2.1a Misure per la gestione del rischio di alluvione e per la riduzione del rischio idrogeologico</t>
  </si>
  <si>
    <t>2.1Misure per la gestione del rischio di alluvione e per la riduzione del rischio idrogeologico</t>
  </si>
  <si>
    <t>MITE, PCM_civ</t>
  </si>
  <si>
    <t>Adottare il decreto di approvazione del piano di primo intervento e il piano di investimenti</t>
  </si>
  <si>
    <t>Aggiudicazione gli appalti per gli interventi sulla gestione dei rischi e sulla riduzione dei rischi idrogeologici</t>
  </si>
  <si>
    <t>Avviare i lavori nelle aree urbane</t>
  </si>
  <si>
    <t>Avviare le attività di digitalizzazione dei parchi nazionali e delle aree marine</t>
  </si>
  <si>
    <t>Digitalizzare i parchi nazionali e le aree marine</t>
  </si>
  <si>
    <t>Avviare le attività per la rinaturazione dell'area Po</t>
  </si>
  <si>
    <t>Completare i lavori per la rinaturazione dell'area Po</t>
  </si>
  <si>
    <t>Avviare le attività di riqualificazione e rigenerazione urbana dei siti orfani</t>
  </si>
  <si>
    <t>Riqualificare e rigenerare i siti orfani</t>
  </si>
  <si>
    <t>Avviare le attività per avere nuove navi di ricerca e altri dispositivi</t>
  </si>
  <si>
    <t>Attività previste per avere nuovi strumenti di ricerca e mappare gli habitati marini e costieri</t>
  </si>
  <si>
    <t>Avviare le attività per migliorare l'approvvigionamento idrico su tutto il territorio nazionale</t>
  </si>
  <si>
    <t>Iinteventi per migliorare l'approvvigionamento idrico su tutto il territorio nazionale</t>
  </si>
  <si>
    <t>Avviare le attività per la riduzione delle perdite idriche nelle reti di distribuzione dell'acqua</t>
  </si>
  <si>
    <t>Svolgere attività per la riduzione delle perdite idriche nelle reti di distribuzione dell'acqua e la loro digitalizzazione</t>
  </si>
  <si>
    <t>Avviare le attività preparatorie per migliorare la resilienza del sistema irriguo agricolo.</t>
  </si>
  <si>
    <t>Migliorare la resilienza del sistema irriguo agricolo.</t>
  </si>
  <si>
    <t>Avviare le attività e migliorare gli impianti di fognatura e depurazione</t>
  </si>
  <si>
    <t>Migliorare gli impianti di fognatura e depurazione</t>
  </si>
  <si>
    <t>1.1 Collegamenti ferroviari ad Alta Velocità con il Mezzogiorno per passeggeri e merci</t>
  </si>
  <si>
    <t>M3C1-I01.01.00</t>
  </si>
  <si>
    <t>M3C1-I1.1-140-142</t>
  </si>
  <si>
    <t>Attività preparatorie per costruire collegamenti ferroviari più veloci</t>
  </si>
  <si>
    <t xml:space="preserve">Avviare le attività per costruire collegamenti ferroviari più veloci </t>
  </si>
  <si>
    <t>Costruire collegamenti ferroviari ad Alta Velocità</t>
  </si>
  <si>
    <t xml:space="preserve">1.2 Linee di collegamento ad Alta Velocità con l’Europa nel Nord </t>
  </si>
  <si>
    <t>M3C1-I01.02.00</t>
  </si>
  <si>
    <t>M3C1-I1.2-143-145</t>
  </si>
  <si>
    <t>Attività preparatorie per migliorare i collegamenti ferroviari del Nord Italia</t>
  </si>
  <si>
    <t>Migliorare i collegamenti ferroviari del Nord Italia</t>
  </si>
  <si>
    <t>1.3 Collegamenti diagonali</t>
  </si>
  <si>
    <t>M3C1-I01.03.00</t>
  </si>
  <si>
    <t>M3C1-I1.3-146-148</t>
  </si>
  <si>
    <t>Avviare le attività e migliorare i collegamenti diagonali</t>
  </si>
  <si>
    <t>Migliorare i collegamenti diagonali</t>
  </si>
  <si>
    <t>Avviare le attività per estendere il sistema europeo di gestione del trasporto ferroviario</t>
  </si>
  <si>
    <t>Realizzare i progetti per estendere il sistema europeo di gestione del trasporto ferroviario</t>
  </si>
  <si>
    <t>Avviare le attività per potenziare la rete ferroviaria e i collegamenti nazionali chiave</t>
  </si>
  <si>
    <t>Potenziare la rete ferroviaria e i collegamenti nazionali chiave</t>
  </si>
  <si>
    <t>Attività per potenziare le linee regionali</t>
  </si>
  <si>
    <t>Avviare le attività per potenziare le linee regionali</t>
  </si>
  <si>
    <t>Avviare le attività per l'elettrificazione delle linee del Sud</t>
  </si>
  <si>
    <t xml:space="preserve">Rendere le ferrovie del Sud più moderne </t>
  </si>
  <si>
    <t>Avviare le attività e riqualificare hub urbani e stazioni ferroviarie</t>
  </si>
  <si>
    <t>Riqualificare hub urbani e stazioni ferroviarie nelle regioni del Sud</t>
  </si>
  <si>
    <t>Mappare le criticità esistenti e avviare le gare</t>
  </si>
  <si>
    <t>Completare i lavori di messa in sicurezza</t>
  </si>
  <si>
    <t>Migliorare la sicurezza delle strade</t>
  </si>
  <si>
    <t>Avviare le attività e rendere i porti più sostenibili.</t>
  </si>
  <si>
    <t>Rendere i porti italiani più green.</t>
  </si>
  <si>
    <t>Definire i criteri tecnici e finanziari dei fondi per gli interventi</t>
  </si>
  <si>
    <t>Implementare Arrival Manager nelle ACC di Roma e Milano, migraree 9 APP, automatizzare le torri di controllo di Roma Fiumicino e Bergamo.</t>
  </si>
  <si>
    <t>Realizzare il TOC - Technical Operations Center, ilcloud ERP e l'infrastruttura U-Space per aerei senza pilota.</t>
  </si>
  <si>
    <t>Migliorare l'accessibilità dei porti</t>
  </si>
  <si>
    <t>Aumentare la capacità portuale con nuovi moli o strutture per la logistica</t>
  </si>
  <si>
    <t>Migliorare i collegamenti dell'Ultimo e Penultimo miglio</t>
  </si>
  <si>
    <t>Rendere l'area dello stretto di Messina più green</t>
  </si>
  <si>
    <t>Rendere elettrici i porti italiani e ridurre l'uso dei combustibili fossili</t>
  </si>
  <si>
    <t>Adottare il piano per gli asili con la pubblicazione della lista completa dei progetti coinvolti</t>
  </si>
  <si>
    <t>Aumentare l'utilizzo del tempo pieno in almeno 1000 scuole in tutta Italia</t>
  </si>
  <si>
    <t>Realizzare o riqualificare almeno 230.400 metri quadrati di spazi destinati alle attività sportive</t>
  </si>
  <si>
    <t>Avviare attività di tutoraggio per i giovani e corsi per gli insegnanti</t>
  </si>
  <si>
    <t>Aumentare il numero di ITS su tutto il territorio e avere più alunni iscritti</t>
  </si>
  <si>
    <t>Erogare corsi di orientamento scuola-università</t>
  </si>
  <si>
    <t>Garantire nuove borse di studio agli studenti universitari</t>
  </si>
  <si>
    <t>Garantire 296.000 nuove borse di studio agli studenti univeritari</t>
  </si>
  <si>
    <t>Garantire 336.000 nuove borse di studio agli studenti univeritari</t>
  </si>
  <si>
    <t>Avviare le attività e formare nuovo pesonale</t>
  </si>
  <si>
    <t>Fornire competenze digitali al personale scolastico</t>
  </si>
  <si>
    <t>Avviare i programmi di approfondimento di conoscenza scientifica</t>
  </si>
  <si>
    <t>Fornire agli studenti nuove competenze scientifiche</t>
  </si>
  <si>
    <t>Avviare le procedure amministrative</t>
  </si>
  <si>
    <t>Effettuare gli interventi nelle classi e nei laboratori</t>
  </si>
  <si>
    <t>Concludere le procedure amministrative e monitorare gli interventi</t>
  </si>
  <si>
    <t>Individuare gli interventi da effettuare</t>
  </si>
  <si>
    <t>Completare gli interventi per una scuola più sicura, green e digitale</t>
  </si>
  <si>
    <t>Avviare le attività e fornire nuove competenze universitarie avanzate</t>
  </si>
  <si>
    <t>Fornire nuove competenze universitarie avanzate</t>
  </si>
  <si>
    <t>Offrire nuove borse di dottorato anche nella pubblica amministrazione</t>
  </si>
  <si>
    <t>Completare le procedure di gara</t>
  </si>
  <si>
    <t>Sostenere i progetti di almeno 300 giovani beneficiari e stipulare 300 contratti</t>
  </si>
  <si>
    <t>Creare nuovi posti di lavoro e collaborazioni Università-aziende</t>
  </si>
  <si>
    <t>Avviare le procedure di gara e le attività di potenziamento delle strutture di ricerca</t>
  </si>
  <si>
    <t>Potenziare le strutture di ricerca e finanziare ricerca di base</t>
  </si>
  <si>
    <t>Implementare gli ecosistemi dell'innovazione anche con interventi di riqualificazione di strutture già esistenti</t>
  </si>
  <si>
    <t>Realizzare progetti di ricerca e sviluppo per creare nuovi prodotti o servizi</t>
  </si>
  <si>
    <t>Avviare le attività sostenere imprese e centri di ricerca</t>
  </si>
  <si>
    <t>Finanziare i progetti di ricerca e sviluppo</t>
  </si>
  <si>
    <t>Avviare le attività di riorganizzazione dei centri</t>
  </si>
  <si>
    <t>Riorganizzazione dei centri di trasferimento tecnologico</t>
  </si>
  <si>
    <t>Completare le procedure di gara e avviare le attività</t>
  </si>
  <si>
    <t>30 infrastrutture finanziate e 30 manager di ricerca assunti</t>
  </si>
  <si>
    <t>Organizzare un sistema integrato di ricerca e innovazione</t>
  </si>
  <si>
    <t>Preparare lo strumento finanziario</t>
  </si>
  <si>
    <t xml:space="preserve">Finanziare i progetti in fase di avvio di 250 piccole e medie imprese </t>
  </si>
  <si>
    <t>Finanziare 250 piccole e medie imprese</t>
  </si>
  <si>
    <t>Avviare le attività introducendo nuovi dottorati innovativi e assumendo nuovi assegnisti di ricerca</t>
  </si>
  <si>
    <t>Introdurre nuovi dottorati innovativi e assumere nuovi assegnisti di ricerca</t>
  </si>
  <si>
    <t>Rinnovare i Centri per l'impiego</t>
  </si>
  <si>
    <t>Avviare le attività per sovvenzionare imprese a guida femminile</t>
  </si>
  <si>
    <t>Sovvenzionare imprese a guida femminile</t>
  </si>
  <si>
    <t>Avviare le attività per il sistema di certificazione della parità di genere</t>
  </si>
  <si>
    <t>Fornire sovvenzioni alle aziende e alle imprese e migliorare la condizione delle donne sul lavoro</t>
  </si>
  <si>
    <t>Professionalizzare almeno 135mila studenti</t>
  </si>
  <si>
    <t>Coinvolgere almeno 120 mila giovani in più nel servizio civile universale</t>
  </si>
  <si>
    <t>Migliorare l'operatività di almeno l'85% dei distretti sociali</t>
  </si>
  <si>
    <t>Ristrutturare gli spazi domestici di almeno 500 distretti sociali.</t>
  </si>
  <si>
    <t>Dotare almeno 5.000 persone con disabilità di dispositivi tecnologici, formazione e spazi domestici ristrutturati.</t>
  </si>
  <si>
    <t xml:space="preserve">Assistere almeno 25mila persone senza dimora </t>
  </si>
  <si>
    <t>Costruire e migliorare padiglioni per adulti e minori nelle carceri italiane</t>
  </si>
  <si>
    <t>Migliorare l'arredo urbano e ridurre l'emarginazione sociale</t>
  </si>
  <si>
    <t>Avviare i progetti di riqualificazione urbana delle periferie</t>
  </si>
  <si>
    <t>Riqualificare le periferie di 14 grandi città italiane</t>
  </si>
  <si>
    <t>Mappatura degli insediamenti abusivi e l'adozione di un decreto ministeriale per l'allocazione delle risorse</t>
  </si>
  <si>
    <t>Completamento delle attività delle aree individuate e la riqualificazione degli alloggi</t>
  </si>
  <si>
    <t>Adottare la strategia di investimento per il Fondo che stabilisce una serie di criteri di ammissibilità in linea con gli obiettivi</t>
  </si>
  <si>
    <t>Sostenere i progetti di rigenerazione urbana e promuovere l'inclusione sociale</t>
  </si>
  <si>
    <t>Migliorare la qualità delle abitazioni e costruire nuovi alloggi pubblici</t>
  </si>
  <si>
    <t>Avviare le attività per costruire nuove infrastrutture sportive o crearne di nuove</t>
  </si>
  <si>
    <t>Interventi previsti per migliorare le infrastrutture sportive o crearne di nuove</t>
  </si>
  <si>
    <t xml:space="preserve">Avviare le procedure di selezione. </t>
  </si>
  <si>
    <t>Sostenere economicamente le farmacie rurali convenzionate e fornire nuovi servizi.</t>
  </si>
  <si>
    <t>Preparare le attività necessarie a valorizzare i beni confiscati</t>
  </si>
  <si>
    <t>Valorizzare i beni confiscati</t>
  </si>
  <si>
    <t>Fornire supporto educativo ad almeno 22.000 minori (0-17 anni)</t>
  </si>
  <si>
    <t>Fornire supporto educativo ad almeno 44.000 minori (0-17 anni)</t>
  </si>
  <si>
    <t>Avviare gli interventi previsti per le ZES</t>
  </si>
  <si>
    <t>Interventi previsti per le ZES</t>
  </si>
  <si>
    <t>Migliorare le aree urbane più degradate al Sud</t>
  </si>
  <si>
    <t>Migliorare gli spazi pubblici</t>
  </si>
  <si>
    <t>Approvare un Contratto Istituzionale di Sviluppo con il ministero della Salute e le autorità regionali</t>
  </si>
  <si>
    <t xml:space="preserve">Costruire almeno 1250 Case Comunità della Salute </t>
  </si>
  <si>
    <t>Approvare le linee guida digitali per l'assistenza domiciliare</t>
  </si>
  <si>
    <t>Aumentare di almeno 800mila gli under 65 assistiti a casa</t>
  </si>
  <si>
    <t>Approvare il Contratto Istituzionale di Sviluppo</t>
  </si>
  <si>
    <t>Realizzare almeno 380 Ospedali di Comunità interconnessi e tecnologicamente attrezzati</t>
  </si>
  <si>
    <t>Sostituire almeno 3.100 grandi attrezzature obsolete</t>
  </si>
  <si>
    <t>Digitalizzare 280 ospedali</t>
  </si>
  <si>
    <t>Aggiungere 7.700 nuovi posti letto nei reparti di terapia intensiva e sub-intensiva</t>
  </si>
  <si>
    <t>Concludere i lavori di consolidamento anti sismico in almeno 109 ospedali</t>
  </si>
  <si>
    <t>Potenziare il FSE e digitalizzare la sanità</t>
  </si>
  <si>
    <t>Avere attivo il FSE in tutta Italia e digitalizzare la sanità</t>
  </si>
  <si>
    <t>Finanziare almeno 324 progetti su tumori e malattie rare</t>
  </si>
  <si>
    <t>Formare in competenze manageriali e digitali 4.500 persone</t>
  </si>
  <si>
    <t>Creare centri di eccellenza della salute</t>
  </si>
  <si>
    <t>Sviluppare soluzioni tecnologiche innovative nella ricerca</t>
  </si>
  <si>
    <t>Traguardi_Obiettivi</t>
  </si>
  <si>
    <t>Investimenti_riforme</t>
  </si>
  <si>
    <t>Numero_sequenziale</t>
  </si>
  <si>
    <t>Identificativo; T_O_M_descrizione; Denominazione; Indicatori_qualitativi; Indicatori_quantitativi; Valore_iniziale; Valore_obiettivo; Trimestre; Anno; Descrizione_dettaglio_ita; Resp_reporting_impl; Further_specification; Verif_mechanism; Descrizione_dettaglio_eng; Rata</t>
  </si>
  <si>
    <t>Tra_Obi</t>
  </si>
  <si>
    <t>Mon</t>
  </si>
  <si>
    <t>Identificativo; T_O_M_descrizione; Denominazione; Indicatori_qualitativi; Indicatori_quantitativi; Valore_iniziale; Valore_obiettivo; Trimestre; Anno</t>
  </si>
  <si>
    <t>Gli atti giuridici necessari devono comprendere gli interventi legislativi di cui al "Decreto-Legge Semplificazioni", che stipulano quanto segue:
i) la possibilità di ricorrere alla procedura di cui all'articolo 48, comma 3, del codice dei contratti pubblici, anche per contratti superiori alle soglie di cui all'articolo 35 dello stesso codice, per acquisti relativi a beni e servizi informatici, in particolare quelli basati sulla tecnologia cloud, come pure servizi per la connettività, finanziati in tutto o in parte con le risorse erogate per l'attuazione dei progetti del PNRR;
ii) l'interoperabilità tra le diverse banche dati gestite dagli organismi di certificazione che intervengono nel processo di verifica dei requisiti di cui all'articolo 80 del codice dei contratti pubblici;
iii) l'istituzione di un fascicolo virtuale dell'operatore economico in cui figurano i dati per la verifica dell'assenza di motivi di esclusione di cui all'articolo 80 e che consente la stesura di una "white list" di operatori per i quali la verifica è già stata effettuata.</t>
  </si>
  <si>
    <t>Gli atti giuridici necessari devono comprendere gli atti normativi di esecuzione riguardanti in particolare i) il regolamento AgID (Agenzia per l'Italia digitale) relativo al Polo Strategico Nazionale (di cui all'articolo 33-septies del decreto-legge n. 179/212) e ii) le linee guida AgID sull'interoperabilità (di cui agli articoli 50 e 50-ter del Codice dell'Amministrazione Digitale (CAD)).
Modifiche dell'articolo 50 del CAD:
i) abolizione dell'obbligo di concludere accordi quadro per le amministrazioni che accedono alla Piattaforma Digitale Nazionale Dati;
ii) chiarimenti relativi agli aspetti della privacy; il trasferimento dei dati da un sistema informativo a un altro non modifica la titolarità dei dati e il loro trattamento, fatte salve le responsabilità delle pubbliche amministrazioni che ricevono e trattano i dati in qualità di responsabili autonomi del trattamento.
Modifiche del Decreto del Presidente della Repubblica (DPR) 445/2000 in materia di accesso ai dati:
i) abrogazione dell'autorizzazione necessaria per l'accesso diretto ai dati;
ii) soppressione del riferimento agli accordi quadro nell'articolo 72.
Modifiche dell'articolo 33-septies del decreto-legge 179/2012:
i) introducono la possibilità per l'AgID di disciplinare mediante i regolamenti relativi a Centri Elaborazione Dati (CED) e cloud i termini e i metodi con cui le pubbliche amministrazioni devono effettuare le migrazioni dei CED;
ii) introducono sanzioni da comminare in caso di mancato rispetto dell'obbligo di migrare verso il cloud.</t>
  </si>
  <si>
    <t>Il traguardo deve essere conseguito mediante:
i) l'individuazione, da parte dell'Agenzia per la cybersicurezza nazionale, dei luoghi in cui sorgeranno i laboratori e i centri di screening e certificazione, i profili degli esperti da assumere, la piena definizione dei processi e delle procedure da condividere tra laboratori;
ii) l'attivazione di un laboratorio.
Le attività create per l'istituzione e l'attivazione dei laboratori di esame devono essere oggetto di supervisione da parte del Ministero dello Sviluppo Economico (MISE) in collaborazione con il Centro di Valutazione e Certificazione Nazionale (CVCN) della cybersecurity, integrati con il centro di valutazione (CV) dai Ministeri dell'Interno e della Difesa.</t>
  </si>
  <si>
    <t>In seno all'Agenzia per la cybersicurezza nazionale deve essere istituita un'unità interna con il mandato di svolgere le attività di unità centrale di audit per quanto riguarda le misure di sicurezza PSNC e NIS. I processi, la logistica e le modalità operative devono essere formalizzati in una documentazione adeguata, con particolare attenzione ai processi operativi, ossia le regole di ingaggio e le procedure di audit e di rendicontazione.
I dati di audit, raccolti, gestiti e analizzati mediante strumenti informatici, devono essere elaborati e utilizzati dall'unità di audit.
Deve essere fornita la documentazione attestante che lo sviluppo degli strumenti è stato completato.</t>
  </si>
  <si>
    <t>Almeno cinque interventi per migliorare le strutture di sicurezza completati nei settori del Perimetro di Sicurezza Nazionale Cibernetica (PSNC) e delle reti e sistemi informativi (NIS). Tra i tipi di intervento figurano l'aggiornamento dei centri operativi per la sicurezza (SOC), il miglioramento della difesa dei confini informatici e le capacità interne di monitoraggio e controllo. Gli interventi devono riguardare in particolare i settori dell'assistenza sanitaria, dell'energia e dell'ambiente (approvvigionamento di  acqua potabile).</t>
  </si>
  <si>
    <t>Gli atti giuridici necessari all'istituzione dell'Ufficio per la trasformazione devono comprendere:
-   la pubblicazione del decreto-legge "reclutamento" (già approvato dal Consiglio dei Ministri n. 22 del 4 giugno 2021 e pubblicato nella Gazzetta Ufficiale della Repubblica italiana il 10 giugno 2021);
-   la pubblicazione di un invito a manifestare interesse;
-   la selezione degli esperti e il conferimento degli incarichi (su base temporanea per la durata dell'RRF).
Per la NewCo, le fasi principali necessarie devono comprendere:
-   l'autorizzazione di legge;
-   il Decreto del Presidente del Consiglio dei Ministri (DPCM) che autorizza la costituzione della società, che ne fissa gli obiettivi, il capitale sociale e la durata e ne nomina gli amministratori;
-   l'istituzione della società con atto notarile;
-   gli atti necessari per rendere operativa la società - statuto e regolamenti vari.</t>
  </si>
  <si>
    <t>Acquisto di servizi professionali per la scienza dei dati mediante contratto con un fornitore di servizi di consulenza che coinvolge in totale cinque risorse umane responsabili sia della progettazione dell'architettura dei dati sia dell'elaborazione degli algoritmi dell'unità di analisi dei megadati.
Pubblicazione del contratto aggiudicato per l'acquisto di servizi di scienza dei dati in conformità agli orientamenti tecnici sull'applicazione del principio "non arrecare un danno significativo" (2021/C58/01) mediante l'uso di un elenco di esclusione e il requisito di conformità alla pertinente normativa ambientale dell'UE e nazionale e pubblicazione su scala nazionale di nuovi strumenti sul modulo di prima analisi (dorsale informatica).</t>
  </si>
  <si>
    <t xml:space="preserve">L'obiettivo è conseguito quando in Italia le 21 procedure amministrative prioritarie di cui al regolamento (UE) 2018/1724 sono pienamente conformi ai requisiti di cui all'articolo 6 dello stesso regolamento.
Più nello specifico:
a) l'identificazione degli utenti, la messa a disposizione di informazioni e prove, la firma e la presentazione finale devono essere effettuate per via elettronica a distanza, attraverso un canale di servizio che permette agli utenti di soddisfare tutti i requisiti relativi alla procedura in modo facilmente fruibile e strutturato;
b) agli utenti deve essere inviato un avviso automatico di ricevimento, a meno che il risultato della procedura sia consegnato immediatamente;
c) il risultato della procedura deve essere consegnato per via elettronica o fisicamente se necessario per conformarsi al diritto dell'Unione o al diritto nazionale applicabile;
d) gli utenti devono ricevere una notifica elettronica del completamento della procedura. </t>
  </si>
  <si>
    <t>Sono stati attuati tre progetti pilota finalizzati a sperimentare le soluzioni di mobilità come servizio in città metropolitane tecnologicamente avanzate.
Ogni soluzione è stata utilizzata da almeno 1 000 utenti durante la fase pilota.
Ogni progetto pilota deve essere aperto a un minimo di 1 000 utenti, che potranno accedervi su base volontaria e a proprie spese e fornire una valutazione individuale, con la possibilità di scegliere e acquistare servizi di mobilità tra quelli disponibili sulla piattaforma.
Attraverso un'unica piattaforma tecnologica il servizio MaaS deve suggerire ai cittadini-utenti la migliore soluzione di viaggio sulla base delle loro esigenze, avvalendosi dell'integrazione tra le differenti opzioni di mobilità disponibili (trasporto pubblico locale, sharing, taxi, noleggio auto) per ottimizzare l'esperienza di viaggio sia in termini di pianificazione (navigatore intermodale e informazioni in tempo reale su orari e distanze) che di utilizzo (prenotazione e pagamento dei servizi).</t>
  </si>
  <si>
    <t>Acquisto di servizi professionali di scienza dei dati in conformità agli orientamenti tecnici sull'applicazione del principio "non arrecare un danno significativo" (2021/C58/01) mediante l'uso di un elenco di esclusione e il requisito di conformità alla pertinente normativa ambientale dell'UE e nazionale, stipulando un contratto con un prestatore di servizi di consulenza che coinvolge cinque ulteriori risorse umane (dieci in totale) responsabili sia della progettazione dell'architettura dei dati sia dell'elaborazione degli algoritmi dell'unità di analisi dei megadati.
Pubblicazione del contratto aggiudicato per l'acquisto di servizi di scienza dei dati in conformità agli orientamenti tecnici sull'applicazione del principio "non arrecare un danno significativo" (2021/C58/01) mediante l'uso di un elenco di esclusione e il requisito di conformità alla pertinente normativa ambientale dell'UE e nazionale e pubblicazione su scala nazionale di nuovi strumenti sul modulo di prima analisi (dorsale informatica).</t>
  </si>
  <si>
    <t>L'obiettivo consiste nel raggiungimento di almeno 400 interfacce per programmi applicativi (API) attuate dalle agenzie, pubblicate nel catalogo API e integrate con la Piattaforma Digitale Nazionale Dati. Le API comprese nell'ambito di applicazione sono già state mappate. Le API pubblicate devono avere un impatto sui seguenti settori:
i) al 31 dicembre 2023: servizi prioritari di sicurezza sociale e conformità fiscale, compresi i principali registri nazionali (come il registro anagrafico e il registro della pubblica amministrazione);
ii) al 31 dicembre 2024: i servizi rimanenti di sicurezza sociale e conformità fiscale.
Ciascuna attuazione e documentazione di API deve essere conforme alle norme nazionali di interoperabilità e sostenere il quadro della Piattaforma Digitale Nazionale Dati; la piattaforma di cui sopra fornisce le funzionalità necessarie per valutare tale conformità.</t>
  </si>
  <si>
    <t>Almeno 50 interventi di potenziamento effettuati nei settori del Perimetro di Sicurezza Nazionale Cibernetica (PSNC) e delle reti e sistemi informativi (NIS).
I tipi di intervento riguardano, ad esempio, i centri operativi per la sicurezza (SOC), il miglioramento della difesa dei confini informatici e le capacità interne di monitoraggio e controllo nel rispetto dei requisiti NIS e PSNC. Gli interventi devono riguardare in particolare i settori dell'assistenza sanitaria, dell'energia e dell'ambiente (approvvigionamento di  acqua potabile).</t>
  </si>
  <si>
    <t>Il traguardo è completato con l'attivazione delle squadre di pronto intervento informatico (CERT), la loro interconnessione con il team italiano di risposta agli incidenti di sicurezza informatica (CSIRT) e con il centro nazionale di condivisione e di analisi delle informazioni (ISAC) e l'integrazione di almeno 5 centri operativi di sicurezza (SOC) con l'HyperSO nazionale, la piena operatività dei servizi di gestione dei rischi di cybersecurity, compresi quelli per l'analisi della catena di approvvigionamento e i servizi di assicurazione contro i rischi informatici.</t>
  </si>
  <si>
    <t>Il traguardo fa riferimento all'attuazione della seconda tornata di sette progetti pilota volti a sperimentare le soluzioni di mobilità come servizio nelle aree "follower". Ci si aspetta che i comuni valorizzino l'esperienza acquisita nelle città metropolitane "pronte al digitale" selezionate nell'ambito della prima tornata. Il 40 % dei progetti pilota deve essere svolto nel Mezzogiorno del paese.</t>
  </si>
  <si>
    <t>Progressiva diffusione (su base annuale) delle nuove funzionalità dei sistemi informativi operativi al fine di garantirne l'attualità in linea con scenari giuridici in rapida evoluzione, anche in relazione alla situazione pandemica.</t>
  </si>
  <si>
    <t>Almeno 280 amministrazioni pubbliche centrali e Aziende Sanitarie Locali sono migrate al Polo Strategico Nazionale (combinazione di: migrazione "not-cloud-ready in pure hosting", migrazione del tipo "lift-and-shift", aggiornamento verso Infrastructure-as-a-Service (IaaS), Platform-as-a-Service (Paas) e Software-as-a- Service (SaaS). La migrazione verso il Polo Strategico Nazionale può essere effettuata con differenti modalità a seconda del livello dell'architettura informatica del software in loco di proprietà di ciascuna pubblica amministrazione migrante. Queste strategie possono variare dal semplice hosting alle migrazioni "lift-and-shift" per il software "not-cloud- ready" alla migrazione di tipo IaaS, PaaS e SaaS per i software pronti per il cloud. Il PSN deve mettere a disposizione di ciascuna pubblica amministrazione migrante tutte le strategie di migrazione ammissibili per considerare conseguito l'obiettivo "migrazione al Polo Strategico Nazionale".
Il totale delle pubbliche amministrazioni "rientranti nell'ambito di applicazione" comprende:
• amministrazioni pubbliche centrali che rappresentano la quota più consistente della
spesa per le tecnologie dell'informazione e della comunicazione (ITC) (quali l'Istituto Nazionale della Previdenza Sociale e il Ministero della Giustizia);
• amministrazioni pubbliche centrali che ospitano dati in centri di dati obsoleti, come risulta da indagini condotte di recente sulla "preparazione al
cloud";
• Aziende Sanitarie Locali ubicate in Italia centrale e meridionale che non dispongono di infrastrutture adeguate per garantire la sicurezza dei dati.</t>
  </si>
  <si>
    <t>L'obiettivo consiste nel raggiungere almeno ulteriori 600 interfacce per programmi applicativi (API) pubblicate nel catalogo (per un totale di 1 000). Le API pubblicate devono avere un impatto sui seguenti settori:
i) entro il 31 dicembre 2025: procedure pubbliche quali assunzione, pensionamento, iscrizione a scuole e università (ad es., l'Anagrafe nazionale degli studenti e dei laureati e il Pubblico registro automobilistico);
ii) entro il 30 giugno 2026: welfare, gestione dei servizi di appalto, sistema informativo nazionale per i dati medici e le emergenze sanitarie – ad es., i registri dei pazienti e dei medici.
Ciascuna attuazione e documentazione di API deve essere conforme alle norme nazionali di interoperabilità e sostenere il quadro della Piattaforma Digitale Nazionale Dati; la piattaforma di cui sopra deve fornire le funzionalità necessarie per valutare tale conformità.</t>
  </si>
  <si>
    <t>1.1  Sostegno alle persone vulnerabili e prevenzione</t>
  </si>
  <si>
    <t>1.1.1 Sostegno alle persone vulnerabili e prevenzione dell'istituzionalizzazione - Intervento 1) Azioni volte a sostenere le capacità genitoriali e prevenire la vulnerabilità delle famiglie e dei bambini</t>
  </si>
  <si>
    <t>1.1.2 Sostegno alle persone vulnerabili e prevenzione dell'istituzionalizzazione  - Intervento 2) Azioni per una vita autonoma e deistituzionalizzazione per gli anziani</t>
  </si>
  <si>
    <t>1.1.3 Sostegno alle persone vulnerabili e prevenzione dell'istituzionalizzazione  - Intervento 3) Rafforzare i servizi sociali domiciliari per garantire una dimissione assistita precoce e prevenire il ricovero in ospedale</t>
  </si>
  <si>
    <t>1.1.4 Sostegno alle persone vulnerabili e prevenzione dell'istituzionalizzazione  - Intervento 4) Rafforzare i servizi sociali e prevenire il burn out tra gli assistenti sociali</t>
  </si>
  <si>
    <t>1.2 Percorsi di autonomia per persone con disabilità</t>
  </si>
  <si>
    <t>1.3  Housing Temporaneo e Stazioni di posta</t>
  </si>
  <si>
    <t>2.1 Investimenti in progetti di rigenerazione urbana, volti a ridurre situazioni di emarginazione e degrado sociale</t>
  </si>
  <si>
    <t>2.2 Piani Urbani Integrati (general project)</t>
  </si>
  <si>
    <t>2.3 Programma innovativo della qualità dell’abitare</t>
  </si>
  <si>
    <t>Il decreto ministeriale deve assegnare le risorse in base alla mappatura degli insediamenti abusivi realizzata dal "Tavolo di contrasto allo sfruttamento lavorativo in agricoltura". Devono essere definiti gli standard per le soluzioni alloggiative temporanee e a lungo termine.</t>
  </si>
  <si>
    <t>Firma delle convenzioni per la riqualificazione e l'incremento dell'edilizia sociale da parte di almeno 15 regioni e province autonome (compresi comuni e/o città metropolitane situati in tali territori);
Firma delle convenzioni con almeno 15 regioni e province autonome partecipanti ai progetti. Edifici: nuove strutture di edilizia residenziale pubblica per:
· riqualificare, riorganizzare e aumentare i beni destinati all'edilizia residenziale pubblica;
· rifunzionalizzare aree, spazi e proprietà pubbliche e private anche mediante la rigenerazione del tessuto urbano e socioeconomico;
· migliorare l'accessibilità e la sicurezza delle aree urbane e mettere a disposizione servizi e infrastrutture urbane e locali;
· rigenerare le aree e gli spazi già costruiti, aumentando la qualità ambientale e migliorando la resilienza ai cambiamenti climatici anche mediante interventi che hanno un impatto sull'addensamento urbano; · individuare e utilizzare modelli e strumenti innovativi di gestione e inclusione, benessere sociale e urbano, nonché processi partecipativi. È inteso che le unità abitative e gli spazi pubblici sostenuti devono beneficiare degli interventi descritti nel relativo traguardo.</t>
  </si>
  <si>
    <t>Sostegno a 10.000 unità abitative (in termini sia di costruzione che di riqualificazione). Il conseguimento soddisfacente dell'obiettivo dipende anche dal conseguimento soddisfacente di un obiettivo secondario che copra almeno 800.000 metri quadrati di spazi pubblici.</t>
  </si>
  <si>
    <t>Explanatory document duly justifying how the target was satisfactorily fulfilled. This document shall include as an annex the following documentary evidence:
a) Certificates of completion of each intervention, showing the number of dwellings andthe area of public spaces affected by the intervention. 
b) Report of an independent technician or a technical group in the field identified by the competent ministry, including justific ation that the technical specifications of the project(s) are aligned with the CID's description of the investment and target</t>
  </si>
  <si>
    <t>Completamento della ristrutturazione di edifici per i) almeno 32.000.000 di metri quadri che si traduce in risparmi di energia primaria di almeno il 40 % e nel miglioramento di almeno due classi energetiche nell'attestato di prestazione energetica, ii) ristrutturare almeno 3.800.000 metri quadri a fini antisismici</t>
  </si>
  <si>
    <t>Completamento della ristrutturazione di edifici per i) almeno 12.000.000 di metri quadri che si traduce in risparmi di energia primaria di almeno il 40 % e il miglioramento di almeno due classi energetiche nell'attestato di prestazione energetica, ii) ristrutturare almeno 1.400.000 metri quadri per scopi antisismici</t>
  </si>
  <si>
    <t>Comuni &lt; 5.000</t>
  </si>
  <si>
    <t>Regioni e Comuni</t>
  </si>
  <si>
    <t>Egato e Comuni (anche associati)</t>
  </si>
  <si>
    <t>Regioni, Comuni, Città</t>
  </si>
  <si>
    <t>Regioni, Comuni</t>
  </si>
  <si>
    <t>Comuni, Città e Province</t>
  </si>
  <si>
    <t>Città</t>
  </si>
  <si>
    <t>Regioni, Autorità bacino, Enti locali</t>
  </si>
  <si>
    <t>Comuni e Città</t>
  </si>
  <si>
    <t>Regioni, Comuni, Città e Province</t>
  </si>
  <si>
    <t>Regioni, Autorità portuali, altri Enti locali</t>
  </si>
  <si>
    <t>Servizi di architettura e ingegneria relativi allo studio di fattibilità, progettazione definitiva ed al Coordinamento della Sicurezza in fase di Progettazione, inerenti agli interventi di manutenzione straordinaria ed efficientamento energetico Ed. A - piazzale Clodio (Palazzo ex Pretura) - Roma, Ministero della Giustizia</t>
  </si>
  <si>
    <t>Servizi di architettura e ingegneria relativi allo studio di fattibilità, progettazione definitiva, Coordinamento della Sicurezza in fase di Progettazione, ed eventuale CSE, inerenti agli interventi di manutenzione straordinaria ed efficientamento energetico Ed. B - piazzale Clodio (Palazzo ex Pretura) - Roma, Ministero della Giustizia</t>
  </si>
  <si>
    <t>Servizi di architettura e ingegneria relativi allo studio di fattibilità, progettazione definitiva, Coordinamento della Sicurezza in fase di Progettazione, ed eventuale CSE, inerenti agli interventi di manutenzione straordinaria ed efficientamento energetico Ed. C - piazzale Clodio (Palazzo del Tribunale) - Roma, Ministero della Giustizia</t>
  </si>
  <si>
    <t>Servizio relativo alle attività di diagnosi energetica e di rilievo geometrico, tecnologico, impiantistico” da effettuare nell’ambito degli "Interventi di manutenzione straordinaria ed efficientamento energetico dell’edificio in Palermo, via Principe di Palagonia 135; Tribunale per i Minorenni e Procura della Repubblica presso il Tribunale per i Minorenni"</t>
  </si>
  <si>
    <t>Periti chimici</t>
  </si>
  <si>
    <t>Lombardia</t>
  </si>
  <si>
    <t>Tipologia progetto</t>
  </si>
  <si>
    <t>Incarico della progettazione preliminare, definitiva, esecutiva e coordinamento della sicurezza in fase di progettazione dei lavori di ripristino di coperture, facciate ed infissi e di ristrutturazione interna nell’edificio di via del Pratello, 36 a Bolog</t>
  </si>
  <si>
    <t>Interventi di manutenzione straordinaria ed efficientamento energetico. Edificio sede del Tribunale e della Procura per i Minorenni di Via della Scala n°79 Firenze. Attività: incarico professionale per “Progettazione esecutiva architettonica ed impiantist</t>
  </si>
  <si>
    <t>Adesione all’Accordo Quadro avente ad oggetto l’affidamento di Servizi applicativi in ottica cloud e l’affidamento di servizi di PMO per le pubbliche amministrazioni finalizzati alla realizzazione dell'Hub digitale del turismo  ("Tourism digital hub")</t>
  </si>
  <si>
    <t>Importo</t>
  </si>
  <si>
    <t>Amministrazione titolare</t>
  </si>
  <si>
    <t>Selezione progetti</t>
  </si>
  <si>
    <r>
      <rPr>
        <sz val="9"/>
        <rFont val="Times New Roman"/>
        <family val="1"/>
      </rPr>
      <t>PCM-Ministero per il Sud Italia e la Coesione territoriale</t>
    </r>
  </si>
  <si>
    <t>Ministero delle Infrastrutture e Mobilità sostenibile (MIMS)</t>
  </si>
  <si>
    <t>Ministero Dell'Università e ricerca (MUR)</t>
  </si>
  <si>
    <t>Appalti pubblici (beni, servizi, lavori disciplinati dal DL 50/2016)</t>
  </si>
  <si>
    <r>
      <rPr>
        <sz val="9"/>
        <rFont val="Times New Roman"/>
        <family val="1"/>
      </rPr>
      <t>Ministero della Giustizia</t>
    </r>
  </si>
  <si>
    <t>Ministero delle Politiche Agricole Alimentari e Forestali</t>
  </si>
  <si>
    <t>Ministero del Turismo (MITUR)</t>
  </si>
  <si>
    <r>
      <rPr>
        <sz val="9"/>
        <rFont val="Times New Roman"/>
        <family val="1"/>
      </rPr>
      <t>Concorso e Selezione di Esperti</t>
    </r>
  </si>
  <si>
    <t>Ministero della Transizione Ecologica (MITE)</t>
  </si>
  <si>
    <t>Ministero degli Affari Esteri e Cooperazione internazionale (MAECI)</t>
  </si>
  <si>
    <t>Ministero dell'innovazione tecnologica e transizione digitale (MITD)</t>
  </si>
  <si>
    <t>PCM Ministro per la Pubblica Amministrazione</t>
  </si>
  <si>
    <r>
      <rPr>
        <sz val="9"/>
        <rFont val="Times New Roman"/>
        <family val="1"/>
      </rPr>
      <t xml:space="preserve">Concorso e Selezione di
</t>
    </r>
    <r>
      <rPr>
        <sz val="9"/>
        <rFont val="Times New Roman"/>
        <family val="1"/>
      </rPr>
      <t>Esperti</t>
    </r>
  </si>
  <si>
    <r>
      <rPr>
        <sz val="9"/>
        <rFont val="Times New Roman"/>
        <family val="1"/>
      </rPr>
      <t>Ministero dell'Istruzione (MI)</t>
    </r>
  </si>
  <si>
    <t>Assegnazione di risorse a soggetti attuatori</t>
  </si>
  <si>
    <t>Ministero della Cultura (MIC)</t>
  </si>
  <si>
    <t>Ministero dell'Interno</t>
  </si>
  <si>
    <t>Ministero dello Svi-luppo Economico (MISE)</t>
  </si>
  <si>
    <r>
      <rPr>
        <sz val="9"/>
        <rFont val="Times New Roman"/>
        <family val="1"/>
      </rPr>
      <t>Ministero delle politiche giovanili</t>
    </r>
  </si>
  <si>
    <t xml:space="preserve">Prorogato al 31/5/22 </t>
  </si>
  <si>
    <r>
      <rPr>
        <sz val="9"/>
        <rFont val="Times New Roman"/>
        <family val="1"/>
      </rPr>
      <t>Selezione progetti</t>
    </r>
  </si>
  <si>
    <t>Ministero dello Sviluppo Economico (MISE)</t>
  </si>
  <si>
    <r>
      <rPr>
        <sz val="9"/>
        <rFont val="Times New Roman"/>
        <family val="1"/>
      </rPr>
      <t>Imprese</t>
    </r>
  </si>
  <si>
    <t>Concorso pubblico per reclutare 168 assistenti informatici per la giustizia amministrativa</t>
  </si>
  <si>
    <t>Concorso e Selezione di Esperti</t>
  </si>
  <si>
    <r>
      <rPr>
        <sz val="9"/>
        <rFont val="Times New Roman"/>
        <family val="1"/>
      </rPr>
      <t>Individui</t>
    </r>
  </si>
  <si>
    <t>Regioni e Province autonome</t>
  </si>
  <si>
    <t>Ministero della Giustizia</t>
  </si>
  <si>
    <r>
      <rPr>
        <sz val="9"/>
        <rFont val="Times New Roman"/>
        <family val="1"/>
      </rPr>
      <t>Ministero della Cultura (MIC)</t>
    </r>
  </si>
  <si>
    <r>
      <rPr>
        <sz val="9"/>
        <rFont val="Times New Roman"/>
        <family val="1"/>
      </rPr>
      <t>Comuni</t>
    </r>
  </si>
  <si>
    <r>
      <rPr>
        <sz val="9"/>
        <rFont val="Times New Roman"/>
        <family val="1"/>
      </rPr>
      <t>Ministero del Tur- ismo (MITUR)</t>
    </r>
  </si>
  <si>
    <t>Imprese comparto turistico</t>
  </si>
  <si>
    <r>
      <rPr>
        <sz val="9"/>
        <rFont val="Times New Roman"/>
        <family val="1"/>
      </rPr>
      <t xml:space="preserve">Appalti pubblici (beni, ser- vizi, la- vori disci- plinati dal DL
</t>
    </r>
    <r>
      <rPr>
        <sz val="9"/>
        <rFont val="Times New Roman"/>
        <family val="1"/>
      </rPr>
      <t>50/2016)</t>
    </r>
  </si>
  <si>
    <t>Operatore economico</t>
  </si>
  <si>
    <r>
      <rPr>
        <sz val="9"/>
        <rFont val="Times New Roman"/>
        <family val="1"/>
      </rPr>
      <t xml:space="preserve">Appalti pubblici (beni, ser- vizi, la- vori disci- plinati dal
</t>
    </r>
    <r>
      <rPr>
        <sz val="9"/>
        <rFont val="Times New Roman"/>
        <family val="1"/>
      </rPr>
      <t>DL 50/2016)</t>
    </r>
  </si>
  <si>
    <r>
      <rPr>
        <sz val="9"/>
        <rFont val="Times New Roman"/>
        <family val="1"/>
      </rPr>
      <t>Enti iscritti all'albo</t>
    </r>
  </si>
  <si>
    <r>
      <rPr>
        <sz val="9"/>
        <rFont val="Times New Roman"/>
        <family val="1"/>
      </rPr>
      <t>Appalti pubblici (beni, ser- vizi, la- vori disci- plinati dal DL 50/2016)</t>
    </r>
  </si>
  <si>
    <r>
      <rPr>
        <sz val="9"/>
        <rFont val="Times New Roman"/>
        <family val="1"/>
      </rPr>
      <t>agenzie di viaggi e ai tour operator</t>
    </r>
  </si>
  <si>
    <t>Ministero del lavoro e delle politiche sociali</t>
  </si>
  <si>
    <t>Ambiti territoriali sociali</t>
  </si>
  <si>
    <t>Credito d'imposta per i beni strumentali</t>
  </si>
  <si>
    <t>Crediti d'imposta per beni immateriali  tradizionali</t>
  </si>
  <si>
    <t>Credito d'imposta per R&amp;D&amp;I</t>
  </si>
  <si>
    <t>Avviso pubblico di presentazione dei programmi di intervento di servizio civile universale per l’anno 2022- SCD</t>
  </si>
  <si>
    <t>Concorso pubblico per reclutare 6 assistenti informatici per la giustizia amministrativa</t>
  </si>
  <si>
    <t>Credito d'imposta (immateriali non 4.0)</t>
  </si>
  <si>
    <t>Credito d’imposta formazione</t>
  </si>
  <si>
    <t>Avviso pubblico Regione Liguria per la Linea A del Piano Nazionale Borghi (Missione 1, Componente 3,
Investimento 2.1)</t>
  </si>
  <si>
    <t>Contributi ai Comuni per la realizzazione di lavori pubblici di efficientamento energetico  e sviluppo territoriale sostenibile (interventi per la resilienza, la valorizzazione del territorio e l'efficienza energetica dei comuni) annualità 2021
2022</t>
  </si>
  <si>
    <t>Italia Roma lavori di segnaletica ferroviaria lotto  1 CIG 90291019D9 CUP J54E21003620001</t>
  </si>
  <si>
    <t>Italia Roma lavori di segnaletica ferroviaria lotto 2 CIG 9029122B2D CUP J54E21003620001</t>
  </si>
  <si>
    <t>Italia Roma lavori di segnaletica ferroviaria lotto 3 CIG 9029146EFA CUP J54E21003620001</t>
  </si>
  <si>
    <t>Italia Roma lavori di segnaletica ferroviaria lotto 4 CIG 90291534C4 CUP J54E21003620001</t>
  </si>
  <si>
    <t>Avviso pubblico 1/2022 per la presentazione di Proposte di intervento da parte degli Ambiti Sociali Territoriali Sostegno alle persone vulnerabili e prevenzione dell’istituzionalizzazione degli anziani non autosufficienti,</t>
  </si>
  <si>
    <t>Avviso pubblico Provincia Autonoma di Bolzano per la Linea A del Piano Nazionale Borghi (Missione 1, Componente 3, Investi
mento 2.1)</t>
  </si>
  <si>
    <t>Avviso pubblico Regione EmiliaRomagna per la Linea A del Piano Nazionale Borghi (Missione 1, Com
ponente 3, Investimento 2.1)</t>
  </si>
  <si>
    <t>Avviso pubblico Regione Basilicata per la Linea A del Piano Nazionale Borghi
BUR 6 (Missione 1,
Componente 3, Investi
mento 2.1)</t>
  </si>
  <si>
    <t>Avviso pubblico Regione Friuli Venezia Giulia per la Linea A del Piano Nazionale Borghi (Missione 1, Componente 3, Investi
mento 2.1)</t>
  </si>
  <si>
    <t>Avviso MiTUR contente le modalità esplicative per l'erogazione dei crediti di im
posta per il miglioramento delle strutture di ricettività</t>
  </si>
  <si>
    <t>CREDITO D’IMPOSTA DI CUI ALL’ART. 4 DEL DECRETOLEGGE 6 NOVEMBRE 2021, N. 152</t>
  </si>
  <si>
    <t>Risorse disponibili per supporto filiera degli autobus</t>
  </si>
  <si>
    <t>No Italia Domani</t>
  </si>
  <si>
    <t xml:space="preserve">Concorso pubblico, per titoli ed esami, su base distrettuale, per il reclutamento a tempo determinato di n. 79 unita’ di personale non dirigenziale dell’Area funzionale terza, Fascia economica F1, con il profilo di Addetto all’Ufficio per il processo, da </t>
  </si>
  <si>
    <t>Procedura aperta ex artt. 28 e 60 del d.lgs. n. 50/2016 e s.m.i. per la fornitura di servizi di connettività a banda ultralarga presso le strutture del servizio sanitario pubblico sul territorio italiano, compresa la fornitura e posa in opera della rete di accesso e servizi di gestione e manutenzione. Numero gara: 8432479 CUP: B51B21007440006.</t>
  </si>
  <si>
    <t>Friuli V.G., Veneto, Pr.Aut. BZ e TN</t>
  </si>
  <si>
    <t>Emilia Romagna, Marche, Umbria</t>
  </si>
  <si>
    <t>Toscana, Lazio</t>
  </si>
  <si>
    <t>Abruzzo, Basilicata, Molise, Puglia</t>
  </si>
  <si>
    <t>Campania, Calabria</t>
  </si>
  <si>
    <t>Sicilia, Sardegna</t>
  </si>
  <si>
    <t>Avviso pubblico Regione Veneto per la Linea A del Piano Nazionale Borghi (Missione 1, Componente 3,
Investimento 2.1)</t>
  </si>
  <si>
    <t>Avviso pubblico Regione Puglia per la Linea A del Piano Nazionale Borghi (Missione 1, Componente 3,
Investimento 2.1)</t>
  </si>
  <si>
    <t>Avviso pubblico Regione Lombardia per la Linea A del Piano Nazionale Borghi (Missione 1, Componente 3,
Investimento 2.1)</t>
  </si>
  <si>
    <t>Avviso pubblico Regione Lazio per la Linea A del Piano Nazionale Borghi (Missione 1, Componente 3,
Investimento 2.1)</t>
  </si>
  <si>
    <t>Avviso pubblico Regione Sardegna per la Linea A del Piano Nazionale Borghi (Missione 1, Componente 3,
Investimento 2.1)</t>
  </si>
  <si>
    <t>Avviso pubblico Regione Toscana per la Linea A del Piano Nazionale Borghi (Missione 1, Componente 3,
Investimento 2.1)</t>
  </si>
  <si>
    <t>Avviso pubblico Regione Abruzzo per la Linea A del Piano Nazionale Borghi (Missione 1, Componente 3,
Investimento 2.1)</t>
  </si>
  <si>
    <t>Avviso pubblico Regione Valle d'Aosta per la Linea A del Piano Nazionale Borghi (Missione 1, Componente 3,
Investimento 2.1)</t>
  </si>
  <si>
    <t>Avviso pubblico Regione Molise per la Linea A del Piano Nazionale Borghi (Missione 1, Componente 3,
Investimento 2.1)</t>
  </si>
  <si>
    <t>Avviso pubblico Regione Campania per la Linea A del Piano Nazionale Borghi (Missione 1, Componente 3,
Investimento 2.1)</t>
  </si>
  <si>
    <t>Progetti_in_essere; Nuovi_interventi; FSC; Totale_PNRR; Fondo_complementare; Importo_Totale; Ministero; Soggetto_attuatore; Note; Tag_climatico%; Tag_ambientale%; Tag_digitale%;  Contributo_climatico; Contributo_ambientale</t>
  </si>
  <si>
    <t>Bando; Data_apertura; Data_chiusura; Importo; Destinatario; Area_geografica; Note_bando</t>
  </si>
  <si>
    <t>2) condivida a sua volta pubblicamente qualsiasi banca dati prodotta a partire da questa;</t>
  </si>
  <si>
    <t>3) non ne faccia un uso commerciale o a scopo di lucro.</t>
  </si>
  <si>
    <r>
      <t xml:space="preserve">1) indichi la paternità della base dati: </t>
    </r>
    <r>
      <rPr>
        <b/>
        <sz val="10"/>
        <color rgb="FF000000"/>
        <rFont val="Times New Roman"/>
        <family val="1"/>
      </rPr>
      <t>Database per il monitoraggio del Pnrr di M. Montella e F. Mostacci (2022)</t>
    </r>
  </si>
  <si>
    <t xml:space="preserve">Ogni utente può usare, modificare e condividere i dati, purché: </t>
  </si>
  <si>
    <t>Notifica di tutti gli appalti pubblici per interventi sui beni confiscati alla criminalità organizzata che soddisfano le condizioni stabilite nell'accordo sottoscritto tra l'Agenzia dei "beni confiscati", l'Agenzia per la coesione territoriale e le autorità locali che definiranno i criteri per l'assegnazione delle risorse e la selezione dei progetti. La valorizzazione dei beni confiscati deve essere orientata ai seguenti scopi:
-     la creazione di strutture, residenze sociali/sanitarie, centri diurni, coabitazione sociale a sostegno dell'alloggio/inclusion e sociale delle persone che vivono in condizioni di esclusione;
-     la riqualificazione di spazi pubblici volta a migliorare i servizi sociali per i cittadini;
-     la creazione di spazi di incontro socioculturale per i giovani gestiti da associazioni di volontariato;
l'utilizzo di beni come caserme, stazioni di polizia, sedi della protezione civile per promuovere la legalità e la sicurezza territoriale La procedura di selezione deve includere criteri di ammissibilità che garantiscano la conformità dei progetti selezionati agli orientamenti tecnici sull'applicazione del principio "non arrecare un danno significativo" (2021/C58/01) mediante l'uso di un elenco di esclusione e il requisito di conformità alla pertinente normativa ambientale dell'UE e nazionale.</t>
  </si>
  <si>
    <t>The call is expected to target potential beneficiaries based on needs.
It is expected that the deployme nt of measures related to technical assistance would contribute to this aim.
The list of assets eligible for renovation is available on the website https://w ww.benise questratic onfiscati.it
/ of the“Agenzia Nazionale per
l’amminist razione e la destinazio ne dei beni sequestrat i e confiscate alla criminalità organizzat a”.
Regarding the implement ation, the first step shall concern the signature of one or more agreement s in which criteria for resource
allocationand project selection are defined.
These agreement s shall be signed between the "Confiscat ed Assets" Agency and the Territorial Cohesion Agency and will involve local authorities according to needs.
The second step is to open calls for Local Authoritie s and Third Sector
Organisations who are responsibl e for the renovation and managem ent of the
assets.</t>
  </si>
  <si>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extract of the relevant parts containing the selection criteria that ensure compliance with DNSH.</t>
  </si>
  <si>
    <t>Summary document duly justifying how the target was satisfactorily fulfilled. This document shall include as an annex the following documentary evidence:
List of the certificates of completion issued in accordance with the national legislation</t>
  </si>
  <si>
    <t>Summary document duly justifying how the target was satisfactorily fulfilled. This document shall include as an annex the following documentary evidence:
List of certificate of completion issued in accordance with the national legislation</t>
  </si>
  <si>
    <t>Valorizzazione di almeno 200 beni confiscati alle mafie. La valorizzazione dei beni confiscati deve essere orientata a uno dei seguenti scopi:
-            la creazione di strutture, residenze sociali/sanitarie, centri diurni, coabitazione sociale a sostegno dell'alloggio/inclusione sociale delle persone che vivono in condizioni di esclusione;
-            la riqualificazione di spazi pubblici volta a migliorare i servizi sociali per i cittadini;
-            la creazione di spazi di incontro socioculturale per i giovani gestiti da associazioni di volontariato;
-            l'utilizzo di beni come caserme, stazioni di polizia, sedi della protezione civile per promuovere la legalità e la sicurezza territorial</t>
  </si>
  <si>
    <r>
      <rPr>
        <sz val="11"/>
        <color rgb="FF196131"/>
        <rFont val="Times New Roman"/>
        <family val="1"/>
      </rPr>
      <t xml:space="preserve">Valorizzazione di almeno 100 beni confiscati alle mafie. La valorizzazione dei beni confiscati deve essere orientata a uno dei seguenti scopi:
</t>
    </r>
    <r>
      <rPr>
        <sz val="11"/>
        <color rgb="FF8564AB"/>
        <rFont val="Times New Roman"/>
        <family val="1"/>
      </rPr>
      <t xml:space="preserve">-     </t>
    </r>
    <r>
      <rPr>
        <sz val="11"/>
        <color rgb="FF196131"/>
        <rFont val="Times New Roman"/>
        <family val="1"/>
      </rPr>
      <t xml:space="preserve">la creazione di strutture, residenze sociali/sanitarie, centri diurni, coabitazione sociale a sostegno dell'alloggio/inclusion e sociale delle persone che vivono in condizioni di esclusione;
</t>
    </r>
    <r>
      <rPr>
        <sz val="11"/>
        <color rgb="FF8564AB"/>
        <rFont val="Times New Roman"/>
        <family val="1"/>
      </rPr>
      <t xml:space="preserve">-     </t>
    </r>
    <r>
      <rPr>
        <sz val="11"/>
        <color rgb="FF196131"/>
        <rFont val="Times New Roman"/>
        <family val="1"/>
      </rPr>
      <t xml:space="preserve">la riqualificazione di spazi pubblici volta a migliorare i servizi sociali per i cittadini;
</t>
    </r>
    <r>
      <rPr>
        <sz val="11"/>
        <color rgb="FF8564AB"/>
        <rFont val="Times New Roman"/>
        <family val="1"/>
      </rPr>
      <t xml:space="preserve">-     </t>
    </r>
    <r>
      <rPr>
        <sz val="11"/>
        <color rgb="FF196131"/>
        <rFont val="Times New Roman"/>
        <family val="1"/>
      </rPr>
      <t>la creazione di spazi di incontro socioculturale per i giovani gestiti da associazioni di volontariato; - l'utilizzo di beni come caserme, stazioni di polizia, sedi della protezione civile per promuovere la legalità e la sicurezza territoriale.</t>
    </r>
  </si>
  <si>
    <t xml:space="preserve">Prorogato al 31/3/22 </t>
  </si>
  <si>
    <r>
      <t xml:space="preserve">(ultimo aggiornamento </t>
    </r>
    <r>
      <rPr>
        <b/>
        <sz val="12"/>
        <color rgb="FFFF0000"/>
        <rFont val="Times New Roman"/>
        <family val="1"/>
      </rPr>
      <t>28 febbraio 2022</t>
    </r>
    <r>
      <rPr>
        <sz val="12"/>
        <color theme="4" tint="-0.249977111117893"/>
        <rFont val="Times New Roman"/>
        <family val="1"/>
      </rPr>
      <t>)</t>
    </r>
  </si>
  <si>
    <t>M1C1-I1.6-12-17</t>
  </si>
  <si>
    <t>M1C1-I1.7-18-19</t>
  </si>
  <si>
    <t>M1C1-I1.4-5-10</t>
  </si>
  <si>
    <t>M1C2-I5-51-52</t>
  </si>
  <si>
    <t>M2C2-I4.4-105-106</t>
  </si>
  <si>
    <t>M2C2-I5.1-110-112</t>
  </si>
  <si>
    <t>M2C4-I2.1-125-126</t>
  </si>
  <si>
    <t>Regioni</t>
  </si>
  <si>
    <t>Euro</t>
  </si>
  <si>
    <t>di cui Cambiamento climatico</t>
  </si>
  <si>
    <t>di cui Transizione digitale</t>
  </si>
  <si>
    <t>%</t>
  </si>
  <si>
    <t>1) Documento di lavoro dei servizi della Commissione - Allegato Tabella di marcatura</t>
  </si>
  <si>
    <t>2) Allegato alla decisione del Consiglio di approvazione del Pnrr dell'Italia (22 giugno 2021)</t>
  </si>
  <si>
    <t>3) ItaliaDomani.gov.it</t>
  </si>
  <si>
    <t>4) Allegato al Decreto Ministeriale Mef del 15 luglio 2021</t>
  </si>
  <si>
    <t xml:space="preserve">5) Decreto Ministeriale Mef del 6 agosto 2021 </t>
  </si>
  <si>
    <t xml:space="preserve">6) Risorse del Fondo complementare al Pnrr </t>
  </si>
  <si>
    <t>7) Operational arrangements between European Commission and Italy del 22 dicembre 2021 (in inglese)</t>
  </si>
  <si>
    <t>8) Bandi e avvisi al 23 febbraio 2022 (allegato V alla relazione presentata al Parlamento in audizione dal Ministro dell'economia e delle finanze)</t>
  </si>
  <si>
    <t xml:space="preserve">Prima parte: bandi e avvisi pubblicati sul Portale Italia Domani; Seconda parte: bandi e avvisi pubblicati esclusivamente sui siti delle Amministrazioni </t>
  </si>
  <si>
    <r>
      <t xml:space="preserve">Lista codificata degli investimenti e riforme del Pnrr e Fondo complementare: Identificativo unico </t>
    </r>
    <r>
      <rPr>
        <b/>
        <sz val="10"/>
        <color rgb="FF000000"/>
        <rFont val="Times New Roman"/>
        <family val="1"/>
      </rPr>
      <t>(chiave di consultazione)</t>
    </r>
    <r>
      <rPr>
        <sz val="10"/>
        <color rgb="FF000000"/>
        <rFont val="Times New Roman"/>
        <family val="1"/>
      </rPr>
      <t>; Id misura in cui i codici posono essere effettivi (fonte 1), ricostruiti (giallo), proposti (blu chiaro); territorializzabilità (in aggiornamento)</t>
    </r>
  </si>
  <si>
    <t>Contiene le informazioni (fonte 2) di dettaglio per ciascun traguardo/obiettivo associato a un investimento/riforma e incrociato con gli Operational arrangements-allegato1 (fonte 7)</t>
  </si>
  <si>
    <t>Contiene i monitoraggi previsti dagli Operational arrangements-allegato2 (fonte 7)</t>
  </si>
  <si>
    <t>Contiene le informazioni di dettaglio per ciascun obiettivo associato a un investimento del Fondo complementare (fonte 4)</t>
  </si>
  <si>
    <t>Elenco degli investimenti presenti sul sito Italia Domani (in blu chiaro nvestimenti del Fondo complementare) con relativo link (fonte 3)</t>
  </si>
  <si>
    <r>
      <t xml:space="preserve">Bandi di gara emanati aggiornati al </t>
    </r>
    <r>
      <rPr>
        <b/>
        <sz val="10"/>
        <color rgb="FFFF0000"/>
        <rFont val="Times New Roman"/>
        <family val="1"/>
      </rPr>
      <t xml:space="preserve">31 gennaio 2021 </t>
    </r>
    <r>
      <rPr>
        <sz val="10"/>
        <rFont val="Times New Roman"/>
        <family val="1"/>
      </rPr>
      <t>(fonte 3) integrato con i bandi e avvisi al 23 febbraio 2022 (fonte 8)</t>
    </r>
  </si>
  <si>
    <t>Ricostruzione della realizzazione degli obiettivi climatici e digitali (fonte 1)</t>
  </si>
  <si>
    <t>Nell'allegato V (fonte 1), nei 99 bandi e avvisi della prima parte ci sono 4 doppioni da eliminare, 4 che in Italia Domani non ci sono e 12 che sono presenti in Italia Domani ma non nell'allegato. Nella seconda parte ci sono invece 50 bandi e avvisi presenti solo sui siti delle amministrazioni (anche territoriali), ma l'elenco è parziale</t>
  </si>
  <si>
    <t>La chiave di consultazione per le informazioni contenute nei diversi fogli è il codice contenuto nella colonna Identificativo unico</t>
  </si>
  <si>
    <t xml:space="preserve">La colonna 'territorializzabile' (0=no; 1=sì) del foglio 'Investimenti_riforme' è solo indicativa, in quanto nessuna fonte ufficiale finora diffusa indica quale investimento contribuisce al raggiungimento della quota del 40% della spesa riservata al Sud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</si>
</sst>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quot;€&quot;\ #,##0;[Red]\-&quot;€&quot;\ #,##0"/>
    <numFmt numFmtId="165" formatCode="_-&quot;€&quot;\ * #,##0.00_-;\-&quot;€&quot;\ * #,##0.00_-;_-&quot;€&quot;\ * &quot;-&quot;??_-;_-@_-"/>
    <numFmt numFmtId="166" formatCode="0.0"/>
    <numFmt numFmtId="167" formatCode="0.000"/>
    <numFmt numFmtId="168" formatCode="#,##0_ ;[Red]\-#,##0\ "/>
    <numFmt numFmtId="169" formatCode="#,##0.0"/>
    <numFmt numFmtId="171" formatCode="dd/mm/yyyy;@"/>
  </numFmts>
  <fonts count="78" x14ac:knownFonts="1">
    <font>
      <sz val="10"/>
      <color rgb="FF000000"/>
      <name val="Times New Roman"/>
      <charset val="204"/>
    </font>
    <font>
      <sz val="11"/>
      <color theme="1"/>
      <name val="Calibri"/>
      <family val="2"/>
      <scheme val="minor"/>
    </font>
    <font>
      <b/>
      <sz val="11"/>
      <name val="Times New Roman"/>
      <family val="1"/>
    </font>
    <font>
      <sz val="11"/>
      <name val="Times New Roman"/>
      <family val="1"/>
    </font>
    <font>
      <b/>
      <sz val="11"/>
      <color rgb="FF231F20"/>
      <name val="Times New Roman"/>
      <family val="1"/>
    </font>
    <font>
      <sz val="11"/>
      <color rgb="FF231F20"/>
      <name val="Times New Roman"/>
      <family val="1"/>
    </font>
    <font>
      <sz val="11"/>
      <color rgb="FF196131"/>
      <name val="Times New Roman"/>
      <family val="1"/>
    </font>
    <font>
      <i/>
      <sz val="11"/>
      <color rgb="FF196131"/>
      <name val="Times New Roman"/>
      <family val="1"/>
    </font>
    <font>
      <sz val="11"/>
      <color rgb="FF196131"/>
      <name val="Calibri"/>
      <family val="1"/>
    </font>
    <font>
      <sz val="11.5"/>
      <color rgb="FF196131"/>
      <name val="Times New Roman"/>
      <family val="1"/>
    </font>
    <font>
      <sz val="12"/>
      <color rgb="FF196131"/>
      <name val="Times New Roman"/>
      <family val="1"/>
    </font>
    <font>
      <sz val="11"/>
      <color rgb="FF196131"/>
      <name val="Symbol"/>
      <family val="5"/>
    </font>
    <font>
      <u/>
      <sz val="11"/>
      <color rgb="FF3453A4"/>
      <name val="Times New Roman"/>
      <family val="1"/>
    </font>
    <font>
      <sz val="9.5"/>
      <name val="Times New Roman"/>
      <family val="1"/>
    </font>
    <font>
      <sz val="9.5"/>
      <color rgb="FF196131"/>
      <name val="Times New Roman"/>
      <family val="1"/>
    </font>
    <font>
      <i/>
      <sz val="9.5"/>
      <color rgb="FF196131"/>
      <name val="Times New Roman"/>
      <family val="1"/>
    </font>
    <font>
      <sz val="10"/>
      <color rgb="FF000000"/>
      <name val="Times New Roman"/>
      <family val="1"/>
    </font>
    <font>
      <sz val="10"/>
      <name val="Times New Roman"/>
      <family val="1"/>
    </font>
    <font>
      <sz val="10"/>
      <color rgb="FF196131"/>
      <name val="Times New Roman"/>
      <family val="1"/>
    </font>
    <font>
      <vertAlign val="subscript"/>
      <sz val="11"/>
      <color rgb="FF196131"/>
      <name val="Times New Roman"/>
      <family val="1"/>
    </font>
    <font>
      <sz val="11"/>
      <color rgb="FF000000"/>
      <name val="Times New Roman"/>
      <family val="1"/>
    </font>
    <font>
      <sz val="11"/>
      <color rgb="FF8564AB"/>
      <name val="Times New Roman"/>
      <family val="1"/>
    </font>
    <font>
      <sz val="11"/>
      <color rgb="FF166634"/>
      <name val="Times New Roman"/>
      <family val="1"/>
    </font>
    <font>
      <b/>
      <sz val="11"/>
      <color rgb="FFFF0000"/>
      <name val="Times New Roman"/>
      <family val="1"/>
    </font>
    <font>
      <b/>
      <sz val="10"/>
      <color rgb="FF000000"/>
      <name val="Times New Roman"/>
      <family val="1"/>
    </font>
    <font>
      <b/>
      <sz val="8.5"/>
      <color rgb="FF231F20"/>
      <name val="Times New Roman"/>
      <family val="1"/>
    </font>
    <font>
      <u/>
      <sz val="10"/>
      <color theme="10"/>
      <name val="Times New Roman"/>
      <family val="1"/>
    </font>
    <font>
      <u/>
      <sz val="10"/>
      <color theme="10"/>
      <name val="Times New Roman"/>
      <family val="1"/>
    </font>
    <font>
      <b/>
      <sz val="11"/>
      <color theme="1"/>
      <name val="Calibri"/>
      <family val="2"/>
    </font>
    <font>
      <sz val="11"/>
      <color theme="1"/>
      <name val="Calibri"/>
      <family val="2"/>
    </font>
    <font>
      <sz val="10"/>
      <color rgb="FF231F20"/>
      <name val="Times New Roman"/>
      <family val="1"/>
    </font>
    <font>
      <b/>
      <sz val="9"/>
      <name val="Arial"/>
      <family val="2"/>
    </font>
    <font>
      <b/>
      <sz val="9"/>
      <color rgb="FFFFFFFF"/>
      <name val="Arial"/>
      <family val="2"/>
    </font>
    <font>
      <sz val="9"/>
      <color rgb="FFFFFFFF"/>
      <name val="Times New Roman"/>
      <family val="1"/>
    </font>
    <font>
      <b/>
      <i/>
      <sz val="9"/>
      <color rgb="FFFFFFFF"/>
      <name val="Arial"/>
      <family val="2"/>
    </font>
    <font>
      <b/>
      <sz val="9"/>
      <color theme="0"/>
      <name val="Arial"/>
      <family val="2"/>
    </font>
    <font>
      <sz val="10"/>
      <color rgb="FF000000"/>
      <name val="Times New Roman"/>
      <family val="1"/>
    </font>
    <font>
      <i/>
      <sz val="10"/>
      <name val="Times New Roman"/>
      <family val="1"/>
    </font>
    <font>
      <i/>
      <sz val="10"/>
      <color rgb="FF196131"/>
      <name val="Times New Roman"/>
      <family val="1"/>
    </font>
    <font>
      <sz val="10"/>
      <color theme="1"/>
      <name val="Times New Roman"/>
      <family val="1"/>
    </font>
    <font>
      <sz val="11"/>
      <color theme="1"/>
      <name val="Times New Roman"/>
      <family val="1"/>
    </font>
    <font>
      <i/>
      <sz val="11"/>
      <color theme="1"/>
      <name val="Times New Roman"/>
      <family val="1"/>
    </font>
    <font>
      <sz val="11"/>
      <color theme="1"/>
      <name val="Calibri"/>
      <family val="1"/>
    </font>
    <font>
      <sz val="11"/>
      <color theme="1"/>
      <name val="Symbol"/>
      <family val="5"/>
    </font>
    <font>
      <sz val="10"/>
      <color rgb="FFFFFFFF"/>
      <name val="Times New Roman"/>
      <family val="1"/>
    </font>
    <font>
      <sz val="10"/>
      <color rgb="FFFF0000"/>
      <name val="Times New Roman"/>
      <family val="1"/>
    </font>
    <font>
      <u/>
      <sz val="11"/>
      <color theme="10"/>
      <name val="Times New Roman"/>
      <family val="1"/>
    </font>
    <font>
      <sz val="12"/>
      <color theme="4" tint="-0.249977111117893"/>
      <name val="Times New Roman"/>
      <family val="1"/>
    </font>
    <font>
      <sz val="10"/>
      <name val="Symbol"/>
      <family val="1"/>
      <charset val="2"/>
    </font>
    <font>
      <b/>
      <sz val="10"/>
      <name val="Times New Roman"/>
      <family val="1"/>
    </font>
    <font>
      <sz val="10"/>
      <name val="Calibri"/>
      <family val="2"/>
    </font>
    <font>
      <sz val="10"/>
      <color rgb="FF006000"/>
      <name val="Calibri"/>
      <family val="2"/>
    </font>
    <font>
      <sz val="10"/>
      <color rgb="FF000000"/>
      <name val="Calibri"/>
      <family val="2"/>
    </font>
    <font>
      <vertAlign val="superscript"/>
      <sz val="10"/>
      <color rgb="FF006000"/>
      <name val="Calibri"/>
      <family val="2"/>
    </font>
    <font>
      <i/>
      <sz val="10"/>
      <color rgb="FF006000"/>
      <name val="Calibri"/>
      <family val="2"/>
    </font>
    <font>
      <sz val="10"/>
      <color rgb="FF385522"/>
      <name val="Calibri"/>
      <family val="2"/>
    </font>
    <font>
      <u/>
      <sz val="10"/>
      <color rgb="FF0462C1"/>
      <name val="Calibri"/>
      <family val="2"/>
    </font>
    <font>
      <sz val="10"/>
      <color rgb="FF0462C1"/>
      <name val="Calibri"/>
      <family val="2"/>
    </font>
    <font>
      <sz val="10"/>
      <color rgb="FFFF0000"/>
      <name val="Calibri"/>
      <family val="2"/>
    </font>
    <font>
      <sz val="10"/>
      <color rgb="FF0A6A0A"/>
      <name val="Calibri"/>
      <family val="2"/>
    </font>
    <font>
      <sz val="10"/>
      <color rgb="FF006600"/>
      <name val="Calibri"/>
      <family val="2"/>
    </font>
    <font>
      <b/>
      <sz val="10"/>
      <color rgb="FFFF0000"/>
      <name val="Times New Roman"/>
      <family val="1"/>
    </font>
    <font>
      <sz val="10"/>
      <name val="Calibri"/>
      <family val="2"/>
    </font>
    <font>
      <sz val="10"/>
      <color rgb="FF006000"/>
      <name val="Calibri"/>
      <family val="1"/>
    </font>
    <font>
      <b/>
      <sz val="10"/>
      <color rgb="FF0070C0"/>
      <name val="Times New Roman"/>
      <family val="1"/>
    </font>
    <font>
      <b/>
      <sz val="11"/>
      <color rgb="FF0070C0"/>
      <name val="Times New Roman"/>
      <family val="1"/>
    </font>
    <font>
      <b/>
      <sz val="12"/>
      <color rgb="FF0070C0"/>
      <name val="Times New Roman"/>
      <family val="1"/>
    </font>
    <font>
      <i/>
      <sz val="11"/>
      <name val="Times New Roman"/>
      <family val="1"/>
    </font>
    <font>
      <sz val="10"/>
      <name val="Calibri"/>
      <family val="1"/>
    </font>
    <font>
      <b/>
      <sz val="14"/>
      <color rgb="FFFF0000"/>
      <name val="Times New Roman"/>
      <family val="1"/>
    </font>
    <font>
      <sz val="12"/>
      <color rgb="FFFF0000"/>
      <name val="Times New Roman"/>
      <family val="1"/>
    </font>
    <font>
      <b/>
      <sz val="12"/>
      <color rgb="FFFF0000"/>
      <name val="Times New Roman"/>
      <family val="1"/>
    </font>
    <font>
      <sz val="9"/>
      <color rgb="FF000000"/>
      <name val="Times New Roman"/>
      <family val="2"/>
    </font>
    <font>
      <sz val="9"/>
      <name val="Times New Roman"/>
      <family val="1"/>
    </font>
    <font>
      <b/>
      <u/>
      <sz val="10"/>
      <color rgb="FFFF0000"/>
      <name val="Times New Roman"/>
      <family val="1"/>
    </font>
    <font>
      <b/>
      <u/>
      <sz val="9"/>
      <color rgb="FFFF0000"/>
      <name val="Times New Roman"/>
      <family val="1"/>
    </font>
    <font>
      <sz val="9"/>
      <color rgb="FFFF0000"/>
      <name val="Times New Roman"/>
      <family val="2"/>
    </font>
    <font>
      <sz val="12"/>
      <color rgb="FF000000"/>
      <name val="Times New Roman"/>
      <family val="1"/>
    </font>
  </fonts>
  <fills count="20">
    <fill>
      <patternFill patternType="none"/>
    </fill>
    <fill>
      <patternFill patternType="gray125"/>
    </fill>
    <fill>
      <patternFill patternType="solid">
        <fgColor rgb="FFBDD7ED"/>
      </patternFill>
    </fill>
    <fill>
      <patternFill patternType="solid">
        <fgColor rgb="FFC7E5CA"/>
      </patternFill>
    </fill>
    <fill>
      <patternFill patternType="solid">
        <fgColor rgb="FFFFFF00"/>
        <bgColor indexed="64"/>
      </patternFill>
    </fill>
    <fill>
      <patternFill patternType="solid">
        <fgColor rgb="FF1E285B"/>
      </patternFill>
    </fill>
    <fill>
      <patternFill patternType="solid">
        <fgColor rgb="FFF0F1F1"/>
      </patternFill>
    </fill>
    <fill>
      <patternFill patternType="solid">
        <fgColor rgb="FFF1F1F2"/>
      </patternFill>
    </fill>
    <fill>
      <patternFill patternType="solid">
        <fgColor theme="2" tint="-0.24997711111789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rgb="FFB4C5E7"/>
      </patternFill>
    </fill>
    <fill>
      <patternFill patternType="solid">
        <fgColor rgb="FFC5EECE"/>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39997558519241921"/>
        <bgColor indexed="64"/>
      </patternFill>
    </fill>
  </fills>
  <borders count="40">
    <border>
      <left/>
      <right/>
      <top/>
      <bottom/>
      <diagonal/>
    </border>
    <border>
      <left style="thin">
        <color rgb="FF231F20"/>
      </left>
      <right style="thin">
        <color rgb="FF231F20"/>
      </right>
      <top style="thin">
        <color rgb="FF231F20"/>
      </top>
      <bottom style="thin">
        <color rgb="FF231F20"/>
      </bottom>
      <diagonal/>
    </border>
    <border>
      <left style="thin">
        <color rgb="FF231F20"/>
      </left>
      <right style="thin">
        <color rgb="FF231F20"/>
      </right>
      <top style="thin">
        <color rgb="FF231F20"/>
      </top>
      <bottom/>
      <diagonal/>
    </border>
    <border>
      <left style="thin">
        <color rgb="FF231F20"/>
      </left>
      <right style="thin">
        <color rgb="FF231F20"/>
      </right>
      <top/>
      <bottom style="thin">
        <color rgb="FF231F20"/>
      </bottom>
      <diagonal/>
    </border>
    <border>
      <left style="thin">
        <color rgb="FF231F20"/>
      </left>
      <right style="thin">
        <color rgb="FF231F20"/>
      </right>
      <top/>
      <bottom/>
      <diagonal/>
    </border>
    <border>
      <left/>
      <right style="thin">
        <color rgb="FF231F20"/>
      </right>
      <top style="thin">
        <color rgb="FF231F20"/>
      </top>
      <bottom style="thin">
        <color rgb="FF231F20"/>
      </bottom>
      <diagonal/>
    </border>
    <border>
      <left style="thin">
        <color rgb="FF231F20"/>
      </left>
      <right/>
      <top style="thin">
        <color rgb="FF231F20"/>
      </top>
      <bottom style="thin">
        <color rgb="FF231F20"/>
      </bottom>
      <diagonal/>
    </border>
    <border>
      <left/>
      <right style="thin">
        <color rgb="FF231F20"/>
      </right>
      <top/>
      <bottom style="thin">
        <color rgb="FF231F20"/>
      </bottom>
      <diagonal/>
    </border>
    <border>
      <left style="thin">
        <color rgb="FF231F20"/>
      </left>
      <right/>
      <top/>
      <bottom style="thin">
        <color rgb="FF231F20"/>
      </bottom>
      <diagonal/>
    </border>
    <border>
      <left style="thin">
        <color rgb="FFC6C8CA"/>
      </left>
      <right style="thin">
        <color rgb="FFC6C8CA"/>
      </right>
      <top style="thin">
        <color rgb="FFC6C8CA"/>
      </top>
      <bottom style="thin">
        <color rgb="FFC6C8CA"/>
      </bottom>
      <diagonal/>
    </border>
    <border>
      <left style="thin">
        <color rgb="FFC6C8CA"/>
      </left>
      <right style="thin">
        <color rgb="FFC6C8CA"/>
      </right>
      <top style="thin">
        <color rgb="FFFFFFFF"/>
      </top>
      <bottom style="thin">
        <color rgb="FFC6C8CA"/>
      </bottom>
      <diagonal/>
    </border>
    <border>
      <left style="thin">
        <color rgb="FFC6C8CA"/>
      </left>
      <right style="thin">
        <color rgb="FFC6C8CA"/>
      </right>
      <top style="thin">
        <color rgb="FFC6C8CA"/>
      </top>
      <bottom style="thin">
        <color rgb="FFDDD8C3"/>
      </bottom>
      <diagonal/>
    </border>
    <border>
      <left style="thin">
        <color rgb="FFC6C8CA"/>
      </left>
      <right style="thin">
        <color rgb="FFC6C8CA"/>
      </right>
      <top style="thin">
        <color rgb="FFDDD8C3"/>
      </top>
      <bottom style="thin">
        <color rgb="FFC6C8CA"/>
      </bottom>
      <diagonal/>
    </border>
    <border>
      <left style="thin">
        <color rgb="FF231F20"/>
      </left>
      <right style="thin">
        <color rgb="FF231F20"/>
      </right>
      <top style="thin">
        <color rgb="FF231F20"/>
      </top>
      <bottom style="thin">
        <color indexed="64"/>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C6C8CA"/>
      </left>
      <right style="thin">
        <color rgb="FFC6C8CA"/>
      </right>
      <top style="thin">
        <color rgb="FFC6C8CA"/>
      </top>
      <bottom style="thin">
        <color indexed="64"/>
      </bottom>
      <diagonal/>
    </border>
    <border>
      <left style="thin">
        <color rgb="FFC6C8CA"/>
      </left>
      <right/>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C6C8CA"/>
      </left>
      <right style="thin">
        <color rgb="FFC6C8CA"/>
      </right>
      <top/>
      <bottom style="thin">
        <color rgb="FFC6C8CA"/>
      </bottom>
      <diagonal/>
    </border>
    <border>
      <left style="thin">
        <color rgb="FFBEBEBE"/>
      </left>
      <right style="thin">
        <color rgb="FFBEBEBE"/>
      </right>
      <top style="thin">
        <color rgb="FFBEBEBE"/>
      </top>
      <bottom style="thin">
        <color rgb="FFBEBEBE"/>
      </bottom>
      <diagonal/>
    </border>
  </borders>
  <cellStyleXfs count="6">
    <xf numFmtId="0" fontId="0" fillId="0" borderId="0"/>
    <xf numFmtId="0" fontId="26" fillId="0" borderId="0" applyNumberFormat="0" applyFill="0" applyBorder="0" applyAlignment="0" applyProtection="0">
      <alignment vertical="top"/>
      <protection locked="0"/>
    </xf>
    <xf numFmtId="165" fontId="36" fillId="0" borderId="0" applyFont="0" applyFill="0" applyBorder="0" applyAlignment="0" applyProtection="0"/>
    <xf numFmtId="0" fontId="27" fillId="0" borderId="0" applyNumberFormat="0" applyFill="0" applyBorder="0" applyAlignment="0" applyProtection="0">
      <alignment vertical="top"/>
      <protection locked="0"/>
    </xf>
    <xf numFmtId="165" fontId="16" fillId="0" borderId="0" applyFont="0" applyFill="0" applyBorder="0" applyAlignment="0" applyProtection="0"/>
    <xf numFmtId="0" fontId="16" fillId="0" borderId="0"/>
  </cellStyleXfs>
  <cellXfs count="610">
    <xf numFmtId="0" fontId="0" fillId="0" borderId="0" xfId="0" applyFill="1" applyBorder="1" applyAlignment="1">
      <alignment horizontal="left" vertical="top"/>
    </xf>
    <xf numFmtId="0" fontId="16" fillId="0" borderId="0" xfId="0" applyFont="1" applyFill="1" applyBorder="1" applyAlignment="1">
      <alignment horizontal="center" vertical="top"/>
    </xf>
    <xf numFmtId="0" fontId="0" fillId="0" borderId="0" xfId="0" applyFill="1" applyBorder="1" applyAlignment="1">
      <alignment horizontal="right" vertical="top"/>
    </xf>
    <xf numFmtId="0" fontId="0" fillId="0" borderId="0" xfId="0" applyFill="1" applyBorder="1" applyAlignment="1">
      <alignment horizontal="left" vertical="center"/>
    </xf>
    <xf numFmtId="0" fontId="0" fillId="0" borderId="0" xfId="0" applyFill="1" applyBorder="1" applyAlignment="1">
      <alignment horizontal="center" vertical="top"/>
    </xf>
    <xf numFmtId="0" fontId="24" fillId="0" borderId="0" xfId="0" applyFont="1" applyFill="1" applyBorder="1" applyAlignment="1">
      <alignment horizontal="left" vertical="top"/>
    </xf>
    <xf numFmtId="0" fontId="16" fillId="0" borderId="0" xfId="0" applyFont="1" applyFill="1" applyBorder="1" applyAlignment="1">
      <alignment vertical="top"/>
    </xf>
    <xf numFmtId="0" fontId="16" fillId="0" borderId="0" xfId="0" applyFont="1" applyFill="1" applyBorder="1" applyAlignment="1">
      <alignment horizontal="left" vertical="top"/>
    </xf>
    <xf numFmtId="14" fontId="16" fillId="0" borderId="0" xfId="0" applyNumberFormat="1" applyFont="1" applyFill="1" applyBorder="1" applyAlignment="1">
      <alignment horizontal="left" vertical="top"/>
    </xf>
    <xf numFmtId="164" fontId="16" fillId="0" borderId="0" xfId="0" applyNumberFormat="1" applyFont="1" applyFill="1" applyBorder="1" applyAlignment="1">
      <alignment horizontal="right" vertical="top"/>
    </xf>
    <xf numFmtId="3" fontId="0" fillId="0" borderId="0" xfId="0" applyNumberFormat="1" applyFill="1" applyBorder="1" applyAlignment="1">
      <alignment horizontal="right" vertical="top"/>
    </xf>
    <xf numFmtId="0" fontId="28" fillId="0" borderId="0" xfId="0" applyFont="1" applyBorder="1" applyAlignment="1">
      <alignment vertical="center"/>
    </xf>
    <xf numFmtId="0" fontId="28" fillId="0" borderId="0" xfId="0" applyFont="1" applyBorder="1" applyAlignment="1">
      <alignment wrapText="1"/>
    </xf>
    <xf numFmtId="0" fontId="28" fillId="0" borderId="0" xfId="0" applyFont="1" applyBorder="1" applyAlignment="1"/>
    <xf numFmtId="0" fontId="28"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wrapText="1"/>
    </xf>
    <xf numFmtId="0" fontId="29" fillId="0" borderId="0" xfId="0" applyFont="1" applyBorder="1" applyAlignment="1"/>
    <xf numFmtId="3" fontId="24" fillId="0" borderId="0" xfId="0" applyNumberFormat="1" applyFont="1" applyFill="1" applyBorder="1" applyAlignment="1">
      <alignment horizontal="right" vertical="top"/>
    </xf>
    <xf numFmtId="0" fontId="16" fillId="4" borderId="0" xfId="0" applyFont="1" applyFill="1" applyBorder="1" applyAlignment="1">
      <alignment horizontal="left" vertical="top"/>
    </xf>
    <xf numFmtId="0" fontId="0" fillId="0" borderId="0" xfId="0"/>
    <xf numFmtId="0" fontId="0" fillId="4" borderId="0" xfId="0" applyFill="1" applyBorder="1" applyAlignment="1">
      <alignment horizontal="left" vertical="top"/>
    </xf>
    <xf numFmtId="3" fontId="0" fillId="4" borderId="0" xfId="0" applyNumberFormat="1" applyFill="1" applyBorder="1" applyAlignment="1">
      <alignment horizontal="right" vertical="top"/>
    </xf>
    <xf numFmtId="0" fontId="0" fillId="4" borderId="0" xfId="0" applyNumberFormat="1" applyFill="1" applyBorder="1" applyAlignment="1">
      <alignment horizontal="left" vertical="top"/>
    </xf>
    <xf numFmtId="14" fontId="16" fillId="4" borderId="0" xfId="0" applyNumberFormat="1" applyFont="1" applyFill="1" applyBorder="1" applyAlignment="1">
      <alignment horizontal="left" vertical="top"/>
    </xf>
    <xf numFmtId="0" fontId="16" fillId="4" borderId="0" xfId="0" applyFont="1" applyFill="1" applyBorder="1" applyAlignment="1">
      <alignment vertical="top"/>
    </xf>
    <xf numFmtId="14" fontId="0" fillId="0" borderId="0" xfId="0" applyNumberFormat="1" applyFill="1" applyBorder="1" applyAlignment="1">
      <alignment horizontal="left" vertical="top"/>
    </xf>
    <xf numFmtId="168" fontId="0" fillId="0" borderId="0" xfId="0" applyNumberFormat="1" applyFill="1" applyBorder="1" applyAlignment="1">
      <alignment horizontal="right" vertical="top"/>
    </xf>
    <xf numFmtId="168" fontId="0" fillId="0" borderId="0" xfId="0" applyNumberFormat="1" applyFill="1" applyBorder="1" applyAlignment="1">
      <alignment vertical="top"/>
    </xf>
    <xf numFmtId="168" fontId="24" fillId="0" borderId="0" xfId="0" applyNumberFormat="1" applyFont="1" applyFill="1" applyBorder="1" applyAlignment="1">
      <alignment horizontal="right" vertical="top"/>
    </xf>
    <xf numFmtId="0" fontId="16" fillId="0" borderId="9" xfId="0" applyFont="1" applyFill="1" applyBorder="1" applyAlignment="1">
      <alignment horizontal="left" vertical="top" wrapText="1"/>
    </xf>
    <xf numFmtId="0" fontId="16" fillId="0" borderId="9" xfId="0" applyFont="1" applyFill="1" applyBorder="1" applyAlignment="1">
      <alignment horizontal="left" vertical="center" wrapText="1"/>
    </xf>
    <xf numFmtId="0" fontId="17" fillId="0" borderId="9" xfId="0" applyFont="1" applyFill="1" applyBorder="1" applyAlignment="1">
      <alignment horizontal="center" vertical="center" wrapText="1"/>
    </xf>
    <xf numFmtId="4" fontId="30" fillId="0" borderId="9" xfId="0" applyNumberFormat="1" applyFont="1" applyFill="1" applyBorder="1" applyAlignment="1">
      <alignment vertical="center" shrinkToFit="1"/>
    </xf>
    <xf numFmtId="0" fontId="31" fillId="5" borderId="9" xfId="0" applyFont="1" applyFill="1" applyBorder="1" applyAlignment="1">
      <alignment horizontal="center" vertical="center" wrapText="1"/>
    </xf>
    <xf numFmtId="0" fontId="31" fillId="5" borderId="9" xfId="0" applyFont="1" applyFill="1" applyBorder="1" applyAlignment="1">
      <alignment horizontal="left" vertical="center" wrapText="1" indent="4"/>
    </xf>
    <xf numFmtId="0" fontId="35" fillId="5" borderId="9" xfId="0" applyFont="1" applyFill="1" applyBorder="1" applyAlignment="1">
      <alignment horizontal="center" vertical="center" wrapText="1"/>
    </xf>
    <xf numFmtId="0" fontId="16" fillId="6" borderId="9" xfId="0" applyFont="1" applyFill="1" applyBorder="1" applyAlignment="1">
      <alignment horizontal="left" vertical="top"/>
    </xf>
    <xf numFmtId="0" fontId="16" fillId="0" borderId="9" xfId="0" applyFont="1" applyFill="1" applyBorder="1" applyAlignment="1">
      <alignment horizontal="left" vertical="top"/>
    </xf>
    <xf numFmtId="0" fontId="16" fillId="6" borderId="9" xfId="0" applyFont="1" applyFill="1" applyBorder="1" applyAlignment="1">
      <alignment horizontal="left" vertical="center"/>
    </xf>
    <xf numFmtId="0" fontId="16" fillId="0" borderId="9" xfId="0" applyFont="1" applyFill="1" applyBorder="1" applyAlignment="1">
      <alignment horizontal="left" vertical="center"/>
    </xf>
    <xf numFmtId="0" fontId="17" fillId="6" borderId="9" xfId="0" applyFont="1" applyFill="1" applyBorder="1" applyAlignment="1">
      <alignment horizontal="center" vertical="center"/>
    </xf>
    <xf numFmtId="0" fontId="17" fillId="6" borderId="9" xfId="0" applyFont="1" applyFill="1" applyBorder="1" applyAlignment="1">
      <alignment horizontal="center" vertical="top"/>
    </xf>
    <xf numFmtId="0" fontId="17" fillId="0" borderId="9" xfId="0" applyFont="1" applyFill="1" applyBorder="1" applyAlignment="1">
      <alignment horizontal="center" vertical="center"/>
    </xf>
    <xf numFmtId="169" fontId="0" fillId="0" borderId="0" xfId="0" applyNumberFormat="1" applyFill="1" applyBorder="1" applyAlignment="1">
      <alignment horizontal="right" vertical="top"/>
    </xf>
    <xf numFmtId="0" fontId="17" fillId="0" borderId="9" xfId="0" applyFont="1" applyFill="1" applyBorder="1" applyAlignment="1">
      <alignment horizontal="center" vertical="top"/>
    </xf>
    <xf numFmtId="0" fontId="0" fillId="4" borderId="0" xfId="0" applyFill="1" applyBorder="1" applyAlignment="1">
      <alignment vertical="top"/>
    </xf>
    <xf numFmtId="0" fontId="17" fillId="0" borderId="9" xfId="0" applyFont="1" applyFill="1" applyBorder="1" applyAlignment="1">
      <alignment horizontal="left" vertical="center"/>
    </xf>
    <xf numFmtId="0" fontId="17" fillId="7" borderId="9" xfId="0" applyFont="1" applyFill="1" applyBorder="1" applyAlignment="1">
      <alignment vertical="center"/>
    </xf>
    <xf numFmtId="0" fontId="17" fillId="0" borderId="9" xfId="0" applyFont="1" applyFill="1" applyBorder="1" applyAlignment="1">
      <alignment vertical="center"/>
    </xf>
    <xf numFmtId="0" fontId="17" fillId="7" borderId="9" xfId="0" applyFont="1" applyFill="1" applyBorder="1" applyAlignment="1">
      <alignment horizontal="center" vertical="top"/>
    </xf>
    <xf numFmtId="0" fontId="17" fillId="6" borderId="9" xfId="0" applyFont="1" applyFill="1" applyBorder="1" applyAlignment="1">
      <alignment horizontal="left" vertical="top"/>
    </xf>
    <xf numFmtId="0" fontId="17" fillId="6" borderId="9" xfId="0" applyFont="1" applyFill="1" applyBorder="1" applyAlignment="1">
      <alignment horizontal="left" vertical="center"/>
    </xf>
    <xf numFmtId="0" fontId="16" fillId="0" borderId="10" xfId="0" applyFont="1" applyFill="1" applyBorder="1" applyAlignment="1">
      <alignment horizontal="left" vertical="center"/>
    </xf>
    <xf numFmtId="4" fontId="30" fillId="0" borderId="9" xfId="0" applyNumberFormat="1" applyFont="1" applyFill="1" applyBorder="1" applyAlignment="1">
      <alignment horizontal="center" vertical="top" shrinkToFit="1"/>
    </xf>
    <xf numFmtId="0" fontId="30" fillId="0" borderId="9" xfId="0" applyFont="1" applyFill="1" applyBorder="1" applyAlignment="1">
      <alignment horizontal="left" vertical="top"/>
    </xf>
    <xf numFmtId="4" fontId="30" fillId="0" borderId="9" xfId="0" applyNumberFormat="1" applyFont="1" applyFill="1" applyBorder="1" applyAlignment="1">
      <alignment horizontal="center" vertical="center" shrinkToFit="1"/>
    </xf>
    <xf numFmtId="3" fontId="0" fillId="0" borderId="0" xfId="0" applyNumberFormat="1" applyFill="1" applyBorder="1" applyAlignment="1">
      <alignment horizontal="left" vertical="top"/>
    </xf>
    <xf numFmtId="0" fontId="30" fillId="0" borderId="9" xfId="0" applyFont="1" applyFill="1" applyBorder="1" applyAlignment="1">
      <alignment horizontal="center" vertical="center"/>
    </xf>
    <xf numFmtId="165" fontId="0" fillId="0" borderId="0" xfId="2" applyFont="1" applyFill="1" applyBorder="1" applyAlignment="1">
      <alignment horizontal="left" vertical="top"/>
    </xf>
    <xf numFmtId="0" fontId="30" fillId="0" borderId="9" xfId="0" applyFont="1" applyFill="1" applyBorder="1" applyAlignment="1">
      <alignment horizontal="center" vertical="top"/>
    </xf>
    <xf numFmtId="0" fontId="0" fillId="0" borderId="0" xfId="0" applyAlignment="1">
      <alignment vertical="top" wrapText="1"/>
    </xf>
    <xf numFmtId="0" fontId="16" fillId="0" borderId="0" xfId="0" applyFont="1" applyAlignment="1">
      <alignment vertical="top" wrapText="1"/>
    </xf>
    <xf numFmtId="0" fontId="16" fillId="0" borderId="0" xfId="0" applyFont="1" applyFill="1" applyBorder="1" applyAlignment="1">
      <alignment vertical="top" wrapText="1"/>
    </xf>
    <xf numFmtId="0" fontId="0" fillId="8" borderId="0" xfId="0" applyFill="1" applyBorder="1" applyAlignment="1">
      <alignment horizontal="left" vertical="top"/>
    </xf>
    <xf numFmtId="0" fontId="0" fillId="9" borderId="0" xfId="0" applyFill="1" applyBorder="1" applyAlignment="1">
      <alignment horizontal="left" vertical="top"/>
    </xf>
    <xf numFmtId="0" fontId="16" fillId="8" borderId="0" xfId="0" applyFont="1" applyFill="1" applyBorder="1" applyAlignment="1">
      <alignment horizontal="left" vertical="top"/>
    </xf>
    <xf numFmtId="0" fontId="16" fillId="9" borderId="0" xfId="0" applyFont="1" applyFill="1" applyBorder="1" applyAlignment="1">
      <alignment horizontal="left" vertical="top"/>
    </xf>
    <xf numFmtId="0" fontId="17" fillId="8" borderId="0" xfId="0" applyFont="1" applyFill="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horizontal="left" vertical="top"/>
    </xf>
    <xf numFmtId="0" fontId="0" fillId="0" borderId="0" xfId="0" applyNumberFormat="1" applyFill="1" applyBorder="1" applyAlignment="1">
      <alignment horizontal="left" vertical="top"/>
    </xf>
    <xf numFmtId="0" fontId="0" fillId="0" borderId="0" xfId="0" applyFill="1" applyBorder="1" applyAlignment="1">
      <alignment vertical="top"/>
    </xf>
    <xf numFmtId="0" fontId="17" fillId="0" borderId="9" xfId="0" applyFont="1" applyFill="1" applyBorder="1" applyAlignment="1">
      <alignment horizontal="center" vertical="top" wrapText="1"/>
    </xf>
    <xf numFmtId="0" fontId="17" fillId="0" borderId="9" xfId="0" applyFont="1" applyFill="1" applyBorder="1" applyAlignment="1">
      <alignment horizontal="left" vertical="top"/>
    </xf>
    <xf numFmtId="0" fontId="17" fillId="9" borderId="0" xfId="0" applyFont="1" applyFill="1" applyBorder="1" applyAlignment="1">
      <alignment horizontal="left" vertical="top"/>
    </xf>
    <xf numFmtId="0" fontId="2" fillId="2" borderId="1" xfId="5" applyFont="1" applyFill="1" applyBorder="1" applyAlignment="1">
      <alignment horizontal="center" vertical="top" wrapText="1"/>
    </xf>
    <xf numFmtId="0" fontId="2" fillId="2" borderId="1" xfId="5" applyFont="1" applyFill="1" applyBorder="1" applyAlignment="1">
      <alignment horizontal="left" vertical="top" wrapText="1" indent="1"/>
    </xf>
    <xf numFmtId="0" fontId="3" fillId="3" borderId="1" xfId="5" applyFont="1" applyFill="1" applyBorder="1" applyAlignment="1">
      <alignment horizontal="center" vertical="center" wrapText="1"/>
    </xf>
    <xf numFmtId="0" fontId="16" fillId="3" borderId="1" xfId="5" applyFill="1" applyBorder="1" applyAlignment="1">
      <alignment horizontal="left" vertical="top" wrapText="1"/>
    </xf>
    <xf numFmtId="0" fontId="3" fillId="3" borderId="1" xfId="5" applyFont="1" applyFill="1" applyBorder="1" applyAlignment="1">
      <alignment horizontal="left" vertical="center" wrapText="1"/>
    </xf>
    <xf numFmtId="0" fontId="3" fillId="3" borderId="1" xfId="5" applyFont="1" applyFill="1" applyBorder="1" applyAlignment="1">
      <alignment horizontal="center" vertical="top" wrapText="1"/>
    </xf>
    <xf numFmtId="0" fontId="3" fillId="3" borderId="1" xfId="5" applyFont="1" applyFill="1" applyBorder="1" applyAlignment="1">
      <alignment horizontal="left" vertical="top" wrapText="1"/>
    </xf>
    <xf numFmtId="0" fontId="3" fillId="3" borderId="1" xfId="5" applyFont="1" applyFill="1" applyBorder="1" applyAlignment="1">
      <alignment horizontal="center" vertical="center"/>
    </xf>
    <xf numFmtId="0" fontId="6" fillId="3" borderId="1" xfId="5" applyFont="1" applyFill="1" applyBorder="1" applyAlignment="1">
      <alignment horizontal="left" vertical="top" wrapText="1" indent="1"/>
    </xf>
    <xf numFmtId="0" fontId="6" fillId="3" borderId="1" xfId="5" applyFont="1" applyFill="1" applyBorder="1" applyAlignment="1">
      <alignment horizontal="left" vertical="top" wrapText="1"/>
    </xf>
    <xf numFmtId="0" fontId="16" fillId="2" borderId="2" xfId="5" applyFill="1" applyBorder="1" applyAlignment="1">
      <alignment vertical="center" wrapText="1"/>
    </xf>
    <xf numFmtId="0" fontId="16" fillId="2" borderId="2" xfId="5" applyFill="1" applyBorder="1" applyAlignment="1">
      <alignment vertical="top" wrapText="1"/>
    </xf>
    <xf numFmtId="0" fontId="2" fillId="2" borderId="2" xfId="5" applyFont="1" applyFill="1" applyBorder="1" applyAlignment="1">
      <alignment vertical="center" wrapText="1"/>
    </xf>
    <xf numFmtId="0" fontId="5" fillId="2" borderId="2" xfId="5" applyFont="1" applyFill="1" applyBorder="1" applyAlignment="1">
      <alignment vertical="top" wrapText="1"/>
    </xf>
    <xf numFmtId="0" fontId="16" fillId="0" borderId="0" xfId="5" applyFill="1" applyBorder="1" applyAlignment="1">
      <alignment horizontal="center" vertical="center"/>
    </xf>
    <xf numFmtId="0" fontId="13" fillId="3" borderId="1" xfId="5" applyFont="1" applyFill="1" applyBorder="1" applyAlignment="1">
      <alignment horizontal="left" vertical="top" wrapText="1"/>
    </xf>
    <xf numFmtId="0" fontId="3" fillId="3" borderId="3" xfId="5" applyFont="1" applyFill="1" applyBorder="1" applyAlignment="1">
      <alignment horizontal="center" vertical="center" wrapText="1"/>
    </xf>
    <xf numFmtId="0" fontId="16" fillId="0" borderId="0" xfId="5" applyFont="1" applyFill="1" applyBorder="1" applyAlignment="1">
      <alignment horizontal="center" vertical="center"/>
    </xf>
    <xf numFmtId="0" fontId="16" fillId="3" borderId="6" xfId="5" applyFill="1" applyBorder="1" applyAlignment="1">
      <alignment horizontal="left" vertical="top" wrapText="1"/>
    </xf>
    <xf numFmtId="0" fontId="3" fillId="3" borderId="6" xfId="5" applyFont="1" applyFill="1" applyBorder="1" applyAlignment="1">
      <alignment horizontal="left" vertical="top" wrapText="1"/>
    </xf>
    <xf numFmtId="0" fontId="3" fillId="3" borderId="4" xfId="5" applyFont="1" applyFill="1" applyBorder="1" applyAlignment="1">
      <alignment horizontal="center" vertical="center" wrapText="1"/>
    </xf>
    <xf numFmtId="0" fontId="3" fillId="3" borderId="2" xfId="5" applyFont="1" applyFill="1" applyBorder="1" applyAlignment="1">
      <alignment horizontal="center" vertical="center" wrapText="1"/>
    </xf>
    <xf numFmtId="0" fontId="20" fillId="3" borderId="1" xfId="5" applyFont="1" applyFill="1" applyBorder="1" applyAlignment="1">
      <alignment horizontal="left" vertical="top" wrapText="1"/>
    </xf>
    <xf numFmtId="0" fontId="14" fillId="3" borderId="1" xfId="5" applyFont="1" applyFill="1" applyBorder="1" applyAlignment="1">
      <alignment horizontal="left" vertical="top" wrapText="1"/>
    </xf>
    <xf numFmtId="0" fontId="6" fillId="3" borderId="3" xfId="5" applyFont="1" applyFill="1" applyBorder="1" applyAlignment="1">
      <alignment horizontal="left" vertical="top" wrapText="1"/>
    </xf>
    <xf numFmtId="0" fontId="3" fillId="3" borderId="2" xfId="5" applyFont="1" applyFill="1" applyBorder="1" applyAlignment="1">
      <alignment vertical="center" wrapText="1"/>
    </xf>
    <xf numFmtId="0" fontId="3" fillId="3" borderId="3" xfId="5" applyFont="1" applyFill="1" applyBorder="1" applyAlignment="1">
      <alignment vertical="center" wrapText="1"/>
    </xf>
    <xf numFmtId="0" fontId="3" fillId="3" borderId="2" xfId="5" applyFont="1" applyFill="1" applyBorder="1" applyAlignment="1">
      <alignment vertical="top" wrapText="1"/>
    </xf>
    <xf numFmtId="0" fontId="6" fillId="3" borderId="1" xfId="5" applyFont="1" applyFill="1" applyBorder="1" applyAlignment="1">
      <alignment vertical="top" wrapText="1"/>
    </xf>
    <xf numFmtId="0" fontId="3" fillId="3" borderId="1" xfId="5" applyFont="1" applyFill="1" applyBorder="1" applyAlignment="1">
      <alignment vertical="center" wrapText="1"/>
    </xf>
    <xf numFmtId="0" fontId="3" fillId="3" borderId="1" xfId="5" applyFont="1" applyFill="1" applyBorder="1" applyAlignment="1">
      <alignment vertical="top" wrapText="1"/>
    </xf>
    <xf numFmtId="0" fontId="6" fillId="3" borderId="6" xfId="5" applyFont="1" applyFill="1" applyBorder="1" applyAlignment="1">
      <alignment horizontal="left" vertical="top" wrapText="1"/>
    </xf>
    <xf numFmtId="0" fontId="3" fillId="3" borderId="4" xfId="5" applyFont="1" applyFill="1" applyBorder="1" applyAlignment="1">
      <alignment vertical="top" wrapText="1"/>
    </xf>
    <xf numFmtId="0" fontId="6" fillId="3" borderId="2" xfId="5" applyFont="1" applyFill="1" applyBorder="1" applyAlignment="1">
      <alignment horizontal="left" vertical="top" wrapText="1"/>
    </xf>
    <xf numFmtId="0" fontId="16" fillId="3" borderId="3" xfId="5" applyFill="1" applyBorder="1" applyAlignment="1">
      <alignment horizontal="left" vertical="top" wrapText="1"/>
    </xf>
    <xf numFmtId="0" fontId="16" fillId="3" borderId="2" xfId="5" applyFill="1" applyBorder="1" applyAlignment="1">
      <alignment horizontal="left" vertical="top" wrapText="1"/>
    </xf>
    <xf numFmtId="0" fontId="3" fillId="3" borderId="4" xfId="5" applyFont="1" applyFill="1" applyBorder="1" applyAlignment="1">
      <alignment vertical="center" wrapText="1"/>
    </xf>
    <xf numFmtId="0" fontId="16" fillId="0" borderId="0" xfId="5" applyFont="1" applyFill="1" applyBorder="1" applyAlignment="1">
      <alignment horizontal="center" vertical="top"/>
    </xf>
    <xf numFmtId="0" fontId="3" fillId="3" borderId="3" xfId="5" applyFont="1" applyFill="1" applyBorder="1" applyAlignment="1">
      <alignment vertical="top" wrapText="1"/>
    </xf>
    <xf numFmtId="0" fontId="16" fillId="0" borderId="0" xfId="5" applyFont="1" applyFill="1" applyBorder="1" applyAlignment="1">
      <alignment horizontal="left" vertical="center"/>
    </xf>
    <xf numFmtId="0" fontId="3" fillId="3" borderId="1" xfId="5" applyFont="1" applyFill="1" applyBorder="1" applyAlignment="1">
      <alignment vertical="center"/>
    </xf>
    <xf numFmtId="0" fontId="18" fillId="3" borderId="1" xfId="5" applyFont="1" applyFill="1" applyBorder="1" applyAlignment="1">
      <alignment horizontal="left" vertical="top" wrapText="1"/>
    </xf>
    <xf numFmtId="0" fontId="24" fillId="2" borderId="2" xfId="5" applyFont="1" applyFill="1" applyBorder="1" applyAlignment="1">
      <alignment vertical="center" wrapText="1"/>
    </xf>
    <xf numFmtId="0" fontId="25" fillId="2" borderId="2" xfId="5" applyFont="1" applyFill="1" applyBorder="1" applyAlignment="1">
      <alignment horizontal="center" vertical="center" wrapText="1"/>
    </xf>
    <xf numFmtId="0" fontId="3" fillId="3" borderId="1" xfId="5" applyFont="1" applyFill="1" applyBorder="1" applyAlignment="1">
      <alignment vertical="top"/>
    </xf>
    <xf numFmtId="0" fontId="3" fillId="3" borderId="2" xfId="5" applyFont="1" applyFill="1" applyBorder="1" applyAlignment="1">
      <alignment horizontal="left" vertical="top" wrapText="1"/>
    </xf>
    <xf numFmtId="0" fontId="16" fillId="3" borderId="1" xfId="5" applyFont="1" applyFill="1" applyBorder="1" applyAlignment="1">
      <alignment horizontal="left" vertical="top" wrapText="1"/>
    </xf>
    <xf numFmtId="0" fontId="3" fillId="3" borderId="3" xfId="5" applyFont="1" applyFill="1" applyBorder="1" applyAlignment="1">
      <alignment horizontal="left" vertical="top" wrapText="1"/>
    </xf>
    <xf numFmtId="0" fontId="18" fillId="3" borderId="1" xfId="5" applyFont="1" applyFill="1" applyBorder="1" applyAlignment="1">
      <alignment vertical="top" wrapText="1"/>
    </xf>
    <xf numFmtId="0" fontId="17" fillId="3" borderId="1" xfId="5" applyFont="1" applyFill="1" applyBorder="1" applyAlignment="1">
      <alignment vertical="top" wrapText="1"/>
    </xf>
    <xf numFmtId="0" fontId="39" fillId="9" borderId="0" xfId="0" applyFont="1" applyFill="1" applyBorder="1" applyAlignment="1">
      <alignment horizontal="left" vertical="top"/>
    </xf>
    <xf numFmtId="0" fontId="40" fillId="3" borderId="1" xfId="5" applyFont="1" applyFill="1" applyBorder="1" applyAlignment="1">
      <alignment horizontal="left" vertical="top" wrapText="1"/>
    </xf>
    <xf numFmtId="0" fontId="39" fillId="3" borderId="1" xfId="5" applyFont="1" applyFill="1" applyBorder="1" applyAlignment="1">
      <alignment horizontal="left" vertical="top" wrapText="1"/>
    </xf>
    <xf numFmtId="0" fontId="39" fillId="3" borderId="1" xfId="5" applyFont="1" applyFill="1" applyBorder="1" applyAlignment="1">
      <alignment vertical="top" wrapText="1"/>
    </xf>
    <xf numFmtId="0" fontId="39" fillId="0" borderId="0" xfId="0" applyNumberFormat="1" applyFont="1" applyFill="1" applyBorder="1" applyAlignment="1">
      <alignment horizontal="left" vertical="top"/>
    </xf>
    <xf numFmtId="0" fontId="18" fillId="9" borderId="0" xfId="0" applyFont="1" applyFill="1" applyBorder="1" applyAlignment="1">
      <alignment horizontal="left" vertical="top"/>
    </xf>
    <xf numFmtId="0" fontId="16" fillId="4" borderId="0" xfId="0" applyFont="1" applyFill="1" applyBorder="1" applyAlignment="1">
      <alignment horizontal="left" vertical="top" indent="1"/>
    </xf>
    <xf numFmtId="0" fontId="16" fillId="0" borderId="0" xfId="0" applyNumberFormat="1" applyFont="1" applyFill="1" applyBorder="1" applyAlignment="1">
      <alignment vertical="top"/>
    </xf>
    <xf numFmtId="0" fontId="16" fillId="10" borderId="9" xfId="0" applyFont="1" applyFill="1" applyBorder="1" applyAlignment="1">
      <alignment horizontal="left" vertical="top"/>
    </xf>
    <xf numFmtId="0" fontId="35" fillId="5" borderId="9" xfId="0" applyFont="1" applyFill="1" applyBorder="1" applyAlignment="1">
      <alignment horizontal="center" vertical="center"/>
    </xf>
    <xf numFmtId="0" fontId="31" fillId="5" borderId="9" xfId="0" applyFont="1" applyFill="1" applyBorder="1" applyAlignment="1">
      <alignment horizontal="center" vertical="center"/>
    </xf>
    <xf numFmtId="0" fontId="31" fillId="11" borderId="9" xfId="0" applyFont="1" applyFill="1" applyBorder="1" applyAlignment="1">
      <alignment horizontal="center" vertical="center"/>
    </xf>
    <xf numFmtId="0" fontId="16" fillId="0" borderId="9" xfId="0" applyFont="1" applyFill="1" applyBorder="1" applyAlignment="1">
      <alignment vertical="center"/>
    </xf>
    <xf numFmtId="0" fontId="30" fillId="0" borderId="9" xfId="0" applyFont="1" applyFill="1" applyBorder="1" applyAlignment="1">
      <alignment vertical="center"/>
    </xf>
    <xf numFmtId="0" fontId="0" fillId="0" borderId="0" xfId="0" applyFill="1" applyBorder="1" applyAlignment="1">
      <alignment vertical="center"/>
    </xf>
    <xf numFmtId="0" fontId="17" fillId="10" borderId="9" xfId="0" applyFont="1" applyFill="1" applyBorder="1" applyAlignment="1">
      <alignment vertical="center"/>
    </xf>
    <xf numFmtId="0" fontId="16" fillId="10" borderId="9" xfId="0" applyFont="1" applyFill="1" applyBorder="1" applyAlignment="1">
      <alignment vertical="center"/>
    </xf>
    <xf numFmtId="0" fontId="16" fillId="6" borderId="9" xfId="0" applyFont="1" applyFill="1" applyBorder="1" applyAlignment="1">
      <alignment vertical="center"/>
    </xf>
    <xf numFmtId="0" fontId="16" fillId="0" borderId="0" xfId="0" applyFont="1" applyFill="1" applyBorder="1" applyAlignment="1">
      <alignment vertical="center"/>
    </xf>
    <xf numFmtId="0" fontId="27" fillId="4" borderId="0" xfId="1" applyFont="1" applyFill="1" applyBorder="1" applyAlignment="1" applyProtection="1">
      <alignment vertical="center"/>
    </xf>
    <xf numFmtId="0" fontId="16" fillId="4" borderId="0" xfId="0" applyFont="1" applyFill="1" applyBorder="1" applyAlignment="1">
      <alignment vertical="center"/>
    </xf>
    <xf numFmtId="165" fontId="16" fillId="0" borderId="9" xfId="2" applyFont="1" applyFill="1" applyBorder="1" applyAlignment="1">
      <alignment vertical="center"/>
    </xf>
    <xf numFmtId="0" fontId="0" fillId="0" borderId="9" xfId="0" applyFill="1" applyBorder="1" applyAlignment="1">
      <alignment vertical="center"/>
    </xf>
    <xf numFmtId="0" fontId="17" fillId="7" borderId="0" xfId="0" applyFont="1" applyFill="1" applyBorder="1" applyAlignment="1">
      <alignment vertical="center"/>
    </xf>
    <xf numFmtId="0" fontId="17" fillId="0" borderId="0" xfId="0" applyFont="1" applyFill="1" applyBorder="1" applyAlignment="1">
      <alignment vertical="center"/>
    </xf>
    <xf numFmtId="4" fontId="30" fillId="0" borderId="0" xfId="0" applyNumberFormat="1" applyFont="1" applyFill="1" applyBorder="1" applyAlignment="1">
      <alignment vertical="center" shrinkToFit="1"/>
    </xf>
    <xf numFmtId="0" fontId="16" fillId="6" borderId="0" xfId="0" applyFont="1" applyFill="1" applyBorder="1" applyAlignment="1">
      <alignment vertical="center"/>
    </xf>
    <xf numFmtId="0" fontId="30" fillId="0" borderId="0" xfId="0" applyFont="1" applyFill="1" applyBorder="1" applyAlignment="1">
      <alignment vertical="center"/>
    </xf>
    <xf numFmtId="0" fontId="16" fillId="3" borderId="1" xfId="5" applyFont="1" applyFill="1" applyBorder="1" applyAlignment="1">
      <alignment vertical="center"/>
    </xf>
    <xf numFmtId="0" fontId="39" fillId="3" borderId="1" xfId="5" applyFont="1" applyFill="1" applyBorder="1" applyAlignment="1">
      <alignment vertical="center"/>
    </xf>
    <xf numFmtId="0" fontId="30" fillId="0" borderId="9" xfId="0" applyFont="1" applyFill="1" applyBorder="1" applyAlignment="1">
      <alignment horizontal="center" vertical="top" wrapText="1"/>
    </xf>
    <xf numFmtId="0" fontId="33" fillId="5" borderId="9" xfId="0" applyFont="1" applyFill="1" applyBorder="1" applyAlignment="1">
      <alignment horizontal="center" vertical="center" wrapText="1"/>
    </xf>
    <xf numFmtId="0" fontId="33" fillId="5" borderId="9" xfId="0" applyFont="1" applyFill="1" applyBorder="1" applyAlignment="1">
      <alignment horizontal="left" vertical="top" wrapText="1"/>
    </xf>
    <xf numFmtId="0" fontId="33" fillId="5" borderId="9" xfId="0" applyFont="1" applyFill="1" applyBorder="1" applyAlignment="1">
      <alignment horizontal="left" vertical="top" wrapText="1" indent="1"/>
    </xf>
    <xf numFmtId="0" fontId="34" fillId="5" borderId="9" xfId="0" applyFont="1" applyFill="1" applyBorder="1" applyAlignment="1">
      <alignment horizontal="center" vertical="top" wrapText="1"/>
    </xf>
    <xf numFmtId="0" fontId="44" fillId="5" borderId="9" xfId="0" applyFont="1" applyFill="1" applyBorder="1" applyAlignment="1">
      <alignment horizontal="center" vertical="center" wrapText="1"/>
    </xf>
    <xf numFmtId="0" fontId="32" fillId="5" borderId="9" xfId="0" applyFont="1" applyFill="1" applyBorder="1" applyAlignment="1">
      <alignment horizontal="center" vertical="center" wrapText="1"/>
    </xf>
    <xf numFmtId="3" fontId="17" fillId="0" borderId="9" xfId="0" applyNumberFormat="1" applyFont="1" applyFill="1" applyBorder="1" applyAlignment="1">
      <alignment vertical="center" wrapText="1"/>
    </xf>
    <xf numFmtId="3" fontId="30" fillId="0" borderId="9" xfId="0" applyNumberFormat="1" applyFont="1" applyFill="1" applyBorder="1" applyAlignment="1">
      <alignment vertical="top" shrinkToFit="1"/>
    </xf>
    <xf numFmtId="3" fontId="17" fillId="0" borderId="9" xfId="0" applyNumberFormat="1" applyFont="1" applyFill="1" applyBorder="1" applyAlignment="1">
      <alignment vertical="top" wrapText="1"/>
    </xf>
    <xf numFmtId="3" fontId="30" fillId="0" borderId="9" xfId="0" applyNumberFormat="1" applyFont="1" applyFill="1" applyBorder="1" applyAlignment="1">
      <alignment vertical="center" shrinkToFit="1"/>
    </xf>
    <xf numFmtId="3" fontId="17" fillId="0" borderId="9" xfId="0" applyNumberFormat="1" applyFont="1" applyFill="1" applyBorder="1" applyAlignment="1">
      <alignment vertical="center"/>
    </xf>
    <xf numFmtId="3" fontId="17" fillId="0" borderId="9" xfId="0" applyNumberFormat="1" applyFont="1" applyFill="1" applyBorder="1" applyAlignment="1">
      <alignment vertical="top"/>
    </xf>
    <xf numFmtId="3" fontId="17" fillId="7" borderId="9" xfId="0" applyNumberFormat="1" applyFont="1" applyFill="1" applyBorder="1" applyAlignment="1">
      <alignment vertical="top"/>
    </xf>
    <xf numFmtId="3" fontId="30" fillId="7" borderId="9" xfId="0" applyNumberFormat="1" applyFont="1" applyFill="1" applyBorder="1" applyAlignment="1">
      <alignment vertical="top" shrinkToFit="1"/>
    </xf>
    <xf numFmtId="3" fontId="17" fillId="7" borderId="9" xfId="0" applyNumberFormat="1" applyFont="1" applyFill="1" applyBorder="1" applyAlignment="1">
      <alignment vertical="center"/>
    </xf>
    <xf numFmtId="3" fontId="30" fillId="7" borderId="9" xfId="0" applyNumberFormat="1" applyFont="1" applyFill="1" applyBorder="1" applyAlignment="1">
      <alignment vertical="center" shrinkToFit="1"/>
    </xf>
    <xf numFmtId="3" fontId="30" fillId="0" borderId="11" xfId="0" applyNumberFormat="1" applyFont="1" applyFill="1" applyBorder="1" applyAlignment="1">
      <alignment vertical="center" shrinkToFit="1"/>
    </xf>
    <xf numFmtId="3" fontId="30" fillId="0" borderId="12" xfId="0" applyNumberFormat="1" applyFont="1" applyFill="1" applyBorder="1" applyAlignment="1">
      <alignment vertical="center" shrinkToFit="1"/>
    </xf>
    <xf numFmtId="3" fontId="17" fillId="0" borderId="9" xfId="0" applyNumberFormat="1" applyFont="1" applyFill="1" applyBorder="1" applyAlignment="1"/>
    <xf numFmtId="0" fontId="16" fillId="0" borderId="0" xfId="0" applyFont="1"/>
    <xf numFmtId="0" fontId="31" fillId="11" borderId="9"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20" fillId="0" borderId="0" xfId="0" applyFont="1" applyFill="1" applyBorder="1" applyAlignment="1">
      <alignment horizontal="left" vertical="center"/>
    </xf>
    <xf numFmtId="0" fontId="46" fillId="0" borderId="0" xfId="1" applyFont="1" applyFill="1" applyBorder="1" applyAlignment="1" applyProtection="1">
      <alignment horizontal="left" vertical="center"/>
    </xf>
    <xf numFmtId="0" fontId="0" fillId="0" borderId="0" xfId="0" applyFill="1" applyBorder="1" applyAlignment="1">
      <alignment horizontal="left" vertical="top"/>
    </xf>
    <xf numFmtId="0" fontId="47" fillId="4" borderId="0" xfId="0" applyFont="1" applyFill="1" applyBorder="1" applyAlignment="1">
      <alignment horizontal="left" vertical="top"/>
    </xf>
    <xf numFmtId="0" fontId="45" fillId="0" borderId="15" xfId="0" applyFont="1" applyFill="1" applyBorder="1" applyAlignment="1">
      <alignment horizontal="left" vertical="top"/>
    </xf>
    <xf numFmtId="0" fontId="0" fillId="0" borderId="15" xfId="0" applyFill="1" applyBorder="1" applyAlignment="1">
      <alignment horizontal="left" vertical="top"/>
    </xf>
    <xf numFmtId="0" fontId="30" fillId="0" borderId="9" xfId="0" applyFont="1" applyFill="1" applyBorder="1" applyAlignment="1">
      <alignment horizontal="left" vertical="center"/>
    </xf>
    <xf numFmtId="0" fontId="48" fillId="0" borderId="0" xfId="1" applyFont="1" applyFill="1" applyBorder="1" applyAlignment="1" applyProtection="1">
      <alignment horizontal="center" vertical="center"/>
    </xf>
    <xf numFmtId="0" fontId="26" fillId="0" borderId="0" xfId="1" applyFill="1" applyBorder="1" applyAlignment="1" applyProtection="1">
      <alignment horizontal="left" vertical="center"/>
    </xf>
    <xf numFmtId="0" fontId="0" fillId="0" borderId="0" xfId="0" applyFill="1" applyBorder="1" applyAlignment="1">
      <alignment horizontal="left" vertical="top"/>
    </xf>
    <xf numFmtId="0" fontId="16" fillId="0" borderId="0" xfId="0" applyFont="1" applyFill="1" applyBorder="1" applyAlignment="1">
      <alignment horizontal="left" vertical="center"/>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horizontal="left" vertical="top"/>
    </xf>
    <xf numFmtId="0" fontId="16" fillId="2" borderId="2" xfId="5" applyFont="1" applyFill="1" applyBorder="1" applyAlignment="1">
      <alignment vertical="center" wrapText="1"/>
    </xf>
    <xf numFmtId="0" fontId="49" fillId="12" borderId="16" xfId="0" applyFont="1" applyFill="1" applyBorder="1" applyAlignment="1">
      <alignment vertical="top" wrapText="1"/>
    </xf>
    <xf numFmtId="0" fontId="49" fillId="12" borderId="16" xfId="0" applyFont="1" applyFill="1" applyBorder="1" applyAlignment="1">
      <alignment vertical="center" wrapText="1"/>
    </xf>
    <xf numFmtId="0" fontId="52" fillId="13" borderId="18" xfId="0" applyFont="1" applyFill="1" applyBorder="1" applyAlignment="1">
      <alignment horizontal="left" vertical="top" wrapText="1"/>
    </xf>
    <xf numFmtId="0" fontId="50" fillId="13" borderId="19" xfId="0" applyFont="1" applyFill="1" applyBorder="1" applyAlignment="1">
      <alignment horizontal="left" vertical="top" wrapText="1"/>
    </xf>
    <xf numFmtId="0" fontId="52" fillId="13" borderId="19" xfId="0" applyFont="1" applyFill="1" applyBorder="1" applyAlignment="1">
      <alignment horizontal="left" vertical="top" wrapText="1"/>
    </xf>
    <xf numFmtId="0" fontId="50" fillId="13" borderId="16" xfId="0" applyFont="1" applyFill="1" applyBorder="1" applyAlignment="1">
      <alignment horizontal="left" vertical="center" wrapText="1"/>
    </xf>
    <xf numFmtId="0" fontId="52" fillId="13" borderId="16" xfId="0" applyFont="1" applyFill="1" applyBorder="1" applyAlignment="1">
      <alignment horizontal="left" vertical="top" wrapText="1"/>
    </xf>
    <xf numFmtId="0" fontId="51" fillId="13" borderId="16" xfId="0" applyFont="1" applyFill="1" applyBorder="1" applyAlignment="1">
      <alignment horizontal="left" vertical="top" wrapText="1"/>
    </xf>
    <xf numFmtId="0" fontId="50" fillId="13" borderId="21" xfId="0" applyFont="1" applyFill="1" applyBorder="1" applyAlignment="1">
      <alignment horizontal="left" vertical="center" wrapText="1"/>
    </xf>
    <xf numFmtId="0" fontId="52" fillId="13" borderId="21" xfId="0" applyFont="1" applyFill="1" applyBorder="1" applyAlignment="1">
      <alignment horizontal="left" vertical="top" wrapText="1"/>
    </xf>
    <xf numFmtId="0" fontId="50" fillId="13" borderId="21" xfId="0" applyFont="1" applyFill="1" applyBorder="1" applyAlignment="1">
      <alignment horizontal="left" vertical="top" wrapText="1"/>
    </xf>
    <xf numFmtId="0" fontId="51" fillId="13" borderId="21" xfId="0" applyFont="1" applyFill="1" applyBorder="1" applyAlignment="1">
      <alignment horizontal="left" vertical="top" wrapText="1"/>
    </xf>
    <xf numFmtId="0" fontId="52" fillId="13" borderId="21" xfId="0" applyFont="1" applyFill="1" applyBorder="1" applyAlignment="1">
      <alignment vertical="top" wrapText="1"/>
    </xf>
    <xf numFmtId="0" fontId="52" fillId="13" borderId="21" xfId="0" applyFont="1" applyFill="1" applyBorder="1" applyAlignment="1">
      <alignment horizontal="left" vertical="center" wrapText="1"/>
    </xf>
    <xf numFmtId="0" fontId="51" fillId="13" borderId="21" xfId="0" applyFont="1" applyFill="1" applyBorder="1" applyAlignment="1">
      <alignment vertical="top" wrapText="1"/>
    </xf>
    <xf numFmtId="0" fontId="50" fillId="13" borderId="21" xfId="0" applyFont="1" applyFill="1" applyBorder="1" applyAlignment="1">
      <alignment vertical="center" wrapText="1"/>
    </xf>
    <xf numFmtId="0" fontId="50" fillId="13" borderId="21" xfId="0" applyFont="1" applyFill="1" applyBorder="1" applyAlignment="1">
      <alignment vertical="top" wrapText="1"/>
    </xf>
    <xf numFmtId="0" fontId="50" fillId="13" borderId="21" xfId="0" applyFont="1" applyFill="1" applyBorder="1" applyAlignment="1">
      <alignment horizontal="center" vertical="center" wrapText="1"/>
    </xf>
    <xf numFmtId="0" fontId="51" fillId="13" borderId="21" xfId="0" applyFont="1" applyFill="1" applyBorder="1" applyAlignment="1">
      <alignment vertical="center" wrapText="1"/>
    </xf>
    <xf numFmtId="0" fontId="52" fillId="13" borderId="21" xfId="0" applyFont="1" applyFill="1" applyBorder="1" applyAlignment="1">
      <alignment vertical="center" wrapText="1"/>
    </xf>
    <xf numFmtId="0" fontId="52" fillId="13" borderId="21" xfId="0" applyNumberFormat="1" applyFont="1" applyFill="1" applyBorder="1" applyAlignment="1">
      <alignment vertical="top" wrapText="1"/>
    </xf>
    <xf numFmtId="0" fontId="52" fillId="13" borderId="16" xfId="0" applyFont="1" applyFill="1" applyBorder="1" applyAlignment="1">
      <alignment vertical="top" wrapText="1"/>
    </xf>
    <xf numFmtId="0" fontId="51" fillId="13" borderId="16" xfId="0" applyFont="1" applyFill="1" applyBorder="1" applyAlignment="1">
      <alignment vertical="top" wrapText="1"/>
    </xf>
    <xf numFmtId="0" fontId="51" fillId="13" borderId="21" xfId="0" applyFont="1" applyFill="1" applyBorder="1" applyAlignment="1">
      <alignment horizontal="left" vertical="center" wrapText="1"/>
    </xf>
    <xf numFmtId="0" fontId="50" fillId="13" borderId="21" xfId="0" applyFont="1" applyFill="1" applyBorder="1" applyAlignment="1">
      <alignment horizontal="left" wrapText="1"/>
    </xf>
    <xf numFmtId="0" fontId="52" fillId="13" borderId="21" xfId="0" applyFont="1" applyFill="1" applyBorder="1" applyAlignment="1">
      <alignment wrapText="1"/>
    </xf>
    <xf numFmtId="0" fontId="52" fillId="13" borderId="21" xfId="0" applyFont="1" applyFill="1" applyBorder="1" applyAlignment="1">
      <alignment horizontal="left" wrapText="1"/>
    </xf>
    <xf numFmtId="0" fontId="24" fillId="0" borderId="0" xfId="0" applyFont="1" applyFill="1" applyBorder="1" applyAlignment="1">
      <alignment horizontal="center" vertical="top"/>
    </xf>
    <xf numFmtId="0" fontId="50" fillId="13" borderId="18" xfId="0" applyFont="1" applyFill="1" applyBorder="1" applyAlignment="1">
      <alignment horizontal="left" vertical="top" wrapText="1"/>
    </xf>
    <xf numFmtId="0" fontId="30" fillId="0" borderId="24" xfId="0" applyFont="1" applyFill="1" applyBorder="1" applyAlignment="1">
      <alignment horizontal="left" vertical="top"/>
    </xf>
    <xf numFmtId="0" fontId="0" fillId="0" borderId="25" xfId="0" applyFill="1" applyBorder="1" applyAlignment="1">
      <alignment horizontal="left" vertical="top"/>
    </xf>
    <xf numFmtId="0" fontId="50" fillId="13" borderId="16" xfId="0" applyFont="1" applyFill="1" applyBorder="1" applyAlignment="1">
      <alignment vertical="top" wrapText="1"/>
    </xf>
    <xf numFmtId="0" fontId="50" fillId="13" borderId="16" xfId="0" applyFont="1" applyFill="1" applyBorder="1" applyAlignment="1">
      <alignment horizontal="left" vertical="top" wrapText="1"/>
    </xf>
    <xf numFmtId="0" fontId="52" fillId="13" borderId="17" xfId="0" applyFont="1" applyFill="1" applyBorder="1" applyAlignment="1">
      <alignment vertical="top" wrapText="1"/>
    </xf>
    <xf numFmtId="0" fontId="0" fillId="13" borderId="21" xfId="0" applyFill="1" applyBorder="1" applyAlignment="1">
      <alignment vertical="top" wrapText="1"/>
    </xf>
    <xf numFmtId="0" fontId="26" fillId="4" borderId="0" xfId="1" applyFill="1" applyBorder="1" applyAlignment="1" applyProtection="1">
      <alignment horizontal="left" vertical="center"/>
    </xf>
    <xf numFmtId="165" fontId="17" fillId="0" borderId="9" xfId="4" applyFont="1" applyFill="1" applyBorder="1" applyAlignment="1">
      <alignment horizontal="center" vertical="top"/>
    </xf>
    <xf numFmtId="165" fontId="16" fillId="0" borderId="9" xfId="4" applyFont="1" applyFill="1" applyBorder="1" applyAlignment="1">
      <alignment horizontal="left" vertical="top"/>
    </xf>
    <xf numFmtId="3" fontId="17" fillId="0" borderId="9" xfId="4" applyNumberFormat="1" applyFont="1" applyFill="1" applyBorder="1" applyAlignment="1">
      <alignment vertical="top"/>
    </xf>
    <xf numFmtId="165" fontId="16" fillId="0" borderId="9" xfId="4" applyFont="1" applyFill="1" applyBorder="1" applyAlignment="1">
      <alignment horizontal="left" vertical="center"/>
    </xf>
    <xf numFmtId="165" fontId="0" fillId="0" borderId="0" xfId="4" applyFont="1" applyFill="1" applyBorder="1" applyAlignment="1">
      <alignment horizontal="left" vertical="top"/>
    </xf>
    <xf numFmtId="165" fontId="0" fillId="9" borderId="0" xfId="4" applyFont="1" applyFill="1" applyBorder="1" applyAlignment="1">
      <alignment horizontal="left" vertical="top"/>
    </xf>
    <xf numFmtId="0" fontId="50" fillId="13" borderId="20" xfId="0" applyFont="1" applyFill="1" applyBorder="1" applyAlignment="1">
      <alignment horizontal="left" vertical="top" wrapText="1"/>
    </xf>
    <xf numFmtId="0" fontId="52" fillId="13" borderId="20" xfId="0" applyFont="1" applyFill="1" applyBorder="1" applyAlignment="1">
      <alignment vertical="top" wrapText="1"/>
    </xf>
    <xf numFmtId="0" fontId="51" fillId="13" borderId="20" xfId="0" applyFont="1" applyFill="1" applyBorder="1" applyAlignment="1">
      <alignment horizontal="left" vertical="top" wrapText="1"/>
    </xf>
    <xf numFmtId="0" fontId="50" fillId="13" borderId="22" xfId="0" applyFont="1" applyFill="1" applyBorder="1" applyAlignment="1">
      <alignment horizontal="left" vertical="top" wrapText="1"/>
    </xf>
    <xf numFmtId="0" fontId="50" fillId="13" borderId="23" xfId="0" applyFont="1" applyFill="1" applyBorder="1" applyAlignment="1">
      <alignment horizontal="left" vertical="top" wrapText="1"/>
    </xf>
    <xf numFmtId="0" fontId="50" fillId="13" borderId="17" xfId="0" applyFont="1" applyFill="1" applyBorder="1" applyAlignment="1">
      <alignment horizontal="left" vertical="center"/>
    </xf>
    <xf numFmtId="0" fontId="50" fillId="13" borderId="16" xfId="0" applyFont="1" applyFill="1" applyBorder="1" applyAlignment="1">
      <alignment horizontal="left" vertical="center"/>
    </xf>
    <xf numFmtId="0" fontId="50" fillId="13" borderId="20" xfId="0" applyFont="1" applyFill="1" applyBorder="1" applyAlignment="1">
      <alignment horizontal="left" vertical="center"/>
    </xf>
    <xf numFmtId="0" fontId="50" fillId="13" borderId="21" xfId="0" applyFont="1" applyFill="1" applyBorder="1" applyAlignment="1">
      <alignment horizontal="left" vertical="center"/>
    </xf>
    <xf numFmtId="0" fontId="50" fillId="13" borderId="16" xfId="0" applyFont="1" applyFill="1" applyBorder="1" applyAlignment="1">
      <alignment vertical="center"/>
    </xf>
    <xf numFmtId="0" fontId="50" fillId="13" borderId="21" xfId="0" applyFont="1" applyFill="1" applyBorder="1" applyAlignment="1">
      <alignment vertical="center"/>
    </xf>
    <xf numFmtId="0" fontId="52" fillId="13" borderId="21" xfId="0" applyFont="1" applyFill="1" applyBorder="1" applyAlignment="1">
      <alignment vertical="center"/>
    </xf>
    <xf numFmtId="0" fontId="52" fillId="13" borderId="21" xfId="0" applyFont="1" applyFill="1" applyBorder="1" applyAlignment="1">
      <alignment horizontal="left" vertical="center"/>
    </xf>
    <xf numFmtId="0" fontId="51" fillId="13" borderId="21" xfId="0" applyFont="1" applyFill="1" applyBorder="1" applyAlignment="1">
      <alignment vertical="center"/>
    </xf>
    <xf numFmtId="0" fontId="52" fillId="13" borderId="18" xfId="0" applyFont="1" applyFill="1" applyBorder="1" applyAlignment="1">
      <alignment horizontal="left" vertical="center"/>
    </xf>
    <xf numFmtId="0" fontId="16" fillId="0" borderId="0" xfId="0" applyFont="1" applyFill="1" applyBorder="1" applyAlignment="1">
      <alignment horizontal="center" vertical="center"/>
    </xf>
    <xf numFmtId="0" fontId="52" fillId="13" borderId="16" xfId="0" applyFont="1" applyFill="1" applyBorder="1" applyAlignment="1">
      <alignment vertical="center"/>
    </xf>
    <xf numFmtId="0" fontId="52" fillId="13" borderId="20" xfId="0" applyFont="1" applyFill="1" applyBorder="1" applyAlignment="1">
      <alignment vertical="center"/>
    </xf>
    <xf numFmtId="0" fontId="16" fillId="3" borderId="1" xfId="5" applyFont="1" applyFill="1" applyBorder="1" applyAlignment="1">
      <alignment horizontal="left" vertical="center"/>
    </xf>
    <xf numFmtId="0" fontId="52" fillId="13" borderId="27" xfId="0" applyFont="1" applyFill="1" applyBorder="1" applyAlignment="1">
      <alignment vertical="center"/>
    </xf>
    <xf numFmtId="0" fontId="52" fillId="13" borderId="26" xfId="0" applyFont="1" applyFill="1" applyBorder="1" applyAlignment="1">
      <alignment vertical="center"/>
    </xf>
    <xf numFmtId="0" fontId="0" fillId="0" borderId="0" xfId="0" applyFill="1" applyBorder="1" applyAlignment="1">
      <alignment horizontal="left" vertical="top"/>
    </xf>
    <xf numFmtId="0" fontId="26" fillId="0" borderId="0" xfId="1" applyFill="1" applyBorder="1" applyAlignment="1" applyProtection="1">
      <alignment horizontal="left" vertical="top"/>
    </xf>
    <xf numFmtId="0" fontId="17" fillId="3" borderId="1" xfId="5" applyFont="1" applyFill="1" applyBorder="1" applyAlignment="1">
      <alignment vertical="center"/>
    </xf>
    <xf numFmtId="0" fontId="17" fillId="3" borderId="1" xfId="5" applyFont="1" applyFill="1" applyBorder="1" applyAlignment="1">
      <alignment horizontal="left" vertical="center"/>
    </xf>
    <xf numFmtId="0" fontId="18" fillId="3" borderId="1" xfId="5" applyFont="1" applyFill="1" applyBorder="1" applyAlignment="1">
      <alignment horizontal="left" vertical="center"/>
    </xf>
    <xf numFmtId="0" fontId="18" fillId="3" borderId="1" xfId="5" applyFont="1" applyFill="1" applyBorder="1" applyAlignment="1">
      <alignment vertical="center"/>
    </xf>
    <xf numFmtId="0" fontId="40" fillId="3" borderId="2" xfId="5" applyFont="1" applyFill="1" applyBorder="1" applyAlignment="1">
      <alignment horizontal="left" vertical="top" wrapText="1"/>
    </xf>
    <xf numFmtId="0" fontId="50" fillId="13" borderId="19" xfId="0" applyFont="1" applyFill="1" applyBorder="1" applyAlignment="1">
      <alignment vertical="top" wrapText="1"/>
    </xf>
    <xf numFmtId="0" fontId="52" fillId="13" borderId="27" xfId="0" applyFont="1" applyFill="1" applyBorder="1" applyAlignment="1">
      <alignment vertical="top" wrapText="1"/>
    </xf>
    <xf numFmtId="0" fontId="52" fillId="13" borderId="26" xfId="0" applyFont="1" applyFill="1" applyBorder="1" applyAlignment="1">
      <alignment vertical="top" wrapText="1"/>
    </xf>
    <xf numFmtId="0" fontId="50" fillId="13" borderId="17" xfId="0" applyFont="1" applyFill="1" applyBorder="1" applyAlignment="1">
      <alignment horizontal="left" vertical="top" wrapText="1"/>
    </xf>
    <xf numFmtId="0" fontId="52" fillId="13" borderId="17" xfId="0" applyFont="1" applyFill="1" applyBorder="1" applyAlignment="1">
      <alignment horizontal="left" vertical="top" wrapText="1"/>
    </xf>
    <xf numFmtId="0" fontId="50" fillId="13" borderId="19" xfId="0" applyFont="1" applyFill="1" applyBorder="1" applyAlignment="1">
      <alignment horizontal="left" vertical="center"/>
    </xf>
    <xf numFmtId="0" fontId="50" fillId="13" borderId="28" xfId="0" applyFont="1" applyFill="1" applyBorder="1" applyAlignment="1">
      <alignment horizontal="left" vertical="center"/>
    </xf>
    <xf numFmtId="0" fontId="52" fillId="13" borderId="17" xfId="0" applyFont="1" applyFill="1" applyBorder="1" applyAlignment="1">
      <alignment horizontal="left" vertical="center"/>
    </xf>
    <xf numFmtId="0" fontId="52" fillId="13" borderId="19" xfId="0" applyFont="1" applyFill="1" applyBorder="1" applyAlignment="1">
      <alignment vertical="center"/>
    </xf>
    <xf numFmtId="0" fontId="51" fillId="13" borderId="22" xfId="0" applyFont="1" applyFill="1" applyBorder="1" applyAlignment="1">
      <alignment horizontal="left" vertical="top" wrapText="1"/>
    </xf>
    <xf numFmtId="0" fontId="0" fillId="0" borderId="0" xfId="0" applyFill="1" applyBorder="1" applyAlignment="1">
      <alignment horizontal="left" vertical="top"/>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62" fillId="13" borderId="21" xfId="0" applyFont="1" applyFill="1" applyBorder="1" applyAlignment="1">
      <alignment vertical="center"/>
    </xf>
    <xf numFmtId="0" fontId="62" fillId="13" borderId="21" xfId="0" applyFont="1" applyFill="1" applyBorder="1" applyAlignment="1">
      <alignment vertical="top"/>
    </xf>
    <xf numFmtId="0" fontId="0" fillId="13" borderId="21" xfId="0" applyFill="1" applyBorder="1" applyAlignment="1">
      <alignment vertical="top"/>
    </xf>
    <xf numFmtId="0" fontId="62" fillId="13" borderId="21" xfId="0" applyFont="1" applyFill="1" applyBorder="1" applyAlignment="1">
      <alignment horizontal="left" vertical="center"/>
    </xf>
    <xf numFmtId="0" fontId="62" fillId="13" borderId="1" xfId="0" applyFont="1" applyFill="1" applyBorder="1" applyAlignment="1">
      <alignment vertical="center"/>
    </xf>
    <xf numFmtId="0" fontId="3" fillId="3" borderId="21" xfId="5" applyFont="1" applyFill="1" applyBorder="1" applyAlignment="1">
      <alignment vertical="center" wrapText="1"/>
    </xf>
    <xf numFmtId="0" fontId="62" fillId="13" borderId="1" xfId="0" applyFont="1" applyFill="1" applyBorder="1" applyAlignment="1">
      <alignment vertical="top"/>
    </xf>
    <xf numFmtId="0" fontId="62" fillId="13" borderId="3" xfId="0" applyFont="1" applyFill="1" applyBorder="1" applyAlignment="1">
      <alignment vertical="center"/>
    </xf>
    <xf numFmtId="0" fontId="62" fillId="13" borderId="4" xfId="0" applyFont="1" applyFill="1" applyBorder="1" applyAlignment="1">
      <alignment vertical="center"/>
    </xf>
    <xf numFmtId="0" fontId="0" fillId="13" borderId="1" xfId="0" applyFill="1" applyBorder="1" applyAlignment="1">
      <alignment vertical="top"/>
    </xf>
    <xf numFmtId="0" fontId="3" fillId="3" borderId="21" xfId="5" applyFont="1" applyFill="1" applyBorder="1" applyAlignment="1">
      <alignment vertical="top" wrapText="1"/>
    </xf>
    <xf numFmtId="0" fontId="3" fillId="3" borderId="4" xfId="5" applyFont="1" applyFill="1" applyBorder="1" applyAlignment="1">
      <alignment horizontal="left" vertical="top" wrapText="1"/>
    </xf>
    <xf numFmtId="0" fontId="0" fillId="13" borderId="1" xfId="0" applyFill="1" applyBorder="1" applyAlignment="1">
      <alignment vertical="center"/>
    </xf>
    <xf numFmtId="0" fontId="0" fillId="13" borderId="4" xfId="0" applyFill="1" applyBorder="1" applyAlignment="1">
      <alignment vertical="top"/>
    </xf>
    <xf numFmtId="0" fontId="3" fillId="3" borderId="13" xfId="5" applyFont="1" applyFill="1" applyBorder="1" applyAlignment="1">
      <alignment vertical="top" wrapText="1"/>
    </xf>
    <xf numFmtId="0" fontId="3" fillId="3" borderId="21" xfId="5" applyFont="1" applyFill="1" applyBorder="1" applyAlignment="1">
      <alignment horizontal="center" vertical="center" wrapText="1"/>
    </xf>
    <xf numFmtId="0" fontId="62" fillId="13" borderId="1" xfId="0" applyFont="1" applyFill="1" applyBorder="1" applyAlignment="1">
      <alignment horizontal="left" vertical="center"/>
    </xf>
    <xf numFmtId="0" fontId="62" fillId="13" borderId="4" xfId="0" applyFont="1" applyFill="1" applyBorder="1" applyAlignment="1">
      <alignment horizontal="left" vertical="center"/>
    </xf>
    <xf numFmtId="0" fontId="0" fillId="0" borderId="9" xfId="0" applyFill="1" applyBorder="1" applyAlignment="1">
      <alignment horizontal="left" vertical="top"/>
    </xf>
    <xf numFmtId="165" fontId="17" fillId="0" borderId="0" xfId="2" applyFont="1" applyFill="1" applyBorder="1" applyAlignment="1">
      <alignment vertical="center"/>
    </xf>
    <xf numFmtId="165" fontId="16" fillId="0" borderId="0" xfId="2" applyFont="1" applyFill="1" applyBorder="1" applyAlignment="1">
      <alignment vertical="center"/>
    </xf>
    <xf numFmtId="0" fontId="50" fillId="13" borderId="0" xfId="0" applyFont="1" applyFill="1" applyBorder="1" applyAlignment="1">
      <alignment vertical="center" wrapText="1"/>
    </xf>
    <xf numFmtId="0" fontId="52" fillId="13" borderId="0" xfId="0" applyFont="1" applyFill="1" applyBorder="1" applyAlignment="1">
      <alignment vertical="top" wrapText="1"/>
    </xf>
    <xf numFmtId="0" fontId="50" fillId="13" borderId="0" xfId="0" applyFont="1" applyFill="1" applyBorder="1" applyAlignment="1">
      <alignment vertical="top" wrapText="1"/>
    </xf>
    <xf numFmtId="0" fontId="52" fillId="13" borderId="0" xfId="0" applyFont="1" applyFill="1" applyBorder="1" applyAlignment="1">
      <alignment wrapText="1"/>
    </xf>
    <xf numFmtId="0" fontId="50" fillId="13" borderId="0" xfId="0" applyFont="1" applyFill="1" applyBorder="1" applyAlignment="1">
      <alignment wrapText="1"/>
    </xf>
    <xf numFmtId="0" fontId="51" fillId="13" borderId="0" xfId="0" applyFont="1" applyFill="1" applyBorder="1" applyAlignment="1">
      <alignment wrapText="1"/>
    </xf>
    <xf numFmtId="0" fontId="60" fillId="13" borderId="0" xfId="0" applyFont="1" applyFill="1" applyBorder="1" applyAlignment="1">
      <alignment wrapText="1"/>
    </xf>
    <xf numFmtId="0" fontId="3" fillId="3" borderId="0" xfId="5" applyFont="1" applyFill="1" applyBorder="1" applyAlignment="1">
      <alignment horizontal="left" vertical="top" wrapText="1"/>
    </xf>
    <xf numFmtId="0" fontId="22" fillId="3" borderId="0" xfId="5" applyFont="1" applyFill="1" applyBorder="1" applyAlignment="1">
      <alignment horizontal="left" vertical="top" wrapText="1"/>
    </xf>
    <xf numFmtId="0" fontId="3" fillId="3" borderId="3" xfId="5" applyFont="1" applyFill="1" applyBorder="1" applyAlignment="1">
      <alignment horizontal="left" vertical="center" wrapText="1"/>
    </xf>
    <xf numFmtId="0" fontId="63" fillId="13" borderId="1" xfId="0" applyFont="1" applyFill="1" applyBorder="1" applyAlignment="1">
      <alignment vertical="top" wrapText="1"/>
    </xf>
    <xf numFmtId="0" fontId="62" fillId="13" borderId="1" xfId="0" applyFont="1" applyFill="1" applyBorder="1" applyAlignment="1">
      <alignment vertical="top" wrapText="1"/>
    </xf>
    <xf numFmtId="0" fontId="0" fillId="13" borderId="1" xfId="0" applyFill="1" applyBorder="1" applyAlignment="1">
      <alignment vertical="top" wrapText="1"/>
    </xf>
    <xf numFmtId="0" fontId="62" fillId="13" borderId="1" xfId="0" applyFont="1" applyFill="1" applyBorder="1" applyAlignment="1">
      <alignment vertical="center" wrapText="1"/>
    </xf>
    <xf numFmtId="0" fontId="62" fillId="13" borderId="3" xfId="0" applyFont="1" applyFill="1" applyBorder="1" applyAlignment="1">
      <alignment vertical="top" wrapText="1"/>
    </xf>
    <xf numFmtId="0" fontId="0" fillId="0" borderId="0" xfId="0" applyFill="1" applyBorder="1" applyAlignment="1">
      <alignment horizontal="center" vertical="center"/>
    </xf>
    <xf numFmtId="0" fontId="0" fillId="13" borderId="5" xfId="0" applyFill="1" applyBorder="1" applyAlignment="1">
      <alignment vertical="top" wrapText="1"/>
    </xf>
    <xf numFmtId="0" fontId="62" fillId="13" borderId="21" xfId="0" applyFont="1" applyFill="1" applyBorder="1" applyAlignment="1">
      <alignment vertical="top" wrapText="1"/>
    </xf>
    <xf numFmtId="0" fontId="63" fillId="13" borderId="21" xfId="0" applyFont="1" applyFill="1" applyBorder="1" applyAlignment="1">
      <alignment vertical="top" wrapText="1"/>
    </xf>
    <xf numFmtId="0" fontId="62" fillId="13" borderId="21" xfId="0" applyFont="1" applyFill="1" applyBorder="1" applyAlignment="1">
      <alignment vertical="center" wrapText="1"/>
    </xf>
    <xf numFmtId="0" fontId="3" fillId="3" borderId="1" xfId="5" applyFont="1" applyFill="1" applyBorder="1" applyAlignment="1">
      <alignment horizontal="left" vertical="center"/>
    </xf>
    <xf numFmtId="0" fontId="63" fillId="13" borderId="3" xfId="0" applyFont="1" applyFill="1" applyBorder="1" applyAlignment="1">
      <alignment horizontal="left" vertical="center"/>
    </xf>
    <xf numFmtId="0" fontId="63" fillId="13" borderId="1" xfId="0" applyFont="1" applyFill="1" applyBorder="1" applyAlignment="1">
      <alignment horizontal="left" vertical="center"/>
    </xf>
    <xf numFmtId="0" fontId="3" fillId="3" borderId="2" xfId="5" applyFont="1" applyFill="1" applyBorder="1" applyAlignment="1">
      <alignment horizontal="left" vertical="center" wrapText="1"/>
    </xf>
    <xf numFmtId="0" fontId="3" fillId="3" borderId="4" xfId="5" applyFont="1" applyFill="1" applyBorder="1" applyAlignment="1">
      <alignment horizontal="left" vertical="center" wrapText="1"/>
    </xf>
    <xf numFmtId="0" fontId="62" fillId="13" borderId="5" xfId="0" applyFont="1" applyFill="1" applyBorder="1" applyAlignment="1">
      <alignment horizontal="left" vertical="center"/>
    </xf>
    <xf numFmtId="0" fontId="3" fillId="3" borderId="5" xfId="5" applyFont="1" applyFill="1" applyBorder="1" applyAlignment="1">
      <alignment horizontal="left" vertical="center" wrapText="1"/>
    </xf>
    <xf numFmtId="0" fontId="3" fillId="3" borderId="21" xfId="5" applyFont="1" applyFill="1" applyBorder="1" applyAlignment="1">
      <alignment horizontal="left" vertical="center" wrapText="1"/>
    </xf>
    <xf numFmtId="0" fontId="63" fillId="13" borderId="21" xfId="0" applyFont="1" applyFill="1" applyBorder="1" applyAlignment="1">
      <alignment horizontal="left" vertical="center"/>
    </xf>
    <xf numFmtId="0" fontId="6" fillId="0" borderId="0" xfId="5" applyFont="1" applyFill="1" applyBorder="1" applyAlignment="1">
      <alignment horizontal="center" vertical="center"/>
    </xf>
    <xf numFmtId="0" fontId="51" fillId="13" borderId="19" xfId="0" applyFont="1" applyFill="1" applyBorder="1" applyAlignment="1">
      <alignment vertical="top" wrapText="1"/>
    </xf>
    <xf numFmtId="0" fontId="61" fillId="0" borderId="0" xfId="0" applyFont="1" applyFill="1" applyBorder="1" applyAlignment="1">
      <alignment horizontal="left" vertical="center"/>
    </xf>
    <xf numFmtId="0" fontId="16" fillId="0" borderId="0" xfId="0" applyFont="1" applyFill="1" applyBorder="1" applyAlignment="1">
      <alignment horizontal="left" vertical="top"/>
    </xf>
    <xf numFmtId="0" fontId="16" fillId="17" borderId="0" xfId="0" applyFont="1" applyFill="1" applyBorder="1" applyAlignment="1">
      <alignment horizontal="left" vertical="top"/>
    </xf>
    <xf numFmtId="0" fontId="0" fillId="17" borderId="0" xfId="0" applyFill="1" applyBorder="1" applyAlignment="1">
      <alignment horizontal="left" vertical="top"/>
    </xf>
    <xf numFmtId="0" fontId="63" fillId="17" borderId="1" xfId="0" applyFont="1" applyFill="1" applyBorder="1" applyAlignment="1">
      <alignment vertical="top"/>
    </xf>
    <xf numFmtId="0" fontId="17" fillId="0" borderId="0" xfId="0" applyFont="1" applyFill="1" applyBorder="1" applyAlignment="1">
      <alignment horizontal="left" vertical="top"/>
    </xf>
    <xf numFmtId="0" fontId="3" fillId="3" borderId="5" xfId="5" applyFont="1" applyFill="1" applyBorder="1" applyAlignment="1">
      <alignment vertical="top" wrapText="1"/>
    </xf>
    <xf numFmtId="0" fontId="0" fillId="17" borderId="1" xfId="0" applyFill="1" applyBorder="1" applyAlignment="1">
      <alignment vertical="top"/>
    </xf>
    <xf numFmtId="165" fontId="16" fillId="17" borderId="0" xfId="4" applyFont="1" applyFill="1" applyBorder="1" applyAlignment="1">
      <alignment vertical="top"/>
    </xf>
    <xf numFmtId="0" fontId="0" fillId="14" borderId="0" xfId="0" applyFill="1" applyBorder="1" applyAlignment="1">
      <alignment horizontal="right" vertical="top"/>
    </xf>
    <xf numFmtId="0" fontId="0" fillId="15" borderId="0" xfId="0" applyFill="1" applyBorder="1" applyAlignment="1">
      <alignment horizontal="right" vertical="top"/>
    </xf>
    <xf numFmtId="0" fontId="64" fillId="0" borderId="0" xfId="0" applyFont="1" applyFill="1" applyBorder="1" applyAlignment="1">
      <alignment horizontal="right" vertical="top"/>
    </xf>
    <xf numFmtId="0" fontId="0" fillId="16" borderId="32" xfId="0" applyFill="1" applyBorder="1" applyAlignment="1">
      <alignment horizontal="right" vertical="top"/>
    </xf>
    <xf numFmtId="0" fontId="0" fillId="14" borderId="35" xfId="0" applyFill="1" applyBorder="1" applyAlignment="1">
      <alignment horizontal="right" vertical="top"/>
    </xf>
    <xf numFmtId="0" fontId="65" fillId="14" borderId="15" xfId="0" applyFont="1" applyFill="1" applyBorder="1" applyAlignment="1">
      <alignment horizontal="center" vertical="top"/>
    </xf>
    <xf numFmtId="0" fontId="65" fillId="15" borderId="15" xfId="0" applyFont="1" applyFill="1" applyBorder="1" applyAlignment="1">
      <alignment horizontal="center" vertical="top"/>
    </xf>
    <xf numFmtId="0" fontId="65" fillId="16" borderId="31" xfId="0" applyFont="1" applyFill="1" applyBorder="1" applyAlignment="1">
      <alignment horizontal="center" vertical="top"/>
    </xf>
    <xf numFmtId="0" fontId="65" fillId="14" borderId="34" xfId="0" applyFont="1" applyFill="1" applyBorder="1" applyAlignment="1">
      <alignment horizontal="center" vertical="top"/>
    </xf>
    <xf numFmtId="0" fontId="16" fillId="0" borderId="15" xfId="0" applyFont="1" applyFill="1" applyBorder="1" applyAlignment="1">
      <alignment horizontal="left" vertical="top"/>
    </xf>
    <xf numFmtId="0" fontId="0" fillId="14" borderId="15" xfId="0" applyFill="1" applyBorder="1" applyAlignment="1">
      <alignment horizontal="right" vertical="top"/>
    </xf>
    <xf numFmtId="0" fontId="0" fillId="15" borderId="15" xfId="0" applyFill="1" applyBorder="1" applyAlignment="1">
      <alignment horizontal="right" vertical="top"/>
    </xf>
    <xf numFmtId="0" fontId="0" fillId="16" borderId="31" xfId="0" applyFill="1" applyBorder="1" applyAlignment="1">
      <alignment horizontal="right" vertical="top"/>
    </xf>
    <xf numFmtId="0" fontId="0" fillId="14" borderId="34" xfId="0" applyFill="1" applyBorder="1" applyAlignment="1">
      <alignment horizontal="right" vertical="top"/>
    </xf>
    <xf numFmtId="0" fontId="64" fillId="0" borderId="15" xfId="0" applyFont="1" applyFill="1" applyBorder="1" applyAlignment="1">
      <alignment horizontal="right" vertical="top"/>
    </xf>
    <xf numFmtId="0" fontId="64" fillId="0" borderId="29" xfId="0" applyFont="1" applyFill="1" applyBorder="1" applyAlignment="1">
      <alignment horizontal="left" vertical="top"/>
    </xf>
    <xf numFmtId="0" fontId="64" fillId="14" borderId="29" xfId="0" applyFont="1" applyFill="1" applyBorder="1" applyAlignment="1">
      <alignment horizontal="right" vertical="top"/>
    </xf>
    <xf numFmtId="0" fontId="64" fillId="15" borderId="29" xfId="0" applyFont="1" applyFill="1" applyBorder="1" applyAlignment="1">
      <alignment horizontal="right" vertical="top"/>
    </xf>
    <xf numFmtId="0" fontId="64" fillId="16" borderId="36" xfId="0" applyFont="1" applyFill="1" applyBorder="1" applyAlignment="1">
      <alignment horizontal="right" vertical="top"/>
    </xf>
    <xf numFmtId="0" fontId="64" fillId="14" borderId="37" xfId="0" applyFont="1" applyFill="1" applyBorder="1" applyAlignment="1">
      <alignment horizontal="right" vertical="top"/>
    </xf>
    <xf numFmtId="0" fontId="64" fillId="0" borderId="29" xfId="0" applyFont="1" applyFill="1" applyBorder="1" applyAlignment="1">
      <alignment horizontal="right" vertical="top"/>
    </xf>
    <xf numFmtId="0" fontId="45" fillId="0" borderId="0" xfId="0" applyFont="1" applyFill="1" applyBorder="1" applyAlignment="1">
      <alignment horizontal="right" vertical="top"/>
    </xf>
    <xf numFmtId="0" fontId="3" fillId="3" borderId="7" xfId="5" applyFont="1" applyFill="1" applyBorder="1" applyAlignment="1">
      <alignment horizontal="left" vertical="center" wrapText="1"/>
    </xf>
    <xf numFmtId="1" fontId="3" fillId="3" borderId="1" xfId="5" applyNumberFormat="1" applyFont="1" applyFill="1" applyBorder="1" applyAlignment="1">
      <alignment horizontal="center" vertical="center" shrinkToFit="1"/>
    </xf>
    <xf numFmtId="1" fontId="3" fillId="3" borderId="1" xfId="5" applyNumberFormat="1" applyFont="1" applyFill="1" applyBorder="1" applyAlignment="1">
      <alignment horizontal="center" vertical="center" wrapText="1" shrinkToFit="1"/>
    </xf>
    <xf numFmtId="1" fontId="3" fillId="3" borderId="1" xfId="5" applyNumberFormat="1" applyFont="1" applyFill="1" applyBorder="1" applyAlignment="1">
      <alignment horizontal="center" vertical="top" shrinkToFit="1"/>
    </xf>
    <xf numFmtId="1" fontId="3" fillId="3" borderId="3" xfId="5" applyNumberFormat="1" applyFont="1" applyFill="1" applyBorder="1" applyAlignment="1">
      <alignment horizontal="center" vertical="center" shrinkToFit="1"/>
    </xf>
    <xf numFmtId="1" fontId="3" fillId="3" borderId="4" xfId="5" applyNumberFormat="1" applyFont="1" applyFill="1" applyBorder="1" applyAlignment="1">
      <alignment horizontal="center" vertical="center" shrinkToFit="1"/>
    </xf>
    <xf numFmtId="1" fontId="3" fillId="3" borderId="2" xfId="5" applyNumberFormat="1" applyFont="1" applyFill="1" applyBorder="1" applyAlignment="1">
      <alignment horizontal="center" vertical="center" shrinkToFit="1"/>
    </xf>
    <xf numFmtId="0" fontId="3" fillId="3" borderId="5" xfId="5" applyFont="1" applyFill="1" applyBorder="1" applyAlignment="1">
      <alignment horizontal="left" vertical="top" wrapText="1"/>
    </xf>
    <xf numFmtId="0" fontId="3" fillId="3" borderId="7" xfId="5" applyFont="1" applyFill="1" applyBorder="1" applyAlignment="1">
      <alignment horizontal="left" vertical="top" wrapText="1"/>
    </xf>
    <xf numFmtId="1" fontId="3" fillId="3" borderId="21" xfId="5" applyNumberFormat="1" applyFont="1" applyFill="1" applyBorder="1" applyAlignment="1">
      <alignment horizontal="center" vertical="center" shrinkToFit="1"/>
    </xf>
    <xf numFmtId="3" fontId="3" fillId="3" borderId="21" xfId="5" applyNumberFormat="1" applyFont="1" applyFill="1" applyBorder="1" applyAlignment="1">
      <alignment horizontal="center" vertical="center" shrinkToFit="1"/>
    </xf>
    <xf numFmtId="3" fontId="3" fillId="3" borderId="1" xfId="5" applyNumberFormat="1" applyFont="1" applyFill="1" applyBorder="1" applyAlignment="1">
      <alignment horizontal="center" vertical="center" shrinkToFit="1"/>
    </xf>
    <xf numFmtId="166" fontId="3" fillId="3" borderId="1" xfId="5" applyNumberFormat="1" applyFont="1" applyFill="1" applyBorder="1" applyAlignment="1">
      <alignment horizontal="center" vertical="center" shrinkToFit="1"/>
    </xf>
    <xf numFmtId="0" fontId="0" fillId="0" borderId="0" xfId="0" applyFill="1" applyBorder="1" applyAlignment="1">
      <alignment horizontal="left" vertical="top"/>
    </xf>
    <xf numFmtId="0" fontId="0" fillId="0" borderId="0" xfId="0" applyFill="1" applyBorder="1" applyAlignment="1">
      <alignment horizontal="left" vertical="top"/>
    </xf>
    <xf numFmtId="9" fontId="0" fillId="0" borderId="0" xfId="0" applyNumberFormat="1" applyFill="1" applyBorder="1" applyAlignment="1">
      <alignment horizontal="right" vertical="top"/>
    </xf>
    <xf numFmtId="0" fontId="0" fillId="0" borderId="0" xfId="0" applyFill="1" applyBorder="1" applyAlignment="1">
      <alignment horizontal="left" vertical="top"/>
    </xf>
    <xf numFmtId="9" fontId="0" fillId="4" borderId="0" xfId="0" applyNumberFormat="1" applyFill="1" applyBorder="1" applyAlignment="1">
      <alignment horizontal="right" vertical="top"/>
    </xf>
    <xf numFmtId="0" fontId="0" fillId="4" borderId="0" xfId="0" applyFill="1" applyBorder="1" applyAlignment="1">
      <alignment horizontal="right" vertical="top"/>
    </xf>
    <xf numFmtId="2" fontId="0" fillId="4" borderId="0" xfId="0" applyNumberFormat="1" applyFill="1" applyBorder="1" applyAlignment="1">
      <alignment horizontal="right" vertical="top"/>
    </xf>
    <xf numFmtId="2" fontId="0" fillId="0" borderId="0" xfId="0" applyNumberFormat="1" applyFill="1" applyBorder="1" applyAlignment="1">
      <alignment horizontal="right" vertical="top"/>
    </xf>
    <xf numFmtId="166" fontId="0" fillId="0" borderId="0" xfId="0" applyNumberFormat="1" applyFill="1" applyBorder="1" applyAlignment="1">
      <alignment horizontal="left" vertical="top"/>
    </xf>
    <xf numFmtId="0" fontId="24" fillId="0" borderId="0" xfId="0" applyFont="1" applyFill="1" applyBorder="1" applyAlignment="1">
      <alignment horizontal="left" vertical="top" wrapText="1"/>
    </xf>
    <xf numFmtId="0" fontId="26" fillId="0" borderId="0" xfId="1" applyFill="1" applyBorder="1" applyAlignment="1" applyProtection="1">
      <alignment horizontal="left" vertical="center" wrapText="1"/>
    </xf>
    <xf numFmtId="0" fontId="50" fillId="13" borderId="1" xfId="0" applyFont="1" applyFill="1" applyBorder="1" applyAlignment="1">
      <alignment horizontal="left" vertical="center"/>
    </xf>
    <xf numFmtId="0" fontId="50" fillId="13" borderId="1" xfId="0" applyFont="1" applyFill="1" applyBorder="1" applyAlignment="1">
      <alignment vertical="top" wrapText="1"/>
    </xf>
    <xf numFmtId="0" fontId="50" fillId="13" borderId="1" xfId="0" applyFont="1" applyFill="1" applyBorder="1" applyAlignment="1">
      <alignment vertical="center"/>
    </xf>
    <xf numFmtId="0" fontId="68" fillId="13" borderId="1" xfId="0" applyFont="1" applyFill="1" applyBorder="1" applyAlignment="1">
      <alignment vertical="top" wrapText="1"/>
    </xf>
    <xf numFmtId="0" fontId="50" fillId="13" borderId="1" xfId="0" applyFont="1" applyFill="1" applyBorder="1" applyAlignment="1">
      <alignment horizontal="left" vertical="top" wrapText="1"/>
    </xf>
    <xf numFmtId="0" fontId="50" fillId="13" borderId="1" xfId="0" applyFont="1" applyFill="1" applyBorder="1" applyAlignment="1">
      <alignment horizontal="left" vertical="top"/>
    </xf>
    <xf numFmtId="0" fontId="68" fillId="13" borderId="1" xfId="0" applyFont="1" applyFill="1" applyBorder="1" applyAlignment="1">
      <alignment horizontal="left" vertical="top" wrapText="1"/>
    </xf>
    <xf numFmtId="0" fontId="68" fillId="13" borderId="21" xfId="0" applyFont="1" applyFill="1" applyBorder="1" applyAlignment="1">
      <alignment vertical="top" wrapText="1"/>
    </xf>
    <xf numFmtId="0" fontId="0" fillId="0" borderId="0" xfId="0" applyFill="1" applyBorder="1" applyAlignment="1">
      <alignment horizontal="left" vertical="top"/>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0" fillId="18" borderId="0" xfId="0" applyFill="1" applyBorder="1" applyAlignment="1">
      <alignment horizontal="left" vertical="top"/>
    </xf>
    <xf numFmtId="0" fontId="24" fillId="2" borderId="2" xfId="5" applyFont="1" applyFill="1" applyBorder="1" applyAlignment="1">
      <alignment vertical="top" wrapText="1"/>
    </xf>
    <xf numFmtId="0" fontId="20" fillId="0" borderId="0" xfId="0" applyFont="1" applyFill="1" applyBorder="1" applyAlignment="1">
      <alignment horizontal="center" vertical="center"/>
    </xf>
    <xf numFmtId="0" fontId="2" fillId="2" borderId="2" xfId="5" applyFont="1" applyFill="1" applyBorder="1" applyAlignment="1">
      <alignment vertical="top" wrapText="1"/>
    </xf>
    <xf numFmtId="0" fontId="16" fillId="18" borderId="0" xfId="0" applyFont="1" applyFill="1" applyBorder="1" applyAlignment="1">
      <alignment horizontal="left" vertical="top"/>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16" fillId="0" borderId="0" xfId="0" applyFont="1" applyFill="1" applyBorder="1" applyAlignment="1">
      <alignment horizontal="left" vertical="top" wrapText="1"/>
    </xf>
    <xf numFmtId="0" fontId="17" fillId="0" borderId="0" xfId="1" applyFont="1" applyFill="1" applyBorder="1" applyAlignment="1" applyProtection="1">
      <alignment horizontal="center" vertical="center"/>
    </xf>
    <xf numFmtId="0" fontId="40" fillId="3" borderId="1" xfId="5" applyFont="1" applyFill="1" applyBorder="1" applyAlignment="1">
      <alignment horizontal="left" vertical="center" wrapText="1"/>
    </xf>
    <xf numFmtId="0" fontId="30" fillId="6" borderId="9" xfId="0" applyFont="1" applyFill="1" applyBorder="1" applyAlignment="1">
      <alignment horizontal="center" vertical="top"/>
    </xf>
    <xf numFmtId="0" fontId="17" fillId="10" borderId="0" xfId="0" applyFont="1" applyFill="1" applyBorder="1" applyAlignment="1">
      <alignment vertical="center"/>
    </xf>
    <xf numFmtId="0" fontId="16" fillId="10" borderId="0" xfId="0" applyFont="1" applyFill="1" applyBorder="1" applyAlignment="1">
      <alignment vertical="center"/>
    </xf>
    <xf numFmtId="0" fontId="70" fillId="0" borderId="15" xfId="0" applyFont="1" applyFill="1" applyBorder="1" applyAlignment="1">
      <alignment horizontal="left" vertical="top"/>
    </xf>
    <xf numFmtId="0" fontId="70" fillId="0" borderId="15" xfId="0" applyFont="1" applyFill="1" applyBorder="1" applyAlignment="1">
      <alignment horizontal="center" vertical="top"/>
    </xf>
    <xf numFmtId="0" fontId="46" fillId="0" borderId="0" xfId="1" applyFont="1" applyFill="1" applyBorder="1" applyAlignment="1" applyProtection="1">
      <alignment horizontal="left" vertical="center" wrapText="1"/>
    </xf>
    <xf numFmtId="0" fontId="20" fillId="0" borderId="0" xfId="0" applyFont="1" applyFill="1" applyBorder="1" applyAlignment="1">
      <alignment horizontal="center" vertical="center" wrapText="1"/>
    </xf>
    <xf numFmtId="0" fontId="46" fillId="0" borderId="0" xfId="1" applyFont="1" applyFill="1" applyBorder="1" applyAlignment="1" applyProtection="1">
      <alignment horizontal="left" vertical="top" wrapText="1"/>
    </xf>
    <xf numFmtId="0" fontId="20" fillId="0" borderId="15" xfId="0" applyFont="1" applyFill="1" applyBorder="1" applyAlignment="1">
      <alignment horizontal="center" vertical="center"/>
    </xf>
    <xf numFmtId="0" fontId="65" fillId="0" borderId="0" xfId="0" applyFont="1" applyFill="1" applyBorder="1" applyAlignment="1">
      <alignment horizontal="left" vertical="center"/>
    </xf>
    <xf numFmtId="0" fontId="65" fillId="0" borderId="15" xfId="0" applyFont="1" applyFill="1" applyBorder="1" applyAlignment="1">
      <alignment horizontal="left" vertical="center"/>
    </xf>
    <xf numFmtId="0" fontId="26" fillId="0" borderId="0" xfId="1" applyAlignment="1" applyProtection="1"/>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3" fillId="13" borderId="1" xfId="0" applyFont="1" applyFill="1" applyBorder="1" applyAlignment="1">
      <alignment horizontal="left" vertical="center"/>
    </xf>
    <xf numFmtId="0" fontId="3" fillId="13" borderId="3" xfId="0" applyFont="1" applyFill="1" applyBorder="1" applyAlignment="1">
      <alignment horizontal="left" vertical="center"/>
    </xf>
    <xf numFmtId="0" fontId="3" fillId="13" borderId="2" xfId="0" applyFont="1" applyFill="1" applyBorder="1" applyAlignment="1">
      <alignment horizontal="left" vertical="center"/>
    </xf>
    <xf numFmtId="0" fontId="3" fillId="13" borderId="4" xfId="0" applyFont="1" applyFill="1" applyBorder="1" applyAlignment="1">
      <alignment horizontal="left" vertical="center"/>
    </xf>
    <xf numFmtId="0" fontId="3" fillId="13" borderId="1" xfId="0" applyFont="1" applyFill="1" applyBorder="1" applyAlignment="1">
      <alignment vertical="top" wrapText="1"/>
    </xf>
    <xf numFmtId="0" fontId="3" fillId="3" borderId="21" xfId="5" applyFont="1" applyFill="1" applyBorder="1" applyAlignment="1">
      <alignment horizontal="left" vertical="top" wrapText="1"/>
    </xf>
    <xf numFmtId="0" fontId="3" fillId="13" borderId="5" xfId="0" applyFont="1" applyFill="1" applyBorder="1" applyAlignment="1">
      <alignment vertical="top" wrapText="1"/>
    </xf>
    <xf numFmtId="0" fontId="3" fillId="13" borderId="3" xfId="0" applyFont="1" applyFill="1" applyBorder="1" applyAlignment="1">
      <alignment vertical="top" wrapText="1"/>
    </xf>
    <xf numFmtId="0" fontId="3" fillId="13" borderId="1" xfId="0" applyFont="1" applyFill="1" applyBorder="1" applyAlignment="1">
      <alignment vertical="center" wrapText="1"/>
    </xf>
    <xf numFmtId="0" fontId="3" fillId="13" borderId="4" xfId="0" applyFont="1" applyFill="1" applyBorder="1" applyAlignment="1">
      <alignment vertical="top" wrapText="1"/>
    </xf>
    <xf numFmtId="0" fontId="3" fillId="13" borderId="1" xfId="0" applyFont="1" applyFill="1" applyBorder="1" applyAlignment="1">
      <alignment horizontal="left" vertical="top" wrapText="1"/>
    </xf>
    <xf numFmtId="0" fontId="3" fillId="13" borderId="1" xfId="0" applyFont="1" applyFill="1" applyBorder="1" applyAlignment="1">
      <alignment vertical="center"/>
    </xf>
    <xf numFmtId="0" fontId="3" fillId="13" borderId="1" xfId="0" applyFont="1" applyFill="1" applyBorder="1" applyAlignment="1">
      <alignment vertical="top"/>
    </xf>
    <xf numFmtId="0" fontId="3" fillId="13" borderId="3" xfId="0" applyFont="1" applyFill="1" applyBorder="1" applyAlignment="1">
      <alignment vertical="top"/>
    </xf>
    <xf numFmtId="0" fontId="3" fillId="13" borderId="3" xfId="0" applyFont="1" applyFill="1" applyBorder="1" applyAlignment="1">
      <alignment vertical="center"/>
    </xf>
    <xf numFmtId="0" fontId="3" fillId="13" borderId="2" xfId="0" applyFont="1" applyFill="1" applyBorder="1" applyAlignment="1">
      <alignment vertical="center"/>
    </xf>
    <xf numFmtId="0" fontId="3" fillId="13" borderId="4" xfId="0" applyFont="1" applyFill="1" applyBorder="1" applyAlignment="1">
      <alignment vertical="center"/>
    </xf>
    <xf numFmtId="0" fontId="3" fillId="13" borderId="1" xfId="0" applyFont="1" applyFill="1" applyBorder="1" applyAlignment="1">
      <alignment horizontal="left" vertical="top"/>
    </xf>
    <xf numFmtId="0" fontId="3" fillId="13" borderId="2" xfId="0" applyFont="1" applyFill="1" applyBorder="1" applyAlignment="1">
      <alignment vertical="top"/>
    </xf>
    <xf numFmtId="0" fontId="3" fillId="13" borderId="4" xfId="0" applyFont="1" applyFill="1" applyBorder="1" applyAlignment="1">
      <alignment vertical="top"/>
    </xf>
    <xf numFmtId="0" fontId="3" fillId="3" borderId="21" xfId="5" applyFont="1" applyFill="1" applyBorder="1" applyAlignment="1">
      <alignment wrapText="1"/>
    </xf>
    <xf numFmtId="0" fontId="3" fillId="3" borderId="21" xfId="5" applyFont="1" applyFill="1" applyBorder="1" applyAlignment="1">
      <alignment horizontal="center" vertical="top" wrapText="1"/>
    </xf>
    <xf numFmtId="0" fontId="3" fillId="3" borderId="21" xfId="5" applyFont="1" applyFill="1" applyBorder="1" applyAlignment="1">
      <alignment horizontal="center" wrapText="1"/>
    </xf>
    <xf numFmtId="166" fontId="3" fillId="3" borderId="21" xfId="5" applyNumberFormat="1" applyFont="1" applyFill="1" applyBorder="1" applyAlignment="1">
      <alignment horizontal="center" vertical="center" shrinkToFit="1"/>
    </xf>
    <xf numFmtId="1" fontId="3" fillId="3" borderId="21" xfId="5" applyNumberFormat="1" applyFont="1" applyFill="1" applyBorder="1" applyAlignment="1">
      <alignment horizontal="center" shrinkToFit="1"/>
    </xf>
    <xf numFmtId="1" fontId="3" fillId="3" borderId="21" xfId="5" applyNumberFormat="1" applyFont="1" applyFill="1" applyBorder="1" applyAlignment="1">
      <alignment horizontal="center" vertical="top" shrinkToFit="1"/>
    </xf>
    <xf numFmtId="167" fontId="3" fillId="3" borderId="1" xfId="5" applyNumberFormat="1" applyFont="1" applyFill="1" applyBorder="1" applyAlignment="1">
      <alignment horizontal="center" vertical="center" shrinkToFit="1"/>
    </xf>
    <xf numFmtId="0" fontId="3" fillId="13" borderId="1" xfId="0" applyFont="1" applyFill="1" applyBorder="1" applyAlignment="1">
      <alignment horizontal="center" vertical="center"/>
    </xf>
    <xf numFmtId="0" fontId="3" fillId="13" borderId="1" xfId="0" applyFont="1" applyFill="1" applyBorder="1" applyAlignment="1">
      <alignment horizontal="center" vertical="top"/>
    </xf>
    <xf numFmtId="0" fontId="3" fillId="13" borderId="3" xfId="0" applyFont="1" applyFill="1" applyBorder="1" applyAlignment="1">
      <alignment horizontal="center" vertical="center"/>
    </xf>
    <xf numFmtId="0" fontId="3" fillId="13" borderId="2" xfId="0" applyFont="1" applyFill="1" applyBorder="1" applyAlignment="1">
      <alignment horizontal="center" vertical="center"/>
    </xf>
    <xf numFmtId="0" fontId="3" fillId="13" borderId="4" xfId="0" applyFont="1" applyFill="1" applyBorder="1" applyAlignment="1">
      <alignment horizontal="center" vertical="center"/>
    </xf>
    <xf numFmtId="1" fontId="3" fillId="13" borderId="1" xfId="0" applyNumberFormat="1" applyFont="1" applyFill="1" applyBorder="1" applyAlignment="1">
      <alignment horizontal="center" vertical="center" shrinkToFit="1"/>
    </xf>
    <xf numFmtId="1" fontId="3" fillId="13" borderId="1" xfId="0" applyNumberFormat="1" applyFont="1" applyFill="1" applyBorder="1" applyAlignment="1">
      <alignment horizontal="center" vertical="top" shrinkToFit="1"/>
    </xf>
    <xf numFmtId="1" fontId="3" fillId="13" borderId="3" xfId="0" applyNumberFormat="1" applyFont="1" applyFill="1" applyBorder="1" applyAlignment="1">
      <alignment horizontal="center" vertical="center" shrinkToFit="1"/>
    </xf>
    <xf numFmtId="1" fontId="3" fillId="13" borderId="2" xfId="0" applyNumberFormat="1" applyFont="1" applyFill="1" applyBorder="1" applyAlignment="1">
      <alignment horizontal="center" vertical="center" shrinkToFit="1"/>
    </xf>
    <xf numFmtId="1" fontId="3" fillId="13" borderId="4" xfId="0" applyNumberFormat="1" applyFont="1" applyFill="1" applyBorder="1" applyAlignment="1">
      <alignment horizontal="center" vertical="center" shrinkToFit="1"/>
    </xf>
    <xf numFmtId="0" fontId="6" fillId="3" borderId="0" xfId="5" applyFont="1" applyFill="1" applyBorder="1" applyAlignment="1">
      <alignment horizontal="left" vertical="top" wrapText="1"/>
    </xf>
    <xf numFmtId="0" fontId="16" fillId="3" borderId="0" xfId="5" applyFill="1" applyBorder="1" applyAlignment="1">
      <alignment horizontal="left" vertical="top" wrapText="1"/>
    </xf>
    <xf numFmtId="0" fontId="10" fillId="3" borderId="0" xfId="5" applyFont="1" applyFill="1" applyBorder="1" applyAlignment="1">
      <alignment horizontal="left" vertical="top" wrapText="1"/>
    </xf>
    <xf numFmtId="0" fontId="20" fillId="3" borderId="0" xfId="5" applyFont="1" applyFill="1" applyBorder="1" applyAlignment="1">
      <alignment horizontal="left" vertical="top" wrapText="1"/>
    </xf>
    <xf numFmtId="0" fontId="3" fillId="3" borderId="0" xfId="5" applyFont="1" applyFill="1" applyBorder="1" applyAlignment="1">
      <alignment horizontal="left" vertical="center" wrapText="1"/>
    </xf>
    <xf numFmtId="0" fontId="14" fillId="3" borderId="0" xfId="5" applyFont="1" applyFill="1" applyBorder="1" applyAlignment="1">
      <alignment horizontal="left" vertical="top" wrapText="1"/>
    </xf>
    <xf numFmtId="0" fontId="13" fillId="3" borderId="0" xfId="5" applyFont="1" applyFill="1" applyBorder="1" applyAlignment="1">
      <alignment horizontal="left" vertical="top" wrapText="1"/>
    </xf>
    <xf numFmtId="0" fontId="50" fillId="13" borderId="0" xfId="0" applyFont="1" applyFill="1" applyBorder="1" applyAlignment="1">
      <alignment horizontal="left" vertical="top" wrapText="1"/>
    </xf>
    <xf numFmtId="0" fontId="52" fillId="13" borderId="0" xfId="0" applyFont="1" applyFill="1" applyBorder="1" applyAlignment="1">
      <alignment vertical="center" wrapText="1"/>
    </xf>
    <xf numFmtId="0" fontId="50" fillId="13" borderId="0" xfId="0" applyFont="1" applyFill="1" applyBorder="1" applyAlignment="1">
      <alignment horizontal="left" vertical="center" wrapText="1"/>
    </xf>
    <xf numFmtId="0" fontId="51" fillId="13" borderId="0" xfId="0" applyFont="1" applyFill="1" applyBorder="1" applyAlignment="1">
      <alignment vertical="center" wrapText="1"/>
    </xf>
    <xf numFmtId="0" fontId="52" fillId="13" borderId="0" xfId="0" applyFont="1" applyFill="1" applyBorder="1" applyAlignment="1">
      <alignment horizontal="left" vertical="top" wrapText="1"/>
    </xf>
    <xf numFmtId="0" fontId="51" fillId="13" borderId="0" xfId="0" applyFont="1" applyFill="1" applyBorder="1" applyAlignment="1">
      <alignment vertical="top" wrapText="1"/>
    </xf>
    <xf numFmtId="0" fontId="50" fillId="13" borderId="0" xfId="0" applyNumberFormat="1" applyFont="1" applyFill="1" applyBorder="1" applyAlignment="1">
      <alignment vertical="top" wrapText="1"/>
    </xf>
    <xf numFmtId="0" fontId="0" fillId="13" borderId="0" xfId="0" applyFill="1" applyBorder="1" applyAlignment="1">
      <alignment vertical="top" wrapText="1"/>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30" fillId="6" borderId="9" xfId="0" applyFont="1" applyFill="1" applyBorder="1" applyAlignment="1">
      <alignment horizontal="left" vertical="top"/>
    </xf>
    <xf numFmtId="0" fontId="26" fillId="19" borderId="0" xfId="1" applyFill="1" applyBorder="1" applyAlignment="1" applyProtection="1">
      <alignment horizontal="left" vertical="center"/>
    </xf>
    <xf numFmtId="164" fontId="16" fillId="19" borderId="0" xfId="0" applyNumberFormat="1" applyFont="1" applyFill="1" applyBorder="1" applyAlignment="1">
      <alignment horizontal="right" vertical="top"/>
    </xf>
    <xf numFmtId="14" fontId="16" fillId="19" borderId="0" xfId="0" applyNumberFormat="1" applyFont="1" applyFill="1" applyBorder="1" applyAlignment="1">
      <alignment horizontal="left" vertical="top"/>
    </xf>
    <xf numFmtId="0" fontId="51" fillId="13" borderId="21" xfId="0" applyFont="1" applyFill="1" applyBorder="1" applyAlignment="1">
      <alignment horizontal="left" vertical="center"/>
    </xf>
    <xf numFmtId="0" fontId="16" fillId="0" borderId="0" xfId="0" applyFont="1" applyFill="1" applyBorder="1" applyAlignment="1">
      <alignment horizontal="left" vertical="top"/>
    </xf>
    <xf numFmtId="0" fontId="16" fillId="0" borderId="0" xfId="0" applyFont="1" applyFill="1" applyBorder="1" applyAlignment="1">
      <alignment horizontal="left" vertical="top" wrapText="1"/>
    </xf>
    <xf numFmtId="0" fontId="0" fillId="0" borderId="0" xfId="0" applyFill="1" applyBorder="1" applyAlignment="1">
      <alignment horizontal="left" vertical="top"/>
    </xf>
    <xf numFmtId="0" fontId="49" fillId="4" borderId="0" xfId="0" applyFont="1" applyFill="1" applyBorder="1" applyAlignment="1">
      <alignment horizontal="left" vertical="center"/>
    </xf>
    <xf numFmtId="0" fontId="3" fillId="3" borderId="2" xfId="5" applyFont="1" applyFill="1" applyBorder="1" applyAlignment="1">
      <alignment horizontal="center" vertical="top" wrapText="1"/>
    </xf>
    <xf numFmtId="0" fontId="3" fillId="3" borderId="13" xfId="5" applyFont="1" applyFill="1" applyBorder="1" applyAlignment="1">
      <alignment horizontal="center" vertical="center" wrapText="1"/>
    </xf>
    <xf numFmtId="3" fontId="3" fillId="3" borderId="21" xfId="5" applyNumberFormat="1" applyFont="1" applyFill="1" applyBorder="1" applyAlignment="1">
      <alignment horizontal="center" vertical="top" shrinkToFit="1"/>
    </xf>
    <xf numFmtId="1" fontId="3" fillId="3" borderId="13" xfId="5" applyNumberFormat="1" applyFont="1" applyFill="1" applyBorder="1" applyAlignment="1">
      <alignment horizontal="center" vertical="center" shrinkToFit="1"/>
    </xf>
    <xf numFmtId="0" fontId="40" fillId="3" borderId="6" xfId="5" applyFont="1" applyFill="1" applyBorder="1" applyAlignment="1">
      <alignment horizontal="left" vertical="top" wrapText="1"/>
    </xf>
    <xf numFmtId="0" fontId="6" fillId="3" borderId="4" xfId="5" applyFont="1" applyFill="1" applyBorder="1" applyAlignment="1">
      <alignment horizontal="left" vertical="top" wrapText="1"/>
    </xf>
    <xf numFmtId="0" fontId="17" fillId="3" borderId="1" xfId="5" applyFont="1" applyFill="1" applyBorder="1" applyAlignment="1">
      <alignment horizontal="left" vertical="top" wrapText="1"/>
    </xf>
    <xf numFmtId="0" fontId="16" fillId="3" borderId="0" xfId="5" applyFont="1" applyFill="1" applyBorder="1" applyAlignment="1">
      <alignment horizontal="left" vertical="top" wrapText="1"/>
    </xf>
    <xf numFmtId="0" fontId="14" fillId="3" borderId="2" xfId="5" applyFont="1" applyFill="1" applyBorder="1" applyAlignment="1">
      <alignment horizontal="left" vertical="top" wrapText="1"/>
    </xf>
    <xf numFmtId="0" fontId="6" fillId="3" borderId="0" xfId="5" applyFont="1" applyFill="1" applyBorder="1" applyAlignment="1">
      <alignment horizontal="left" vertical="center" wrapText="1"/>
    </xf>
    <xf numFmtId="0" fontId="18" fillId="3" borderId="6" xfId="5" applyFont="1" applyFill="1" applyBorder="1" applyAlignment="1">
      <alignment horizontal="left" vertical="top" wrapText="1"/>
    </xf>
    <xf numFmtId="165" fontId="17" fillId="0" borderId="9" xfId="2" applyFont="1" applyFill="1" applyBorder="1" applyAlignment="1">
      <alignment vertical="center"/>
    </xf>
    <xf numFmtId="0" fontId="52" fillId="13" borderId="0" xfId="0" applyFont="1" applyFill="1" applyBorder="1" applyAlignment="1">
      <alignment horizontal="left" vertical="center" wrapText="1"/>
    </xf>
    <xf numFmtId="0" fontId="51" fillId="13" borderId="0" xfId="0" applyFont="1" applyFill="1" applyBorder="1" applyAlignment="1">
      <alignment horizontal="left" vertical="center" wrapText="1"/>
    </xf>
    <xf numFmtId="0" fontId="52" fillId="13" borderId="0" xfId="0" applyFont="1" applyFill="1" applyBorder="1" applyAlignment="1">
      <alignment horizontal="left" wrapText="1"/>
    </xf>
    <xf numFmtId="0" fontId="50" fillId="13" borderId="0" xfId="0" applyFont="1" applyFill="1" applyBorder="1" applyAlignment="1">
      <alignment horizontal="left" wrapText="1"/>
    </xf>
    <xf numFmtId="0" fontId="52" fillId="13" borderId="22" xfId="0" applyFont="1" applyFill="1" applyBorder="1" applyAlignment="1">
      <alignment vertical="top" wrapText="1"/>
    </xf>
    <xf numFmtId="0" fontId="52" fillId="13" borderId="23" xfId="0" applyFont="1" applyFill="1" applyBorder="1" applyAlignment="1">
      <alignment horizontal="left" vertical="top" wrapText="1"/>
    </xf>
    <xf numFmtId="0" fontId="24" fillId="2" borderId="2" xfId="5" applyFont="1" applyFill="1" applyBorder="1" applyAlignment="1">
      <alignment vertical="center"/>
    </xf>
    <xf numFmtId="0" fontId="26" fillId="18" borderId="0" xfId="1" applyFill="1" applyBorder="1" applyAlignment="1" applyProtection="1">
      <alignment horizontal="left" vertical="center"/>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29" fillId="0" borderId="0" xfId="0" applyFont="1" applyBorder="1" applyAlignment="1">
      <alignment vertical="center"/>
    </xf>
    <xf numFmtId="0" fontId="0" fillId="0" borderId="0" xfId="0" applyFill="1" applyBorder="1" applyAlignment="1">
      <alignment horizontal="center" vertical="top"/>
    </xf>
    <xf numFmtId="0" fontId="3" fillId="3" borderId="21" xfId="5" applyFont="1" applyFill="1" applyBorder="1" applyAlignment="1">
      <alignment horizontal="left" vertical="center"/>
    </xf>
    <xf numFmtId="0" fontId="3" fillId="3" borderId="21" xfId="5" applyFont="1" applyFill="1" applyBorder="1" applyAlignment="1">
      <alignment vertical="center"/>
    </xf>
    <xf numFmtId="0" fontId="3" fillId="3" borderId="21" xfId="5" applyFont="1" applyFill="1" applyBorder="1" applyAlignment="1">
      <alignment vertical="top"/>
    </xf>
    <xf numFmtId="0" fontId="3" fillId="13" borderId="13" xfId="0" applyFont="1" applyFill="1" applyBorder="1" applyAlignment="1">
      <alignment vertical="top" wrapText="1"/>
    </xf>
    <xf numFmtId="0" fontId="67" fillId="3" borderId="1" xfId="5" applyFont="1" applyFill="1" applyBorder="1" applyAlignment="1">
      <alignment vertical="top" wrapText="1"/>
    </xf>
    <xf numFmtId="0" fontId="3" fillId="13" borderId="13" xfId="0" applyFont="1" applyFill="1" applyBorder="1" applyAlignment="1">
      <alignment vertical="center"/>
    </xf>
    <xf numFmtId="0" fontId="3" fillId="3" borderId="21" xfId="5" applyFont="1" applyFill="1" applyBorder="1" applyAlignment="1">
      <alignment horizontal="center" vertical="center"/>
    </xf>
    <xf numFmtId="3" fontId="3" fillId="3" borderId="3" xfId="5" applyNumberFormat="1" applyFont="1" applyFill="1" applyBorder="1" applyAlignment="1">
      <alignment horizontal="center" vertical="center" shrinkToFit="1"/>
    </xf>
    <xf numFmtId="3" fontId="3" fillId="3" borderId="2" xfId="5" applyNumberFormat="1" applyFont="1" applyFill="1" applyBorder="1" applyAlignment="1">
      <alignment horizontal="center" vertical="center" shrinkToFit="1"/>
    </xf>
    <xf numFmtId="3" fontId="3" fillId="3" borderId="1" xfId="5" applyNumberFormat="1" applyFont="1" applyFill="1" applyBorder="1" applyAlignment="1">
      <alignment horizontal="center" vertical="top" shrinkToFit="1"/>
    </xf>
    <xf numFmtId="0" fontId="16" fillId="3" borderId="1" xfId="5" applyNumberFormat="1" applyFont="1" applyFill="1" applyBorder="1" applyAlignment="1">
      <alignment horizontal="left" vertical="top" wrapText="1"/>
    </xf>
    <xf numFmtId="0" fontId="6" fillId="3" borderId="0" xfId="5" applyFont="1" applyFill="1" applyBorder="1" applyAlignment="1">
      <alignment horizontal="left" vertical="top" wrapText="1" indent="1"/>
    </xf>
    <xf numFmtId="0" fontId="16" fillId="3" borderId="0" xfId="5" applyFill="1" applyBorder="1" applyAlignment="1">
      <alignment horizontal="left" vertical="top" wrapText="1" indent="1"/>
    </xf>
    <xf numFmtId="0" fontId="9" fillId="3" borderId="1" xfId="5" applyFont="1" applyFill="1" applyBorder="1" applyAlignment="1">
      <alignment horizontal="left" vertical="top" wrapText="1"/>
    </xf>
    <xf numFmtId="0" fontId="40" fillId="3" borderId="3" xfId="5" applyFont="1" applyFill="1" applyBorder="1" applyAlignment="1">
      <alignment horizontal="left" vertical="top" wrapText="1"/>
    </xf>
    <xf numFmtId="0" fontId="13" fillId="3" borderId="0" xfId="5" applyFont="1" applyFill="1" applyBorder="1" applyAlignment="1">
      <alignment horizontal="left" vertical="center" wrapText="1"/>
    </xf>
    <xf numFmtId="0" fontId="3" fillId="3" borderId="2" xfId="5" applyFont="1" applyFill="1" applyBorder="1" applyAlignment="1">
      <alignment horizontal="left" vertical="center"/>
    </xf>
    <xf numFmtId="0" fontId="3" fillId="3" borderId="2" xfId="5" applyFont="1" applyFill="1" applyBorder="1" applyAlignment="1">
      <alignment vertical="center"/>
    </xf>
    <xf numFmtId="0" fontId="3" fillId="3" borderId="2" xfId="5" applyFont="1" applyFill="1" applyBorder="1" applyAlignment="1">
      <alignment vertical="top"/>
    </xf>
    <xf numFmtId="0" fontId="3" fillId="3" borderId="2" xfId="5" applyFont="1" applyFill="1" applyBorder="1" applyAlignment="1">
      <alignment horizontal="center" vertical="center"/>
    </xf>
    <xf numFmtId="1" fontId="3" fillId="3" borderId="2" xfId="5" applyNumberFormat="1" applyFont="1" applyFill="1" applyBorder="1" applyAlignment="1">
      <alignment horizontal="center" vertical="top" shrinkToFit="1"/>
    </xf>
    <xf numFmtId="166" fontId="3" fillId="3" borderId="2" xfId="5" applyNumberFormat="1" applyFont="1" applyFill="1" applyBorder="1" applyAlignment="1">
      <alignment horizontal="center" vertical="center" shrinkToFit="1"/>
    </xf>
    <xf numFmtId="0" fontId="6" fillId="3" borderId="6" xfId="5" applyFont="1" applyFill="1" applyBorder="1" applyAlignment="1">
      <alignment vertical="top" wrapText="1"/>
    </xf>
    <xf numFmtId="0" fontId="39" fillId="3" borderId="2" xfId="5" applyFont="1" applyFill="1" applyBorder="1" applyAlignment="1">
      <alignment horizontal="left" vertical="top" wrapText="1"/>
    </xf>
    <xf numFmtId="0" fontId="16" fillId="3" borderId="2" xfId="5" applyFont="1" applyFill="1" applyBorder="1" applyAlignment="1">
      <alignment horizontal="left" vertical="top" wrapText="1"/>
    </xf>
    <xf numFmtId="0" fontId="16" fillId="3" borderId="4" xfId="5" applyFill="1" applyBorder="1" applyAlignment="1">
      <alignment horizontal="left" vertical="top" wrapText="1" indent="1"/>
    </xf>
    <xf numFmtId="0" fontId="13" fillId="3" borderId="4" xfId="5" applyFont="1" applyFill="1" applyBorder="1" applyAlignment="1">
      <alignment horizontal="left" vertical="top" wrapText="1"/>
    </xf>
    <xf numFmtId="0" fontId="6" fillId="3" borderId="8" xfId="5" applyFont="1" applyFill="1" applyBorder="1" applyAlignment="1">
      <alignment horizontal="left" vertical="top" wrapText="1"/>
    </xf>
    <xf numFmtId="0" fontId="50" fillId="13" borderId="20" xfId="0" applyFont="1" applyFill="1" applyBorder="1" applyAlignment="1">
      <alignment horizontal="left" vertical="center" wrapText="1"/>
    </xf>
    <xf numFmtId="0" fontId="0" fillId="0" borderId="0" xfId="0" applyNumberFormat="1" applyFill="1" applyBorder="1" applyAlignment="1">
      <alignment horizontal="right" vertical="top"/>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17" fillId="7" borderId="9" xfId="0" applyFont="1" applyFill="1" applyBorder="1" applyAlignment="1">
      <alignment horizontal="left" vertical="top"/>
    </xf>
    <xf numFmtId="0" fontId="17" fillId="6" borderId="9" xfId="0" applyFont="1" applyFill="1" applyBorder="1" applyAlignment="1">
      <alignment horizontal="center" vertical="top" wrapText="1"/>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horizontal="left" vertical="top"/>
    </xf>
    <xf numFmtId="0" fontId="24" fillId="2" borderId="2" xfId="5" applyFont="1" applyFill="1" applyBorder="1" applyAlignment="1">
      <alignment vertical="top"/>
    </xf>
    <xf numFmtId="0" fontId="0" fillId="0" borderId="0" xfId="0" applyFill="1" applyBorder="1" applyAlignment="1">
      <alignment horizontal="left" vertical="top"/>
    </xf>
    <xf numFmtId="0" fontId="16" fillId="0" borderId="0" xfId="0" applyFont="1" applyFill="1" applyBorder="1" applyAlignment="1">
      <alignment horizontal="left" vertical="top"/>
    </xf>
    <xf numFmtId="0" fontId="0" fillId="0" borderId="0" xfId="0" applyFill="1" applyBorder="1" applyAlignment="1">
      <alignment horizontal="left" vertical="top"/>
    </xf>
    <xf numFmtId="3" fontId="3" fillId="3" borderId="1" xfId="5" applyNumberFormat="1" applyFont="1" applyFill="1" applyBorder="1" applyAlignment="1">
      <alignment horizontal="center" vertical="center" wrapText="1"/>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17" fillId="0" borderId="38" xfId="0" applyFont="1" applyFill="1" applyBorder="1" applyAlignment="1">
      <alignment horizontal="center" vertical="top"/>
    </xf>
    <xf numFmtId="0" fontId="17" fillId="0" borderId="0" xfId="0" applyFont="1" applyFill="1" applyBorder="1" applyAlignment="1">
      <alignment horizontal="center" vertical="top"/>
    </xf>
    <xf numFmtId="4" fontId="30" fillId="0" borderId="9" xfId="0" applyNumberFormat="1" applyFont="1" applyFill="1" applyBorder="1" applyAlignment="1">
      <alignment horizontal="left" vertical="top" shrinkToFit="1"/>
    </xf>
    <xf numFmtId="165" fontId="17" fillId="0" borderId="9" xfId="4" applyFont="1" applyFill="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horizontal="center" vertical="top"/>
    </xf>
    <xf numFmtId="0" fontId="16" fillId="0" borderId="39" xfId="0" applyFont="1" applyFill="1" applyBorder="1" applyAlignment="1">
      <alignment horizontal="left" vertical="top"/>
    </xf>
    <xf numFmtId="0" fontId="26" fillId="0" borderId="39" xfId="1" applyFill="1" applyBorder="1" applyAlignment="1" applyProtection="1">
      <alignment horizontal="left" vertical="top"/>
    </xf>
    <xf numFmtId="0" fontId="73" fillId="0" borderId="39" xfId="0" applyFont="1" applyFill="1" applyBorder="1" applyAlignment="1">
      <alignment horizontal="left" vertical="center"/>
    </xf>
    <xf numFmtId="0" fontId="73" fillId="0" borderId="39" xfId="0" applyFont="1" applyFill="1" applyBorder="1" applyAlignment="1">
      <alignment horizontal="left" vertical="top"/>
    </xf>
    <xf numFmtId="0" fontId="0" fillId="0" borderId="39" xfId="0" applyFill="1" applyBorder="1" applyAlignment="1">
      <alignment horizontal="left" vertical="top"/>
    </xf>
    <xf numFmtId="4" fontId="72" fillId="0" borderId="39" xfId="0" applyNumberFormat="1" applyFont="1" applyFill="1" applyBorder="1" applyAlignment="1">
      <alignment horizontal="right" vertical="center" shrinkToFit="1"/>
    </xf>
    <xf numFmtId="3" fontId="72" fillId="0" borderId="39" xfId="0" applyNumberFormat="1" applyFont="1" applyFill="1" applyBorder="1" applyAlignment="1">
      <alignment horizontal="right" vertical="center" shrinkToFit="1"/>
    </xf>
    <xf numFmtId="0" fontId="73" fillId="0" borderId="39" xfId="0" applyFont="1" applyFill="1" applyBorder="1" applyAlignment="1">
      <alignment vertical="center"/>
    </xf>
    <xf numFmtId="0" fontId="26" fillId="0" borderId="39" xfId="1" applyFill="1" applyBorder="1" applyAlignment="1" applyProtection="1">
      <alignment horizontal="left" vertical="center"/>
    </xf>
    <xf numFmtId="0" fontId="75" fillId="0" borderId="39" xfId="1" applyFont="1" applyFill="1" applyBorder="1" applyAlignment="1" applyProtection="1">
      <alignment horizontal="left" vertical="top"/>
    </xf>
    <xf numFmtId="0" fontId="26" fillId="0" borderId="0" xfId="1" applyFont="1" applyFill="1" applyBorder="1" applyAlignment="1" applyProtection="1">
      <alignment horizontal="left" vertical="top"/>
    </xf>
    <xf numFmtId="0" fontId="73" fillId="0" borderId="0" xfId="0" applyFont="1" applyFill="1" applyBorder="1" applyAlignment="1">
      <alignment horizontal="left" vertical="center"/>
    </xf>
    <xf numFmtId="14" fontId="16" fillId="0" borderId="39" xfId="0" applyNumberFormat="1" applyFont="1" applyFill="1" applyBorder="1" applyAlignment="1">
      <alignment horizontal="left" vertical="top"/>
    </xf>
    <xf numFmtId="0" fontId="73" fillId="0" borderId="0" xfId="0" applyFont="1" applyFill="1" applyBorder="1" applyAlignment="1">
      <alignment vertical="center"/>
    </xf>
    <xf numFmtId="0" fontId="73" fillId="0" borderId="0" xfId="0" applyFont="1" applyFill="1" applyBorder="1" applyAlignment="1">
      <alignment vertical="top"/>
    </xf>
    <xf numFmtId="0" fontId="75" fillId="0" borderId="0" xfId="1" applyFont="1" applyFill="1" applyBorder="1" applyAlignment="1" applyProtection="1">
      <alignment horizontal="left" vertical="top"/>
    </xf>
    <xf numFmtId="4" fontId="76" fillId="0" borderId="39" xfId="0" applyNumberFormat="1" applyFont="1" applyFill="1" applyBorder="1" applyAlignment="1">
      <alignment horizontal="right" vertical="center" shrinkToFit="1"/>
    </xf>
    <xf numFmtId="171" fontId="16" fillId="0" borderId="0" xfId="0" applyNumberFormat="1" applyFont="1" applyFill="1" applyBorder="1" applyAlignment="1">
      <alignment horizontal="center" vertical="center" shrinkToFit="1"/>
    </xf>
    <xf numFmtId="4" fontId="16" fillId="0" borderId="0" xfId="0" applyNumberFormat="1" applyFont="1" applyFill="1" applyBorder="1" applyAlignment="1">
      <alignment horizontal="right" vertical="center" shrinkToFit="1"/>
    </xf>
    <xf numFmtId="0" fontId="74" fillId="0" borderId="0" xfId="1" applyFont="1" applyFill="1" applyBorder="1" applyAlignment="1" applyProtection="1">
      <alignment horizontal="left" vertical="top"/>
    </xf>
    <xf numFmtId="171" fontId="16" fillId="0" borderId="39" xfId="0" applyNumberFormat="1" applyFont="1" applyFill="1" applyBorder="1" applyAlignment="1">
      <alignment horizontal="center" vertical="center" shrinkToFit="1"/>
    </xf>
    <xf numFmtId="0" fontId="16" fillId="11" borderId="0" xfId="0" applyFont="1" applyFill="1" applyBorder="1" applyAlignment="1">
      <alignment vertical="center" readingOrder="1"/>
    </xf>
    <xf numFmtId="0" fontId="77" fillId="11" borderId="0" xfId="0" applyFont="1" applyFill="1" applyBorder="1" applyAlignment="1">
      <alignment horizontal="left" vertical="top"/>
    </xf>
    <xf numFmtId="0" fontId="16" fillId="0" borderId="0" xfId="0" applyFont="1" applyFill="1" applyBorder="1" applyAlignment="1">
      <alignment horizontal="left" vertical="top" wrapText="1"/>
    </xf>
    <xf numFmtId="166" fontId="0" fillId="0" borderId="0" xfId="0" applyNumberFormat="1" applyFill="1" applyBorder="1" applyAlignment="1">
      <alignment horizontal="right" vertical="top"/>
    </xf>
    <xf numFmtId="0" fontId="0" fillId="0" borderId="15" xfId="0" applyFill="1" applyBorder="1" applyAlignment="1">
      <alignment horizontal="left" vertical="top" wrapText="1"/>
    </xf>
    <xf numFmtId="0" fontId="61" fillId="0" borderId="0" xfId="0" applyFont="1" applyFill="1" applyBorder="1" applyAlignment="1">
      <alignment horizontal="left" vertical="top"/>
    </xf>
    <xf numFmtId="0" fontId="69" fillId="0" borderId="14" xfId="0" applyFont="1" applyFill="1" applyBorder="1" applyAlignment="1">
      <alignment horizontal="center" vertical="center"/>
    </xf>
    <xf numFmtId="0" fontId="69" fillId="0" borderId="14" xfId="0" applyFont="1" applyFill="1" applyBorder="1" applyAlignment="1">
      <alignment horizontal="center" vertical="top"/>
    </xf>
    <xf numFmtId="0" fontId="70" fillId="0" borderId="15" xfId="0" applyFont="1" applyFill="1" applyBorder="1" applyAlignment="1">
      <alignment horizontal="center" vertical="top"/>
    </xf>
    <xf numFmtId="0" fontId="16"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6" fillId="0" borderId="0" xfId="0" applyFont="1" applyFill="1" applyBorder="1" applyAlignment="1">
      <alignment horizontal="left" vertical="center"/>
    </xf>
    <xf numFmtId="0" fontId="0" fillId="0" borderId="0" xfId="0" applyFill="1" applyBorder="1" applyAlignment="1">
      <alignment horizontal="left" vertical="center"/>
    </xf>
    <xf numFmtId="0" fontId="16" fillId="0" borderId="15" xfId="0" applyFont="1" applyFill="1" applyBorder="1" applyAlignment="1">
      <alignment horizontal="left" vertical="center" wrapText="1"/>
    </xf>
    <xf numFmtId="0" fontId="23" fillId="0" borderId="14" xfId="0" applyFont="1" applyFill="1" applyBorder="1" applyAlignment="1">
      <alignment horizontal="center" vertical="top"/>
    </xf>
    <xf numFmtId="0" fontId="66" fillId="0" borderId="14" xfId="0" applyFont="1" applyFill="1" applyBorder="1" applyAlignment="1">
      <alignment horizontal="center" vertical="top"/>
    </xf>
    <xf numFmtId="0" fontId="66" fillId="0" borderId="30" xfId="0" applyFont="1" applyFill="1" applyBorder="1" applyAlignment="1">
      <alignment horizontal="center" vertical="top"/>
    </xf>
    <xf numFmtId="0" fontId="66" fillId="0" borderId="33" xfId="0" applyFont="1" applyFill="1" applyBorder="1" applyAlignment="1">
      <alignment horizontal="center" vertical="top"/>
    </xf>
    <xf numFmtId="0" fontId="66" fillId="0" borderId="14" xfId="0" applyFont="1" applyFill="1" applyBorder="1" applyAlignment="1">
      <alignment horizontal="center" vertical="center"/>
    </xf>
    <xf numFmtId="0" fontId="66" fillId="0" borderId="15" xfId="0" applyFont="1" applyFill="1" applyBorder="1" applyAlignment="1">
      <alignment horizontal="center" vertical="center"/>
    </xf>
    <xf numFmtId="0" fontId="24" fillId="0" borderId="0" xfId="0" applyFont="1" applyFill="1" applyBorder="1" applyAlignment="1">
      <alignment horizontal="center" vertical="top"/>
    </xf>
  </cellXfs>
  <cellStyles count="6">
    <cellStyle name="Collegamento ipertestuale" xfId="1" builtinId="8"/>
    <cellStyle name="Collegamento ipertestuale 2" xfId="3"/>
    <cellStyle name="Normale" xfId="0" builtinId="0"/>
    <cellStyle name="Normale 2" xfId="5"/>
    <cellStyle name="Valuta" xfId="2" builtinId="4"/>
    <cellStyle name="Valuta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oneCellAnchor>
    <xdr:from>
      <xdr:col>14</xdr:col>
      <xdr:colOff>516331</xdr:colOff>
      <xdr:row>493</xdr:row>
      <xdr:rowOff>0</xdr:rowOff>
    </xdr:from>
    <xdr:ext cx="47625" cy="6350"/>
    <xdr:sp macro="" textlink="">
      <xdr:nvSpPr>
        <xdr:cNvPr id="2" name="Shape 2"/>
        <xdr:cNvSpPr/>
      </xdr:nvSpPr>
      <xdr:spPr>
        <a:xfrm>
          <a:off x="5850331" y="68865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493</xdr:row>
      <xdr:rowOff>0</xdr:rowOff>
    </xdr:from>
    <xdr:ext cx="47625" cy="6350"/>
    <xdr:sp macro="" textlink="">
      <xdr:nvSpPr>
        <xdr:cNvPr id="3" name="Shape 3"/>
        <xdr:cNvSpPr/>
      </xdr:nvSpPr>
      <xdr:spPr>
        <a:xfrm>
          <a:off x="5850331" y="68865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493</xdr:row>
      <xdr:rowOff>0</xdr:rowOff>
    </xdr:from>
    <xdr:ext cx="47625" cy="6350"/>
    <xdr:sp macro="" textlink="">
      <xdr:nvSpPr>
        <xdr:cNvPr id="4" name="Shape 4"/>
        <xdr:cNvSpPr/>
      </xdr:nvSpPr>
      <xdr:spPr>
        <a:xfrm>
          <a:off x="5850331" y="68865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493</xdr:row>
      <xdr:rowOff>1269101</xdr:rowOff>
    </xdr:from>
    <xdr:ext cx="47625" cy="6350"/>
    <xdr:sp macro="" textlink="">
      <xdr:nvSpPr>
        <xdr:cNvPr id="5" name="Shape 5"/>
        <xdr:cNvSpPr/>
      </xdr:nvSpPr>
      <xdr:spPr>
        <a:xfrm>
          <a:off x="5850331" y="8155676"/>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493</xdr:row>
      <xdr:rowOff>3036499</xdr:rowOff>
    </xdr:from>
    <xdr:ext cx="47625" cy="6350"/>
    <xdr:sp macro="" textlink="">
      <xdr:nvSpPr>
        <xdr:cNvPr id="6" name="Shape 6"/>
        <xdr:cNvSpPr/>
      </xdr:nvSpPr>
      <xdr:spPr>
        <a:xfrm>
          <a:off x="5850331" y="8151424"/>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493</xdr:row>
      <xdr:rowOff>3677722</xdr:rowOff>
    </xdr:from>
    <xdr:ext cx="47625" cy="6350"/>
    <xdr:sp macro="" textlink="">
      <xdr:nvSpPr>
        <xdr:cNvPr id="7" name="Shape 7"/>
        <xdr:cNvSpPr/>
      </xdr:nvSpPr>
      <xdr:spPr>
        <a:xfrm>
          <a:off x="5850331" y="8154472"/>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5</xdr:col>
      <xdr:colOff>969264</xdr:colOff>
      <xdr:row>54</xdr:row>
      <xdr:rowOff>0</xdr:rowOff>
    </xdr:from>
    <xdr:ext cx="38100" cy="7620"/>
    <xdr:sp macro="" textlink="">
      <xdr:nvSpPr>
        <xdr:cNvPr id="8" name="Shape 2"/>
        <xdr:cNvSpPr/>
      </xdr:nvSpPr>
      <xdr:spPr>
        <a:xfrm>
          <a:off x="1868424" y="34697167"/>
          <a:ext cx="38100" cy="7620"/>
        </a:xfrm>
        <a:custGeom>
          <a:avLst/>
          <a:gdLst/>
          <a:ahLst/>
          <a:cxnLst/>
          <a:rect l="0" t="0" r="0" b="0"/>
          <a:pathLst>
            <a:path w="38100" h="7620">
              <a:moveTo>
                <a:pt x="38100" y="0"/>
              </a:moveTo>
              <a:lnTo>
                <a:pt x="0" y="0"/>
              </a:lnTo>
              <a:lnTo>
                <a:pt x="0" y="7620"/>
              </a:lnTo>
              <a:lnTo>
                <a:pt x="38100" y="7620"/>
              </a:lnTo>
              <a:lnTo>
                <a:pt x="38100" y="0"/>
              </a:lnTo>
              <a:close/>
            </a:path>
          </a:pathLst>
        </a:custGeom>
        <a:solidFill>
          <a:srgbClr val="006000">
            <a:alpha val="50000"/>
          </a:srgbClr>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0</xdr:colOff>
      <xdr:row>207</xdr:row>
      <xdr:rowOff>0</xdr:rowOff>
    </xdr:from>
    <xdr:ext cx="47625" cy="6350"/>
    <xdr:sp macro="" textlink="">
      <xdr:nvSpPr>
        <xdr:cNvPr id="2" name="Shape 2"/>
        <xdr:cNvSpPr/>
      </xdr:nvSpPr>
      <xdr:spPr>
        <a:xfrm>
          <a:off x="10079431" y="2070544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0</xdr:colOff>
      <xdr:row>207</xdr:row>
      <xdr:rowOff>0</xdr:rowOff>
    </xdr:from>
    <xdr:ext cx="47625" cy="6350"/>
    <xdr:sp macro="" textlink="">
      <xdr:nvSpPr>
        <xdr:cNvPr id="3" name="Shape 3"/>
        <xdr:cNvSpPr/>
      </xdr:nvSpPr>
      <xdr:spPr>
        <a:xfrm>
          <a:off x="10079431" y="2070544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0</xdr:colOff>
      <xdr:row>207</xdr:row>
      <xdr:rowOff>0</xdr:rowOff>
    </xdr:from>
    <xdr:ext cx="47625" cy="6350"/>
    <xdr:sp macro="" textlink="">
      <xdr:nvSpPr>
        <xdr:cNvPr id="4" name="Shape 4"/>
        <xdr:cNvSpPr/>
      </xdr:nvSpPr>
      <xdr:spPr>
        <a:xfrm>
          <a:off x="10079431" y="2070544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0</xdr:colOff>
      <xdr:row>207</xdr:row>
      <xdr:rowOff>0</xdr:rowOff>
    </xdr:from>
    <xdr:ext cx="47625" cy="6350"/>
    <xdr:sp macro="" textlink="">
      <xdr:nvSpPr>
        <xdr:cNvPr id="5" name="Shape 5"/>
        <xdr:cNvSpPr/>
      </xdr:nvSpPr>
      <xdr:spPr>
        <a:xfrm>
          <a:off x="10079431" y="207437726"/>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0</xdr:colOff>
      <xdr:row>207</xdr:row>
      <xdr:rowOff>0</xdr:rowOff>
    </xdr:from>
    <xdr:ext cx="47625" cy="6350"/>
    <xdr:sp macro="" textlink="">
      <xdr:nvSpPr>
        <xdr:cNvPr id="6" name="Shape 6"/>
        <xdr:cNvSpPr/>
      </xdr:nvSpPr>
      <xdr:spPr>
        <a:xfrm>
          <a:off x="10079431" y="207433474"/>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0</xdr:colOff>
      <xdr:row>207</xdr:row>
      <xdr:rowOff>0</xdr:rowOff>
    </xdr:from>
    <xdr:ext cx="47625" cy="6350"/>
    <xdr:sp macro="" textlink="">
      <xdr:nvSpPr>
        <xdr:cNvPr id="7" name="Shape 7"/>
        <xdr:cNvSpPr/>
      </xdr:nvSpPr>
      <xdr:spPr>
        <a:xfrm>
          <a:off x="10079431" y="207436522"/>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5</xdr:col>
      <xdr:colOff>969264</xdr:colOff>
      <xdr:row>186</xdr:row>
      <xdr:rowOff>247147</xdr:rowOff>
    </xdr:from>
    <xdr:ext cx="38100" cy="7620"/>
    <xdr:sp macro="" textlink="">
      <xdr:nvSpPr>
        <xdr:cNvPr id="8" name="Shape 2"/>
        <xdr:cNvSpPr/>
      </xdr:nvSpPr>
      <xdr:spPr>
        <a:xfrm>
          <a:off x="3655314" y="86143597"/>
          <a:ext cx="38100" cy="7620"/>
        </a:xfrm>
        <a:custGeom>
          <a:avLst/>
          <a:gdLst/>
          <a:ahLst/>
          <a:cxnLst/>
          <a:rect l="0" t="0" r="0" b="0"/>
          <a:pathLst>
            <a:path w="38100" h="7620">
              <a:moveTo>
                <a:pt x="38100" y="0"/>
              </a:moveTo>
              <a:lnTo>
                <a:pt x="0" y="0"/>
              </a:lnTo>
              <a:lnTo>
                <a:pt x="0" y="7620"/>
              </a:lnTo>
              <a:lnTo>
                <a:pt x="38100" y="7620"/>
              </a:lnTo>
              <a:lnTo>
                <a:pt x="38100" y="0"/>
              </a:lnTo>
              <a:close/>
            </a:path>
          </a:pathLst>
        </a:custGeom>
        <a:solidFill>
          <a:srgbClr val="006000">
            <a:alpha val="50000"/>
          </a:srgbClr>
        </a:solidFill>
      </xdr:spPr>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516331</xdr:colOff>
      <xdr:row>1</xdr:row>
      <xdr:rowOff>0</xdr:rowOff>
    </xdr:from>
    <xdr:ext cx="47625" cy="6350"/>
    <xdr:sp macro="" textlink="">
      <xdr:nvSpPr>
        <xdr:cNvPr id="2" name="Shape 2"/>
        <xdr:cNvSpPr/>
      </xdr:nvSpPr>
      <xdr:spPr>
        <a:xfrm>
          <a:off x="9203131" y="524922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 name="Shape 3"/>
        <xdr:cNvSpPr/>
      </xdr:nvSpPr>
      <xdr:spPr>
        <a:xfrm>
          <a:off x="9203131" y="524922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4" name="Shape 4"/>
        <xdr:cNvSpPr/>
      </xdr:nvSpPr>
      <xdr:spPr>
        <a:xfrm>
          <a:off x="9203131" y="524922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5" name="Shape 5"/>
        <xdr:cNvSpPr/>
      </xdr:nvSpPr>
      <xdr:spPr>
        <a:xfrm>
          <a:off x="9203131" y="524922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6" name="Shape 6"/>
        <xdr:cNvSpPr/>
      </xdr:nvSpPr>
      <xdr:spPr>
        <a:xfrm>
          <a:off x="9203131" y="524922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7" name="Shape 7"/>
        <xdr:cNvSpPr/>
      </xdr:nvSpPr>
      <xdr:spPr>
        <a:xfrm>
          <a:off x="9203131" y="524922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3</xdr:col>
      <xdr:colOff>969264</xdr:colOff>
      <xdr:row>0</xdr:row>
      <xdr:rowOff>247147</xdr:rowOff>
    </xdr:from>
    <xdr:ext cx="38100" cy="7620"/>
    <xdr:sp macro="" textlink="">
      <xdr:nvSpPr>
        <xdr:cNvPr id="8" name="Shape 2"/>
        <xdr:cNvSpPr/>
      </xdr:nvSpPr>
      <xdr:spPr>
        <a:xfrm>
          <a:off x="2779014" y="52492275"/>
          <a:ext cx="38100" cy="7620"/>
        </a:xfrm>
        <a:custGeom>
          <a:avLst/>
          <a:gdLst/>
          <a:ahLst/>
          <a:cxnLst/>
          <a:rect l="0" t="0" r="0" b="0"/>
          <a:pathLst>
            <a:path w="38100" h="7620">
              <a:moveTo>
                <a:pt x="38100" y="0"/>
              </a:moveTo>
              <a:lnTo>
                <a:pt x="0" y="0"/>
              </a:lnTo>
              <a:lnTo>
                <a:pt x="0" y="7620"/>
              </a:lnTo>
              <a:lnTo>
                <a:pt x="38100" y="7620"/>
              </a:lnTo>
              <a:lnTo>
                <a:pt x="38100" y="0"/>
              </a:lnTo>
              <a:close/>
            </a:path>
          </a:pathLst>
        </a:custGeom>
        <a:solidFill>
          <a:srgbClr val="006000">
            <a:alpha val="50000"/>
          </a:srgbClr>
        </a:solidFill>
      </xdr:spPr>
    </xdr:sp>
    <xdr:clientData/>
  </xdr:oneCellAnchor>
  <xdr:oneCellAnchor>
    <xdr:from>
      <xdr:col>14</xdr:col>
      <xdr:colOff>516331</xdr:colOff>
      <xdr:row>1</xdr:row>
      <xdr:rowOff>0</xdr:rowOff>
    </xdr:from>
    <xdr:ext cx="47625" cy="6350"/>
    <xdr:sp macro="" textlink="">
      <xdr:nvSpPr>
        <xdr:cNvPr id="9" name="Shape 2"/>
        <xdr:cNvSpPr/>
      </xdr:nvSpPr>
      <xdr:spPr>
        <a:xfrm>
          <a:off x="8831656" y="16478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0" name="Shape 3"/>
        <xdr:cNvSpPr/>
      </xdr:nvSpPr>
      <xdr:spPr>
        <a:xfrm>
          <a:off x="8831656" y="16478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1" name="Shape 4"/>
        <xdr:cNvSpPr/>
      </xdr:nvSpPr>
      <xdr:spPr>
        <a:xfrm>
          <a:off x="8831656" y="16478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2" name="Shape 5"/>
        <xdr:cNvSpPr/>
      </xdr:nvSpPr>
      <xdr:spPr>
        <a:xfrm>
          <a:off x="8831656" y="16478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3" name="Shape 6"/>
        <xdr:cNvSpPr/>
      </xdr:nvSpPr>
      <xdr:spPr>
        <a:xfrm>
          <a:off x="8831656" y="16478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4" name="Shape 7"/>
        <xdr:cNvSpPr/>
      </xdr:nvSpPr>
      <xdr:spPr>
        <a:xfrm>
          <a:off x="8831656" y="16478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5" name="Shape 2"/>
        <xdr:cNvSpPr/>
      </xdr:nvSpPr>
      <xdr:spPr>
        <a:xfrm>
          <a:off x="8831656" y="29146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6" name="Shape 3"/>
        <xdr:cNvSpPr/>
      </xdr:nvSpPr>
      <xdr:spPr>
        <a:xfrm>
          <a:off x="8831656" y="29146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7" name="Shape 4"/>
        <xdr:cNvSpPr/>
      </xdr:nvSpPr>
      <xdr:spPr>
        <a:xfrm>
          <a:off x="8831656" y="29146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8" name="Shape 5"/>
        <xdr:cNvSpPr/>
      </xdr:nvSpPr>
      <xdr:spPr>
        <a:xfrm>
          <a:off x="8831656" y="29146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9" name="Shape 6"/>
        <xdr:cNvSpPr/>
      </xdr:nvSpPr>
      <xdr:spPr>
        <a:xfrm>
          <a:off x="8831656" y="29146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0" name="Shape 7"/>
        <xdr:cNvSpPr/>
      </xdr:nvSpPr>
      <xdr:spPr>
        <a:xfrm>
          <a:off x="8831656" y="29146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1" name="Shape 2"/>
        <xdr:cNvSpPr/>
      </xdr:nvSpPr>
      <xdr:spPr>
        <a:xfrm>
          <a:off x="8831656" y="41814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2" name="Shape 3"/>
        <xdr:cNvSpPr/>
      </xdr:nvSpPr>
      <xdr:spPr>
        <a:xfrm>
          <a:off x="8831656" y="41814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3" name="Shape 4"/>
        <xdr:cNvSpPr/>
      </xdr:nvSpPr>
      <xdr:spPr>
        <a:xfrm>
          <a:off x="8831656" y="41814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4" name="Shape 5"/>
        <xdr:cNvSpPr/>
      </xdr:nvSpPr>
      <xdr:spPr>
        <a:xfrm>
          <a:off x="8831656" y="41814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5" name="Shape 6"/>
        <xdr:cNvSpPr/>
      </xdr:nvSpPr>
      <xdr:spPr>
        <a:xfrm>
          <a:off x="8831656" y="41814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6" name="Shape 7"/>
        <xdr:cNvSpPr/>
      </xdr:nvSpPr>
      <xdr:spPr>
        <a:xfrm>
          <a:off x="8831656" y="41814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7" name="Shape 2"/>
        <xdr:cNvSpPr/>
      </xdr:nvSpPr>
      <xdr:spPr>
        <a:xfrm>
          <a:off x="8831656" y="48482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8" name="Shape 3"/>
        <xdr:cNvSpPr/>
      </xdr:nvSpPr>
      <xdr:spPr>
        <a:xfrm>
          <a:off x="8831656" y="48482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9" name="Shape 4"/>
        <xdr:cNvSpPr/>
      </xdr:nvSpPr>
      <xdr:spPr>
        <a:xfrm>
          <a:off x="8831656" y="48482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0" name="Shape 5"/>
        <xdr:cNvSpPr/>
      </xdr:nvSpPr>
      <xdr:spPr>
        <a:xfrm>
          <a:off x="8831656" y="48482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1" name="Shape 6"/>
        <xdr:cNvSpPr/>
      </xdr:nvSpPr>
      <xdr:spPr>
        <a:xfrm>
          <a:off x="8831656" y="48482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2" name="Shape 7"/>
        <xdr:cNvSpPr/>
      </xdr:nvSpPr>
      <xdr:spPr>
        <a:xfrm>
          <a:off x="8831656" y="48482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3" name="Shape 2"/>
        <xdr:cNvSpPr/>
      </xdr:nvSpPr>
      <xdr:spPr>
        <a:xfrm>
          <a:off x="8831656" y="61150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4" name="Shape 3"/>
        <xdr:cNvSpPr/>
      </xdr:nvSpPr>
      <xdr:spPr>
        <a:xfrm>
          <a:off x="8831656" y="61150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5" name="Shape 4"/>
        <xdr:cNvSpPr/>
      </xdr:nvSpPr>
      <xdr:spPr>
        <a:xfrm>
          <a:off x="8831656" y="61150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6" name="Shape 5"/>
        <xdr:cNvSpPr/>
      </xdr:nvSpPr>
      <xdr:spPr>
        <a:xfrm>
          <a:off x="8831656" y="61150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7" name="Shape 6"/>
        <xdr:cNvSpPr/>
      </xdr:nvSpPr>
      <xdr:spPr>
        <a:xfrm>
          <a:off x="8831656" y="61150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8" name="Shape 7"/>
        <xdr:cNvSpPr/>
      </xdr:nvSpPr>
      <xdr:spPr>
        <a:xfrm>
          <a:off x="8831656" y="61150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969264</xdr:colOff>
      <xdr:row>25</xdr:row>
      <xdr:rowOff>247147</xdr:rowOff>
    </xdr:from>
    <xdr:ext cx="38100" cy="7620"/>
    <xdr:sp macro="" textlink="">
      <xdr:nvSpPr>
        <xdr:cNvPr id="2" name="Shape 2"/>
        <xdr:cNvSpPr/>
      </xdr:nvSpPr>
      <xdr:spPr>
        <a:xfrm>
          <a:off x="3140964" y="10675620"/>
          <a:ext cx="38100" cy="7620"/>
        </a:xfrm>
        <a:custGeom>
          <a:avLst/>
          <a:gdLst/>
          <a:ahLst/>
          <a:cxnLst/>
          <a:rect l="0" t="0" r="0" b="0"/>
          <a:pathLst>
            <a:path w="38100" h="7620">
              <a:moveTo>
                <a:pt x="38100" y="0"/>
              </a:moveTo>
              <a:lnTo>
                <a:pt x="0" y="0"/>
              </a:lnTo>
              <a:lnTo>
                <a:pt x="0" y="7620"/>
              </a:lnTo>
              <a:lnTo>
                <a:pt x="38100" y="7620"/>
              </a:lnTo>
              <a:lnTo>
                <a:pt x="38100" y="0"/>
              </a:lnTo>
              <a:close/>
            </a:path>
          </a:pathLst>
        </a:custGeom>
        <a:solidFill>
          <a:srgbClr val="006000">
            <a:alpha val="50000"/>
          </a:srgbClr>
        </a:solidFill>
      </xdr:spPr>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969264</xdr:colOff>
      <xdr:row>39</xdr:row>
      <xdr:rowOff>247147</xdr:rowOff>
    </xdr:from>
    <xdr:ext cx="38100" cy="7620"/>
    <xdr:sp macro="" textlink="">
      <xdr:nvSpPr>
        <xdr:cNvPr id="2" name="Shape 2"/>
        <xdr:cNvSpPr/>
      </xdr:nvSpPr>
      <xdr:spPr>
        <a:xfrm>
          <a:off x="3140964" y="25854660"/>
          <a:ext cx="38100" cy="7620"/>
        </a:xfrm>
        <a:custGeom>
          <a:avLst/>
          <a:gdLst/>
          <a:ahLst/>
          <a:cxnLst/>
          <a:rect l="0" t="0" r="0" b="0"/>
          <a:pathLst>
            <a:path w="38100" h="7620">
              <a:moveTo>
                <a:pt x="38100" y="0"/>
              </a:moveTo>
              <a:lnTo>
                <a:pt x="0" y="0"/>
              </a:lnTo>
              <a:lnTo>
                <a:pt x="0" y="7620"/>
              </a:lnTo>
              <a:lnTo>
                <a:pt x="38100" y="7620"/>
              </a:lnTo>
              <a:lnTo>
                <a:pt x="38100" y="0"/>
              </a:lnTo>
              <a:close/>
            </a:path>
          </a:pathLst>
        </a:custGeom>
        <a:solidFill>
          <a:srgbClr val="006000">
            <a:alpha val="50000"/>
          </a:srgbClr>
        </a:solidFill>
      </xdr:spPr>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969264</xdr:colOff>
      <xdr:row>101</xdr:row>
      <xdr:rowOff>247147</xdr:rowOff>
    </xdr:from>
    <xdr:ext cx="38100" cy="7620"/>
    <xdr:sp macro="" textlink="">
      <xdr:nvSpPr>
        <xdr:cNvPr id="2" name="Shape 2"/>
        <xdr:cNvSpPr/>
      </xdr:nvSpPr>
      <xdr:spPr>
        <a:xfrm>
          <a:off x="3140964" y="56459887"/>
          <a:ext cx="38100" cy="7620"/>
        </a:xfrm>
        <a:custGeom>
          <a:avLst/>
          <a:gdLst/>
          <a:ahLst/>
          <a:cxnLst/>
          <a:rect l="0" t="0" r="0" b="0"/>
          <a:pathLst>
            <a:path w="38100" h="7620">
              <a:moveTo>
                <a:pt x="38100" y="0"/>
              </a:moveTo>
              <a:lnTo>
                <a:pt x="0" y="0"/>
              </a:lnTo>
              <a:lnTo>
                <a:pt x="0" y="7620"/>
              </a:lnTo>
              <a:lnTo>
                <a:pt x="38100" y="7620"/>
              </a:lnTo>
              <a:lnTo>
                <a:pt x="38100" y="0"/>
              </a:lnTo>
              <a:close/>
            </a:path>
          </a:pathLst>
        </a:custGeom>
        <a:solidFill>
          <a:srgbClr val="006000">
            <a:alpha val="50000"/>
          </a:srgbClr>
        </a:solidFill>
      </xdr:spPr>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c.europa.eu/info/files/operational-arrangements-between-commission-and-italy_en" TargetMode="External"/><Relationship Id="rId7" Type="http://schemas.openxmlformats.org/officeDocument/2006/relationships/printerSettings" Target="../printerSettings/printerSettings1.bin"/><Relationship Id="rId2" Type="http://schemas.openxmlformats.org/officeDocument/2006/relationships/hyperlink" Target="https://www.gazzettaufficiale.it/eli/id/2021/09/24/21A05556/sg" TargetMode="External"/><Relationship Id="rId1" Type="http://schemas.openxmlformats.org/officeDocument/2006/relationships/hyperlink" Target="https://italiadomani.gov.it/it/home.html" TargetMode="External"/><Relationship Id="rId6" Type="http://schemas.openxmlformats.org/officeDocument/2006/relationships/hyperlink" Target="https://italiadomani.gov.it/content/dam/sogei-ng/documenti/Quadro%20PNRR-Piano%20Complementare_aggiornato%20al%2030.09.2021.csv" TargetMode="External"/><Relationship Id="rId5" Type="http://schemas.openxmlformats.org/officeDocument/2006/relationships/hyperlink" Target="https://italiadomani.gov.it/content/dam/sogei-ng/documenti/20210708_Annex_CID_IT%20Doc%2010160_21%20Prot.450.pdf" TargetMode="External"/><Relationship Id="rId4" Type="http://schemas.openxmlformats.org/officeDocument/2006/relationships/hyperlink" Target="https://italiadomani.gov.it/content/dam/sogei-ng/documenti/CELEX_52021SC0165_IT_TXT.pdf" TargetMode="External"/></Relationships>
</file>

<file path=xl/worksheets/_rels/sheet10.xml.rels><?xml version="1.0" encoding="UTF-8" standalone="yes"?>
<Relationships xmlns="http://schemas.openxmlformats.org/package/2006/relationships"><Relationship Id="rId26" Type="http://schemas.openxmlformats.org/officeDocument/2006/relationships/hyperlink" Target="https://italiadomani.gov.it/it/Interventi/investimenti/sicurezza-sismica-nei-luoghi-di-culto.html" TargetMode="External"/><Relationship Id="rId117" Type="http://schemas.openxmlformats.org/officeDocument/2006/relationships/hyperlink" Target="https://italiadomani.gov.it/it/Interventi/investimenti/potenziamento-dei-centri-per-l-impiego.html" TargetMode="External"/><Relationship Id="rId21" Type="http://schemas.openxmlformats.org/officeDocument/2006/relationships/hyperlink" Target="https://italiadomani.gov.it/it/Interventi/investimenti/fondi-integrati-per-la-competitivita-delle-imprese-turistiche.html" TargetMode="External"/><Relationship Id="rId42" Type="http://schemas.openxmlformats.org/officeDocument/2006/relationships/hyperlink" Target="https://italiadomani.gov.it/it/Interventi/investimenti/produzione-in-aree-industriali-dismesse.html" TargetMode="External"/><Relationship Id="rId47" Type="http://schemas.openxmlformats.org/officeDocument/2006/relationships/hyperlink" Target="https://italiadomani.gov.it/it/Interventi/investimenti/ricerca-e-sviluppo-sull-idrogeno.html" TargetMode="External"/><Relationship Id="rId63" Type="http://schemas.openxmlformats.org/officeDocument/2006/relationships/hyperlink" Target="https://italiadomani.gov.it/it/Interventi/investimenti/investimenti-in-fognatura-e-depurazione.html" TargetMode="External"/><Relationship Id="rId68" Type="http://schemas.openxmlformats.org/officeDocument/2006/relationships/hyperlink" Target="https://italiadomani.gov.it/it/Interventi/investimenti/riduzione-delle-perdite-nelle-reti-di-distribuzione-dell-acqua-compresa-la-digitalizzazione-e-il-monitoraggio-delle-reti.html" TargetMode="External"/><Relationship Id="rId84" Type="http://schemas.openxmlformats.org/officeDocument/2006/relationships/hyperlink" Target="https://italiadomani.gov.it/it/Interventi/investimenti/digitalizzazione-della-catena-logistica.html" TargetMode="External"/><Relationship Id="rId89" Type="http://schemas.openxmlformats.org/officeDocument/2006/relationships/hyperlink" Target="https://italiadomani.gov.it/it/Interventi/investimenti/sviluppo-accessibilita-marittima-e-resilienza-infrastrutture-portuali-cambiamenti-climatici.html" TargetMode="External"/><Relationship Id="rId112" Type="http://schemas.openxmlformats.org/officeDocument/2006/relationships/hyperlink" Target="https://italiadomani.gov.it/it/Interventi/investimenti/partenariati-horizon-europe.html" TargetMode="External"/><Relationship Id="rId133" Type="http://schemas.openxmlformats.org/officeDocument/2006/relationships/hyperlink" Target="https://italiadomani.gov.it/it/Interventi/investimenti/interventi-per-le-aree-del-terremoto.html" TargetMode="External"/><Relationship Id="rId138" Type="http://schemas.openxmlformats.org/officeDocument/2006/relationships/hyperlink" Target="https://italiadomani.gov.it/it/Interventi/investimenti/case-della-comunita-e-presa-in-carico-della-persona.html" TargetMode="External"/><Relationship Id="rId16" Type="http://schemas.openxmlformats.org/officeDocument/2006/relationships/hyperlink" Target="https://italiadomani.gov.it/it/Interventi/investimenti/tecnologie-satellitari-ed-economia-spaziale.html" TargetMode="External"/><Relationship Id="rId107" Type="http://schemas.openxmlformats.org/officeDocument/2006/relationships/hyperlink" Target="https://italiadomani.gov.it/it/Interventi/investimenti/finanziamento-di-start-up.html" TargetMode="External"/><Relationship Id="rId11" Type="http://schemas.openxmlformats.org/officeDocument/2006/relationships/hyperlink" Target="https://italiadomani.gov.it/it/Interventi/investimenti/task-force-digitalizzazione-monitoraggio-e-performance.html" TargetMode="External"/><Relationship Id="rId32" Type="http://schemas.openxmlformats.org/officeDocument/2006/relationships/hyperlink" Target="https://italiadomani.gov.it/it/Interventi/investimenti/green-communities.html" TargetMode="External"/><Relationship Id="rId37" Type="http://schemas.openxmlformats.org/officeDocument/2006/relationships/hyperlink" Target="https://italiadomani.gov.it/it/Interventi/investimenti/realizzazione-nuovi-impianti-di-gestione-rifiuti-e-ammodernamento-di-impianti-esistenti.html" TargetMode="External"/><Relationship Id="rId53" Type="http://schemas.openxmlformats.org/officeDocument/2006/relationships/hyperlink" Target="https://italiadomani.gov.it/it/Interventi/investimenti/sviluppo-trasporto-rapido-di-massa.html" TargetMode="External"/><Relationship Id="rId58" Type="http://schemas.openxmlformats.org/officeDocument/2006/relationships/hyperlink" Target="https://italiadomani.gov.it/it/Interventi/investimenti/sviluppo-di-sistemi-di-teleriscaldamento.html" TargetMode="External"/><Relationship Id="rId74" Type="http://schemas.openxmlformats.org/officeDocument/2006/relationships/hyperlink" Target="https://italiadomani.gov.it/it/Interventi/investimenti/linee-ad-alta-velocita-nel-nord-che-collegano-all-europa.html" TargetMode="External"/><Relationship Id="rId79" Type="http://schemas.openxmlformats.org/officeDocument/2006/relationships/hyperlink" Target="https://italiadomani.gov.it/it/Interventi/investimenti/rinnovo-del-materiale-rotabile.html" TargetMode="External"/><Relationship Id="rId102" Type="http://schemas.openxmlformats.org/officeDocument/2006/relationships/hyperlink" Target="https://italiadomani.gov.it/it/Interventi/investimenti/scuola-4-0-scuole-innovative-nuove-aule-didattiche-e-laboratori.html" TargetMode="External"/><Relationship Id="rId123" Type="http://schemas.openxmlformats.org/officeDocument/2006/relationships/hyperlink" Target="https://italiadomani.gov.it/it/Interventi/investimenti/percorsi-di-autonomia-per-persone-con-disabilita.html" TargetMode="External"/><Relationship Id="rId128" Type="http://schemas.openxmlformats.org/officeDocument/2006/relationships/hyperlink" Target="https://italiadomani.gov.it/it/Interventi/investimenti/programma-innovativo-della-qualita-dell-abitare.html" TargetMode="External"/><Relationship Id="rId144" Type="http://schemas.openxmlformats.org/officeDocument/2006/relationships/hyperlink" Target="https://italiadomani.gov.it/it/Interventi/investimenti/valorizzazione-e-potenziamento-della-ricerca-biomedica-del-ssn.html" TargetMode="External"/><Relationship Id="rId149" Type="http://schemas.openxmlformats.org/officeDocument/2006/relationships/hyperlink" Target="https://italiadomani.gov.it/it/Interventi/investimenti/investimento-in-capitale-umano-per-rafforzare-l-ufficio-del-processo-e-superare-le-disparita-tra-tribunali.html" TargetMode="External"/><Relationship Id="rId5" Type="http://schemas.openxmlformats.org/officeDocument/2006/relationships/hyperlink" Target="https://italiadomani.gov.it/it/Interventi/investimenti/dati-e-interoperabilita.html" TargetMode="External"/><Relationship Id="rId90" Type="http://schemas.openxmlformats.org/officeDocument/2006/relationships/hyperlink" Target="https://italiadomani.gov.it/it/Interventi/investimenti/ultimo-penultimo-miglio-ferroviario-stradale.html" TargetMode="External"/><Relationship Id="rId95" Type="http://schemas.openxmlformats.org/officeDocument/2006/relationships/hyperlink" Target="https://italiadomani.gov.it/it/Interventi/investimenti/intervento-straordinario-finalizzato-alla-riduzione-dei-divari-territoriali-nei-cicli-I-e-II-della-scuola-secondaria-di-secondo-grado.html" TargetMode="External"/><Relationship Id="rId22" Type="http://schemas.openxmlformats.org/officeDocument/2006/relationships/hyperlink" Target="https://italiadomani.gov.it/it/Interventi/investimenti/hub-del-turismo-digitale.html" TargetMode="External"/><Relationship Id="rId27" Type="http://schemas.openxmlformats.org/officeDocument/2006/relationships/hyperlink" Target="https://italiadomani.gov.it/it/Interventi/investimenti/strategia-digitale-e-piattaforme-per-il-patrimonio-culturale.html" TargetMode="External"/><Relationship Id="rId43" Type="http://schemas.openxmlformats.org/officeDocument/2006/relationships/hyperlink" Target="https://italiadomani.gov.it/it/Interventi/investimenti/promozione-impianti-innovativi-incluso-off-shore.html" TargetMode="External"/><Relationship Id="rId48" Type="http://schemas.openxmlformats.org/officeDocument/2006/relationships/hyperlink" Target="https://italiadomani.gov.it/it/Interventi/investimenti/rinnovabili-e-batterie.html" TargetMode="External"/><Relationship Id="rId64" Type="http://schemas.openxmlformats.org/officeDocument/2006/relationships/hyperlink" Target="https://italiadomani.gov.it/it/Interventi/investimenti/investimenti-in-infrastrutture-idriche-primarie-per-la-sicurezza-dell-approvvigionamento-idrico.html" TargetMode="External"/><Relationship Id="rId69" Type="http://schemas.openxmlformats.org/officeDocument/2006/relationships/hyperlink" Target="https://italiadomani.gov.it/it/Interventi/investimenti/rinaturazione-dell-area-del-Po.html" TargetMode="External"/><Relationship Id="rId113" Type="http://schemas.openxmlformats.org/officeDocument/2006/relationships/hyperlink" Target="https://italiadomani.gov.it/it/Interventi/investimenti/partenariati-allargati-estesi-a-universita-centri-di-ricerca-imprese-e-finanziamento-progetti-di-ricerca-di-base.html" TargetMode="External"/><Relationship Id="rId118" Type="http://schemas.openxmlformats.org/officeDocument/2006/relationships/hyperlink" Target="https://italiadomani.gov.it/it/Interventi/investimenti/servizio-civile-universale.html" TargetMode="External"/><Relationship Id="rId134" Type="http://schemas.openxmlformats.org/officeDocument/2006/relationships/hyperlink" Target="https://italiadomani.gov.it/it/Interventi/investimenti/interventi-socio-educativi-strutturati-per-combattere-la-poverta-educativa-nel-mezzogiorno-a-sostegno-del-terzo-settore.html" TargetMode="External"/><Relationship Id="rId139" Type="http://schemas.openxmlformats.org/officeDocument/2006/relationships/hyperlink" Target="https://italiadomani.gov.it/it/Interventi/investimenti/ammodernamento-tecnologico-degli-ospedali.html" TargetMode="External"/><Relationship Id="rId80" Type="http://schemas.openxmlformats.org/officeDocument/2006/relationships/hyperlink" Target="https://italiadomani.gov.it/it/Interventi/investimenti/strade-sicure-implementazione-di-un-sistema-di-monitoraggio-dinamico-per-il-controllo-da-remoto-di-ponti-viadotti-e-tunnel-A24-A25.html" TargetMode="External"/><Relationship Id="rId85" Type="http://schemas.openxmlformats.org/officeDocument/2006/relationships/hyperlink" Target="https://italiadomani.gov.it/it/Interventi/investimenti/efficientamento-energetico.html" TargetMode="External"/><Relationship Id="rId150" Type="http://schemas.openxmlformats.org/officeDocument/2006/relationships/hyperlink" Target="https://italiadomani.gov.it/it/Interventi/investimenti/sperimentazione-dell-idrogeno-per-il-trasporto-ferroviario.html" TargetMode="External"/><Relationship Id="rId12" Type="http://schemas.openxmlformats.org/officeDocument/2006/relationships/hyperlink" Target="https://italiadomani.gov.it/it/Interventi/investimenti/investimenti-ad-alto-contenuto-tecnologico.html" TargetMode="External"/><Relationship Id="rId17" Type="http://schemas.openxmlformats.org/officeDocument/2006/relationships/hyperlink" Target="https://italiadomani.gov.it/it/Interventi/investimenti/transizione-4-0.html" TargetMode="External"/><Relationship Id="rId25" Type="http://schemas.openxmlformats.org/officeDocument/2006/relationships/hyperlink" Target="https://italiadomani.gov.it/it/Interventi/investimenti/rimozione-delle-barriere-fisiche-e-cognitive-in-musei-biblioteche-e-archivi-per-consentire-un-piu-ampio-accesso-e-partecipazione-alla-cultura.html" TargetMode="External"/><Relationship Id="rId33" Type="http://schemas.openxmlformats.org/officeDocument/2006/relationships/hyperlink" Target="https://italiadomani.gov.it/it/Interventi/investimenti/Innovazione-e-meccanizzazione-nel-settore-agricolo-e-alimentare.html" TargetMode="External"/><Relationship Id="rId38" Type="http://schemas.openxmlformats.org/officeDocument/2006/relationships/hyperlink" Target="https://italiadomani.gov.it/it/Interventi/investimenti/bus-elettrici.html" TargetMode="External"/><Relationship Id="rId46" Type="http://schemas.openxmlformats.org/officeDocument/2006/relationships/hyperlink" Target="https://italiadomani.gov.it/it/Interventi/investimenti/rafforzamento-smart-grid.html" TargetMode="External"/><Relationship Id="rId59" Type="http://schemas.openxmlformats.org/officeDocument/2006/relationships/hyperlink" Target="https://italiadomani.gov.it/it/Interventi/investimenti/sicuro-verde-e-sociale-riqualificazione-edilizia-residenziale-pubblica.html" TargetMode="External"/><Relationship Id="rId67" Type="http://schemas.openxmlformats.org/officeDocument/2006/relationships/hyperlink" Target="https://italiadomani.gov.it/it/Interventi/investimenti/realizzazione-di-un-sistema-avanzato-ed-integrato-di-monitoraggio-e-previsione.html" TargetMode="External"/><Relationship Id="rId103" Type="http://schemas.openxmlformats.org/officeDocument/2006/relationships/hyperlink" Target="https://italiadomani.gov.it/it/Interventi/investimenti/Sviluppo-del-sistema-di-formazione-professionale-terziaria.html" TargetMode="External"/><Relationship Id="rId108" Type="http://schemas.openxmlformats.org/officeDocument/2006/relationships/hyperlink" Target="https://italiadomani.gov.it/it/Interventi/investimenti/fondo-per-il-programma-nazionale-ricerca-pnr-e-progetti-di-ricerca-di-significativo-interesse-nazionale-prin.html" TargetMode="External"/><Relationship Id="rId116" Type="http://schemas.openxmlformats.org/officeDocument/2006/relationships/hyperlink" Target="https://italiadomani.gov.it/it/Interventi/investimenti/creazione-di-imprese-femminili.html" TargetMode="External"/><Relationship Id="rId124" Type="http://schemas.openxmlformats.org/officeDocument/2006/relationships/hyperlink" Target="https://italiadomani.gov.it/it/Interventi/investimenti/piani-urbani-integrati.html" TargetMode="External"/><Relationship Id="rId129" Type="http://schemas.openxmlformats.org/officeDocument/2006/relationships/hyperlink" Target="https://italiadomani.gov.it/it/Interventi/investimenti/sostegno-alle-persone-vulnerabili-e-prevenzione-dell-istituzionalizzazione-degli-anziani-non-autosufficienti.html" TargetMode="External"/><Relationship Id="rId137" Type="http://schemas.openxmlformats.org/officeDocument/2006/relationships/hyperlink" Target="https://italiadomani.gov.it/it/Interventi/investimenti/casa-come-primo-luogo-di-cura-assistenza-domiciliare-e-telemedicina.html" TargetMode="External"/><Relationship Id="rId20" Type="http://schemas.openxmlformats.org/officeDocument/2006/relationships/hyperlink" Target="https://italiadomani.gov.it/it/Interventi/investimenti/caput-mundi-next-generation-EU-per-grandi-eventi-turistici.html" TargetMode="External"/><Relationship Id="rId41" Type="http://schemas.openxmlformats.org/officeDocument/2006/relationships/hyperlink" Target="https://italiadomani.gov.it/it/Interventi/investimenti/interventi-su-resilienza-climatica-reti.html" TargetMode="External"/><Relationship Id="rId54" Type="http://schemas.openxmlformats.org/officeDocument/2006/relationships/hyperlink" Target="https://italiadomani.gov.it/it/Interventi/investimenti/utilizzo-dell-idrogeno-in-settori-hard-to-abate.html" TargetMode="External"/><Relationship Id="rId62" Type="http://schemas.openxmlformats.org/officeDocument/2006/relationships/hyperlink" Target="https://italiadomani.gov.it/it/Interventi/investimenti/interventi-per-la-resilienza-la-valorizzazione-del-territorio-e-l-efficienza-energetica-dei-comuni.html" TargetMode="External"/><Relationship Id="rId70" Type="http://schemas.openxmlformats.org/officeDocument/2006/relationships/hyperlink" Target="https://italiadomani.gov.it/it/Interventi/investimenti/ripristino-e-tutela-dei-fondali-e-degli-habitat-marini.html" TargetMode="External"/><Relationship Id="rId75" Type="http://schemas.openxmlformats.org/officeDocument/2006/relationships/hyperlink" Target="https://italiadomani.gov.it/it/Interventi/investimenti/miglioramento-delle-stazioni-ferroviarie-nel-sud.html" TargetMode="External"/><Relationship Id="rId83" Type="http://schemas.openxmlformats.org/officeDocument/2006/relationships/hyperlink" Target="https://italiadomani.gov.it/it/Interventi/investimenti/aumento-selettivo-della-capacita-portuale.html" TargetMode="External"/><Relationship Id="rId88" Type="http://schemas.openxmlformats.org/officeDocument/2006/relationships/hyperlink" Target="https://italiadomani.gov.it/it/Interventi/investimenti/interventi-per-la-sostenibilita-ambientale-dei-porti-green-ports.html" TargetMode="External"/><Relationship Id="rId91" Type="http://schemas.openxmlformats.org/officeDocument/2006/relationships/hyperlink" Target="https://italiadomani.gov.it/it/Interventi/investimenti/borse-di-studio-per-l-accesso-all-universita.html" TargetMode="External"/><Relationship Id="rId96" Type="http://schemas.openxmlformats.org/officeDocument/2006/relationships/hyperlink" Target="https://italiadomani.gov.it/it/Interventi/investimenti/nuove-competenze-e-nuovi-linguaggi.html" TargetMode="External"/><Relationship Id="rId111" Type="http://schemas.openxmlformats.org/officeDocument/2006/relationships/hyperlink" Target="https://italiadomani.gov.it/it/Interventi/investimenti/ipcei.html" TargetMode="External"/><Relationship Id="rId132" Type="http://schemas.openxmlformats.org/officeDocument/2006/relationships/hyperlink" Target="https://italiadomani.gov.it/it/Interventi/investimenti/interventi-infrastrutturali-per-le-zone-economiche-speciali-o-zes.html" TargetMode="External"/><Relationship Id="rId140" Type="http://schemas.openxmlformats.org/officeDocument/2006/relationships/hyperlink" Target="https://italiadomani.gov.it/it/Interventi/investimenti/ecosistema-innovativo-della-salute.html" TargetMode="External"/><Relationship Id="rId145" Type="http://schemas.openxmlformats.org/officeDocument/2006/relationships/hyperlink" Target="https://italiadomani.gov.it/it/Interventi/investimenti/verso-un-nuovo-ospedale-sicuro-e-sostenibile.html" TargetMode="External"/><Relationship Id="rId1" Type="http://schemas.openxmlformats.org/officeDocument/2006/relationships/hyperlink" Target="https://italiadomani.gov.it/it/Interventi/investimenti/abilitazione-e-facilitazione-migrazione-al-cloud.html" TargetMode="External"/><Relationship Id="rId6" Type="http://schemas.openxmlformats.org/officeDocument/2006/relationships/hyperlink" Target="https://italiadomani.gov.it/it/Interventi/investimenti/digitalizzazione-delle-grandi-amministrazioni-centrali.html" TargetMode="External"/><Relationship Id="rId15" Type="http://schemas.openxmlformats.org/officeDocument/2006/relationships/hyperlink" Target="https://italiadomani.gov.it/it/Interventi/investimenti/reti-ultraveloci-banda-ultra-larga-e-5G.html" TargetMode="External"/><Relationship Id="rId23" Type="http://schemas.openxmlformats.org/officeDocument/2006/relationships/hyperlink" Target="https://italiadomani.gov.it/it/Interventi/investimenti/migliorare-l-efficienza-energetica-di-cinema-teatri-e-musei.html" TargetMode="External"/><Relationship Id="rId28" Type="http://schemas.openxmlformats.org/officeDocument/2006/relationships/hyperlink" Target="https://italiadomani.gov.it/it/Interventi/investimenti/sviluppo-industria-cinematografica-progetto-cinecitta.html" TargetMode="External"/><Relationship Id="rId36" Type="http://schemas.openxmlformats.org/officeDocument/2006/relationships/hyperlink" Target="https://italiadomani.gov.it/it/Interventi/investimenti/progetti-faro-di-economia-circolare.html" TargetMode="External"/><Relationship Id="rId49" Type="http://schemas.openxmlformats.org/officeDocument/2006/relationships/hyperlink" Target="https://italiadomani.gov.it/it/Interventi/investimenti/rinnovo-flotte-bus-e-treni-verdi.html" TargetMode="External"/><Relationship Id="rId57" Type="http://schemas.openxmlformats.org/officeDocument/2006/relationships/hyperlink" Target="https://italiadomani.gov.it/it/Interventi/investimenti/piano-di-sostituzione-di-edifici-scolastici-e-di-riqualificazione-energetica.html" TargetMode="External"/><Relationship Id="rId106" Type="http://schemas.openxmlformats.org/officeDocument/2006/relationships/hyperlink" Target="https://italiadomani.gov.it/it/Interventi/investimenti/finanziamento-di-progetti-presentati-da-giovani-ricercatori.html" TargetMode="External"/><Relationship Id="rId114" Type="http://schemas.openxmlformats.org/officeDocument/2006/relationships/hyperlink" Target="https://italiadomani.gov.it/it/Interventi/investimenti/potenziamento-ed-estensione-tematica-e-territoriale-dei-centri-di-trasferimento-tecnologico-per-segmenti-di-industria.html" TargetMode="External"/><Relationship Id="rId119" Type="http://schemas.openxmlformats.org/officeDocument/2006/relationships/hyperlink" Target="https://italiadomani.gov.it/it/Interventi/investimenti/sistema-di-certificazione-della-parita-di-genere.html" TargetMode="External"/><Relationship Id="rId127" Type="http://schemas.openxmlformats.org/officeDocument/2006/relationships/hyperlink" Target="https://italiadomani.gov.it/it/Interventi/investimenti/progetti-di-rigenerazione-urbana-volti-a-ridurre-situazioni-di-emarginazione-e-degrado-sociale.html" TargetMode="External"/><Relationship Id="rId10" Type="http://schemas.openxmlformats.org/officeDocument/2006/relationships/hyperlink" Target="https://italiadomani.gov.it/it/Interventi/investimenti/servizi-digitali-e-cittadinanza-digitale.html" TargetMode="External"/><Relationship Id="rId31" Type="http://schemas.openxmlformats.org/officeDocument/2006/relationships/hyperlink" Target="https://italiadomani.gov.it/it/Interventi/investimenti/cultura-e-consapevolezza-delle-sfide-ambientali.html" TargetMode="External"/><Relationship Id="rId44" Type="http://schemas.openxmlformats.org/officeDocument/2006/relationships/hyperlink" Target="https://italiadomani.gov.it/it/Interventi/investimenti/promozione-rinnovabili-per-le-comunita-energetiche-e-l-auto-consumo.html" TargetMode="External"/><Relationship Id="rId52" Type="http://schemas.openxmlformats.org/officeDocument/2006/relationships/hyperlink" Target="https://italiadomani.gov.it/it/Interventi/investimenti/sviluppo-biometano.html" TargetMode="External"/><Relationship Id="rId60" Type="http://schemas.openxmlformats.org/officeDocument/2006/relationships/hyperlink" Target="https://italiadomani.gov.it/it/Interventi/investimenti/bonifica-dei-siti-orfani.html" TargetMode="External"/><Relationship Id="rId65" Type="http://schemas.openxmlformats.org/officeDocument/2006/relationships/hyperlink" Target="https://italiadomani.gov.it/it/Interventi/investimenti/investimenti-nella-resilienza-dell-agro-sistema-irriguo-per-una-migliore-gestione-delle-risorse-idriche.html" TargetMode="External"/><Relationship Id="rId73" Type="http://schemas.openxmlformats.org/officeDocument/2006/relationships/hyperlink" Target="https://italiadomani.gov.it/it/Interventi/investimenti/connessioni-diagonali.html" TargetMode="External"/><Relationship Id="rId78" Type="http://schemas.openxmlformats.org/officeDocument/2006/relationships/hyperlink" Target="https://italiadomani.gov.it/it/Interventi/investimenti/potenziamento-elettrificazione-e-aumento-della-resilienza-delle-ferrovie-nel-sud.html" TargetMode="External"/><Relationship Id="rId81" Type="http://schemas.openxmlformats.org/officeDocument/2006/relationships/hyperlink" Target="https://italiadomani.gov.it/it/Interventi/investimenti/strade-sicure-implementazione-di-un-sistema-di-monitoraggio-dinamico-per-il-controllo-da-remoto-di-ponti-viadotti-e-tunnel-ANAS.html" TargetMode="External"/><Relationship Id="rId86" Type="http://schemas.openxmlformats.org/officeDocument/2006/relationships/hyperlink" Target="https://italiadomani.gov.it/it/Interventi/investimenti/elettrificazione-delle-banchine-cold-ironing.html" TargetMode="External"/><Relationship Id="rId94" Type="http://schemas.openxmlformats.org/officeDocument/2006/relationships/hyperlink" Target="https://italiadomani.gov.it/it/Interventi/investimenti/estensione-del-numero-di-dottorati-di-ricerca-e-dottorati-innovativi-per-la-pubblica-amministrazione-e-il-patrimonio-culturale.html" TargetMode="External"/><Relationship Id="rId99" Type="http://schemas.openxmlformats.org/officeDocument/2006/relationships/hyperlink" Target="https://italiadomani.gov.it/it/Interventi/investimenti/piano-di-estensione-del-tempo-pieno-e-mense.html" TargetMode="External"/><Relationship Id="rId101" Type="http://schemas.openxmlformats.org/officeDocument/2006/relationships/hyperlink" Target="https://italiadomani.gov.it/it/Interventi/investimenti/potenziamento-infrastrutture-per-lo-sport-a-scuola.html" TargetMode="External"/><Relationship Id="rId122" Type="http://schemas.openxmlformats.org/officeDocument/2006/relationships/hyperlink" Target="https://italiadomani.gov.it/it/Interventi/investimenti/housing-temporaneo-e-stazioni-di-posta.html" TargetMode="External"/><Relationship Id="rId130" Type="http://schemas.openxmlformats.org/officeDocument/2006/relationships/hyperlink" Target="https://italiadomani.gov.it/it/Interventi/investimenti/sport-e-inclusione-sociale.html" TargetMode="External"/><Relationship Id="rId135" Type="http://schemas.openxmlformats.org/officeDocument/2006/relationships/hyperlink" Target="https://italiadomani.gov.it/it/Interventi/investimenti/strategia-nazionale-per-le-aree-interne.html" TargetMode="External"/><Relationship Id="rId143" Type="http://schemas.openxmlformats.org/officeDocument/2006/relationships/hyperlink" Target="https://italiadomani.gov.it/it/Interventi/investimenti/sviluppo-delle-competenze-tecnico-professionali-digitali-e-manageriali-del-personale-del-sistema-sanitario.html" TargetMode="External"/><Relationship Id="rId148" Type="http://schemas.openxmlformats.org/officeDocument/2006/relationships/hyperlink" Target="https://italiadomani.gov.it/it/Interventi/investimenti/salute-ambiente-e-clima.html" TargetMode="External"/><Relationship Id="rId151" Type="http://schemas.openxmlformats.org/officeDocument/2006/relationships/hyperlink" Target="https://italiadomani.gov.it/it/Interventi/investimenti/sperimentazione-dell-idrogeno-per-il-trasporto-stradale.html" TargetMode="External"/><Relationship Id="rId4" Type="http://schemas.openxmlformats.org/officeDocument/2006/relationships/hyperlink" Target="https://italiadomani.gov.it/it/Interventi/investimenti/cybersecurity-sicurezza-informatica.html" TargetMode="External"/><Relationship Id="rId9" Type="http://schemas.openxmlformats.org/officeDocument/2006/relationships/hyperlink" Target="https://italiadomani.gov.it/it/Interventi/investimenti/rafforzamento-dell-ufficio-del-processo-per-la-giustizia-amministrativa.html" TargetMode="External"/><Relationship Id="rId13" Type="http://schemas.openxmlformats.org/officeDocument/2006/relationships/hyperlink" Target="https://italiadomani.gov.it/it/Interventi/investimenti/investimento-sistema-della-proprieta-industriale.html" TargetMode="External"/><Relationship Id="rId18" Type="http://schemas.openxmlformats.org/officeDocument/2006/relationships/hyperlink" Target="https://italiadomani.gov.it/it/Interventi/investimenti/attrattivita-dei-borghi.html" TargetMode="External"/><Relationship Id="rId39" Type="http://schemas.openxmlformats.org/officeDocument/2006/relationships/hyperlink" Target="https://italiadomani.gov.it/it/Interventi/investimenti/idrogeno.html" TargetMode="External"/><Relationship Id="rId109" Type="http://schemas.openxmlformats.org/officeDocument/2006/relationships/hyperlink" Target="https://italiadomani.gov.it/it/Interventi/investimenti/fondo-per-la-realizzazione-di-un-sistema-integrato-di-infrastrutture-di-ricerca-e-innovazione.html" TargetMode="External"/><Relationship Id="rId34" Type="http://schemas.openxmlformats.org/officeDocument/2006/relationships/hyperlink" Target="https://italiadomani.gov.it/it/Interventi/investimenti/isole-verdi.html" TargetMode="External"/><Relationship Id="rId50" Type="http://schemas.openxmlformats.org/officeDocument/2006/relationships/hyperlink" Target="https://italiadomani.gov.it/it/Interventi/investimenti/supporto-a-start-up-e-venture-capital-attivi-nella-transizione-ecologica.html" TargetMode="External"/><Relationship Id="rId55" Type="http://schemas.openxmlformats.org/officeDocument/2006/relationships/hyperlink" Target="https://italiadomani.gov.it/it/Interventi/investimenti/ecobonus-e-sismabonus-fino-al-110-per-efficienza-energetica-e-la-sicurezza-degli-edifici.html" TargetMode="External"/><Relationship Id="rId76" Type="http://schemas.openxmlformats.org/officeDocument/2006/relationships/hyperlink" Target="https://italiadomani.gov.it/it/Interventi/investimenti/Potenziamento-dei-nodi-ferroviari-metropolitani-e-dei-collegamenti-nazionali-chiave.html" TargetMode="External"/><Relationship Id="rId97" Type="http://schemas.openxmlformats.org/officeDocument/2006/relationships/hyperlink" Target="https://italiadomani.gov.it/it/Interventi/investimenti/orientamento-attivo-nella-transizione-scuola-universita.html" TargetMode="External"/><Relationship Id="rId104" Type="http://schemas.openxmlformats.org/officeDocument/2006/relationships/hyperlink" Target="https://italiadomani.gov.it/it/Interventi/investimenti/accordi-per-l-innovazione.html" TargetMode="External"/><Relationship Id="rId120" Type="http://schemas.openxmlformats.org/officeDocument/2006/relationships/hyperlink" Target="https://italiadomani.gov.it/it/Interventi/investimenti/sistema-duale.html" TargetMode="External"/><Relationship Id="rId125" Type="http://schemas.openxmlformats.org/officeDocument/2006/relationships/hyperlink" Target="https://italiadomani.gov.it/it/Interventi/investimenti/piani-urbani-integrati-fondo-di-fondi-della-bei.html" TargetMode="External"/><Relationship Id="rId141" Type="http://schemas.openxmlformats.org/officeDocument/2006/relationships/hyperlink" Target="https://italiadomani.gov.it/it/Interventi/investimenti/iniziative-di-ricerca-per-tecnologie-e-percorsi-innovativi-in-ambito-sanitario-e-assistenziale.html" TargetMode="External"/><Relationship Id="rId146" Type="http://schemas.openxmlformats.org/officeDocument/2006/relationships/hyperlink" Target="https://italiadomani.gov.it/it/Interventi/investimenti/rinnovo-flotte-navi-sostenibili.html" TargetMode="External"/><Relationship Id="rId7" Type="http://schemas.openxmlformats.org/officeDocument/2006/relationships/hyperlink" Target="https://italiadomani.gov.it/it/Interventi/investimenti/infrastrutture-digitali.html" TargetMode="External"/><Relationship Id="rId71" Type="http://schemas.openxmlformats.org/officeDocument/2006/relationships/hyperlink" Target="https://italiadomani.gov.it/it/Interventi/investimenti/tutela-e-valorizzazione-del-verde-urbano-ed-extraurbano.html" TargetMode="External"/><Relationship Id="rId92" Type="http://schemas.openxmlformats.org/officeDocument/2006/relationships/hyperlink" Target="https://italiadomani.gov.it/it/Interventi/investimenti/didattica-digitale-integrata-e-formazione-sulla-transizione-digitale-del-personale-scolastico.html" TargetMode="External"/><Relationship Id="rId2" Type="http://schemas.openxmlformats.org/officeDocument/2006/relationships/hyperlink" Target="https://italiadomani.gov.it/it/Interventi/investimenti/competenze-digitali-di-base.html" TargetMode="External"/><Relationship Id="rId29" Type="http://schemas.openxmlformats.org/officeDocument/2006/relationships/hyperlink" Target="https://italiadomani.gov.it/it/Interventi/investimenti/tutela-e-valorizzazione-dell-architettura-e-del-paesaggio-rurale.html" TargetMode="External"/><Relationship Id="rId24" Type="http://schemas.openxmlformats.org/officeDocument/2006/relationships/hyperlink" Target="https://italiadomani.gov.it/it/Interventi/investimenti/programmi-per-valorizzare-l-identita-di-luoghi-parchi-e-giardini-storici.html" TargetMode="External"/><Relationship Id="rId40" Type="http://schemas.openxmlformats.org/officeDocument/2006/relationships/hyperlink" Target="https://italiadomani.gov.it/it/Interventi/investimenti/sviluppo-infrastrutture-di-ricarica-elettrica.html" TargetMode="External"/><Relationship Id="rId45" Type="http://schemas.openxmlformats.org/officeDocument/2006/relationships/hyperlink" Target="https://italiadomani.gov.it/it/Interventi/investimenti/rafforzamento-mobilita-ciclistica.html" TargetMode="External"/><Relationship Id="rId66" Type="http://schemas.openxmlformats.org/officeDocument/2006/relationships/hyperlink" Target="https://italiadomani.gov.it/it/Interventi/investimenti/Misure-per-la-gestione-del-rischio-di-alluvione-e-per-la-riduzione-del-rischio-idrogeologico.html" TargetMode="External"/><Relationship Id="rId87" Type="http://schemas.openxmlformats.org/officeDocument/2006/relationships/hyperlink" Target="https://italiadomani.gov.it/it/Interventi/investimenti/innovazione-digitale-dei-sistemi-aeroportuali.html" TargetMode="External"/><Relationship Id="rId110" Type="http://schemas.openxmlformats.org/officeDocument/2006/relationships/hyperlink" Target="https://italiadomani.gov.it/it/Interventi/investimenti/introduzione-di-dottorati-innovativi.html" TargetMode="External"/><Relationship Id="rId115" Type="http://schemas.openxmlformats.org/officeDocument/2006/relationships/hyperlink" Target="https://italiadomani.gov.it/it/Interventi/investimenti/potenziamento-strutture-di-ricerca-e-creazione-di-campioni-nazionali-di-R-S-su-alcune-key-enabling-technologies.html" TargetMode="External"/><Relationship Id="rId131" Type="http://schemas.openxmlformats.org/officeDocument/2006/relationships/hyperlink" Target="https://italiadomani.gov.it/it/Interventi/investimenti/ecosistemi-per-l-innovazione-al-sud-in-contesti-urbani-marginalizzati.html" TargetMode="External"/><Relationship Id="rId136" Type="http://schemas.openxmlformats.org/officeDocument/2006/relationships/hyperlink" Target="https://italiadomani.gov.it/it/Interventi/investimenti/valorizzazione-dei-beni-confiscati-alle-mafie.html" TargetMode="External"/><Relationship Id="rId61" Type="http://schemas.openxmlformats.org/officeDocument/2006/relationships/hyperlink" Target="https://italiadomani.gov.it/it/Interventi/investimenti/digitalizzazione-dei-parchi-nazionali.html" TargetMode="External"/><Relationship Id="rId82" Type="http://schemas.openxmlformats.org/officeDocument/2006/relationships/hyperlink" Target="https://italiadomani.gov.it/it/Interventi/investimenti/sviluppo-del-sistema-europeo-di-gestione-del-trasporto-ferroviario-ERTMS.html" TargetMode="External"/><Relationship Id="rId152" Type="http://schemas.openxmlformats.org/officeDocument/2006/relationships/printerSettings" Target="../printerSettings/printerSettings8.bin"/><Relationship Id="rId19" Type="http://schemas.openxmlformats.org/officeDocument/2006/relationships/hyperlink" Target="https://italiadomani.gov.it/it/Interventi/investimenti/capacity-building-per-gli-operatori-della-cultura-per-gestire-la-transizione-digitale-e-verde.html" TargetMode="External"/><Relationship Id="rId14" Type="http://schemas.openxmlformats.org/officeDocument/2006/relationships/hyperlink" Target="https://italiadomani.gov.it/it/Interventi/investimenti/politiche-industriali-di-filiera-e-internazionalizzazione.html" TargetMode="External"/><Relationship Id="rId30" Type="http://schemas.openxmlformats.org/officeDocument/2006/relationships/hyperlink" Target="https://italiadomani.gov.it/it/Interventi/investimenti/sviluppo-logistica-per-i-settori-agroalimentare-pesca-e-acquacoltura-silvicoltura-floricoltura-e-vivaismo.html" TargetMode="External"/><Relationship Id="rId35" Type="http://schemas.openxmlformats.org/officeDocument/2006/relationships/hyperlink" Target="https://italiadomani.gov.it/it/Interventi/investimenti/parco-agrisolare.html" TargetMode="External"/><Relationship Id="rId56" Type="http://schemas.openxmlformats.org/officeDocument/2006/relationships/hyperlink" Target="https://italiadomani.gov.it/it/Interventi/investimenti/efficientamento-degli-edifici-giudiziari.html" TargetMode="External"/><Relationship Id="rId77" Type="http://schemas.openxmlformats.org/officeDocument/2006/relationships/hyperlink" Target="https://italiadomani.gov.it/it/Interventi/investimenti/potenziamento-delle-linee-regionali.html" TargetMode="External"/><Relationship Id="rId100" Type="http://schemas.openxmlformats.org/officeDocument/2006/relationships/hyperlink" Target="https://italiadomani.gov.it/it/Interventi/investimenti/piano-di-messa-in-sicurezza-e-riqualificazione-dell-edilizia-scolastica.html" TargetMode="External"/><Relationship Id="rId105" Type="http://schemas.openxmlformats.org/officeDocument/2006/relationships/hyperlink" Target="https://italiadomani.gov.it/it/Interventi/investimenti/creazione-e-rafforzamento-di-ecosistemi-dell-innovazione-costruzione-di-leader-territoriali-di-RS.html" TargetMode="External"/><Relationship Id="rId126" Type="http://schemas.openxmlformats.org/officeDocument/2006/relationships/hyperlink" Target="https://italiadomani.gov.it/it/Interventi/investimenti/piani-urbani-integrati-superamento-degli-insediamenti-abusivi-per-combattere-lo-sfruttamento-dei-lavoratori-in-agricoltura.html" TargetMode="External"/><Relationship Id="rId147" Type="http://schemas.openxmlformats.org/officeDocument/2006/relationships/hyperlink" Target="https://italiadomani.gov.it/it/Interventi/investimenti/rafforzamento-dell-assistenza-sanitaria-intermedia-e-delle-sue-strutture-ospedali-di-comunita.html" TargetMode="External"/><Relationship Id="rId8" Type="http://schemas.openxmlformats.org/officeDocument/2006/relationships/hyperlink" Target="https://italiadomani.gov.it/it/Interventi/investimenti/portale-unico-del-reclutamento.html" TargetMode="External"/><Relationship Id="rId51" Type="http://schemas.openxmlformats.org/officeDocument/2006/relationships/hyperlink" Target="https://italiadomani.gov.it/it/Interventi/investimenti/sviluppo-agro-voltaico.html" TargetMode="External"/><Relationship Id="rId72" Type="http://schemas.openxmlformats.org/officeDocument/2006/relationships/hyperlink" Target="https://italiadomani.gov.it/it/Interventi/investimenti/collegamenti-ferroviari-ad-alta-velocita-verso-il-sud-per-passeggeri-e-merci.html" TargetMode="External"/><Relationship Id="rId93" Type="http://schemas.openxmlformats.org/officeDocument/2006/relationships/hyperlink" Target="https://italiadomani.gov.it/it/Interventi/investimenti/didattica-e-competenze-universitarie-avanzate.html" TargetMode="External"/><Relationship Id="rId98" Type="http://schemas.openxmlformats.org/officeDocument/2006/relationships/hyperlink" Target="https://italiadomani.gov.it/it/Interventi/investimenti/piano-asili-nido.html" TargetMode="External"/><Relationship Id="rId121" Type="http://schemas.openxmlformats.org/officeDocument/2006/relationships/hyperlink" Target="https://italiadomani.gov.it/it/Interventi/investimenti/costruzione-e-miglioramento-dei-padiglioni-e-degli-spazi-dei-penitenziari-per-adulti-e-minori.html" TargetMode="External"/><Relationship Id="rId142" Type="http://schemas.openxmlformats.org/officeDocument/2006/relationships/hyperlink" Target="https://italiadomani.gov.it/it/Interventi/investimenti/rafforzamento-dell-infrastruttura-tecnologica-e-degli-strumenti-per-la-raccolta-l-elaborazione.html" TargetMode="External"/><Relationship Id="rId3" Type="http://schemas.openxmlformats.org/officeDocument/2006/relationships/hyperlink" Target="https://italiadomani.gov.it/it/Interventi/investimenti/competenze-competenze-e-capacita-amministrativa.html" TargetMode="External"/></Relationships>
</file>

<file path=xl/worksheets/_rels/sheet11.xml.rels><?xml version="1.0" encoding="UTF-8" standalone="yes"?>
<Relationships xmlns="http://schemas.openxmlformats.org/package/2006/relationships"><Relationship Id="rId117" Type="http://schemas.openxmlformats.org/officeDocument/2006/relationships/hyperlink" Target="https://italiadomani.gov.it/it/Interventi/investimenti/realizzazione-nuovi-impianti-di-gestione-rifiuti-e-ammodernamento-di-impianti-esistenti.html" TargetMode="External"/><Relationship Id="rId21" Type="http://schemas.openxmlformats.org/officeDocument/2006/relationships/hyperlink" Target="https://italiadomani.gov.it/it/Interventi/investimenti/programma-innovativo-della-qualita-dell-abitare.html" TargetMode="External"/><Relationship Id="rId42" Type="http://schemas.openxmlformats.org/officeDocument/2006/relationships/hyperlink" Target="https://www.inpa.gov.it/bandi-e-avvisi/dettaglio-bando-avviso/?concorso_id=91b0b94e990544e091f34e1a3353aa99" TargetMode="External"/><Relationship Id="rId63" Type="http://schemas.openxmlformats.org/officeDocument/2006/relationships/hyperlink" Target="https://trasparenza.mit.gov.it/index.php?id_oggetto=11&amp;id_doc=266167" TargetMode="External"/><Relationship Id="rId84" Type="http://schemas.openxmlformats.org/officeDocument/2006/relationships/hyperlink" Target="https://www.agenziacoesione.gov.it/opportunita-e-bandi/avviso-pubblico-per-la-presentazione-di-proposte-di-intervento-per-la-selezione-di-progetti-socio-educativi-strutturati-per-combattere-la-poverta-educativa-nel-mezzogiorno/" TargetMode="External"/><Relationship Id="rId138" Type="http://schemas.openxmlformats.org/officeDocument/2006/relationships/hyperlink" Target="https://www.agenziacoesione.gov.it/wp-content/uploads/2021/12/Decreto_316_2021.pdf" TargetMode="External"/><Relationship Id="rId159" Type="http://schemas.openxmlformats.org/officeDocument/2006/relationships/hyperlink" Target="https://italiadomani.gov.it/it/Interventi/investimenti/efficientamento-degli-edifici-giudiziari.html" TargetMode="External"/><Relationship Id="rId170" Type="http://schemas.openxmlformats.org/officeDocument/2006/relationships/hyperlink" Target="https://www.politichegiovanili.gov.it/comunicazione/avvisi-e-bandi/servizio-civile/bandi-di-selezione-volontari/bando-ordinario-2021" TargetMode="External"/><Relationship Id="rId191" Type="http://schemas.openxmlformats.org/officeDocument/2006/relationships/hyperlink" Target="https://italiadomani.gov.it/it/Interventi/investimenti/produzione-in-aree-industriali-dismesse.html" TargetMode="External"/><Relationship Id="rId205" Type="http://schemas.openxmlformats.org/officeDocument/2006/relationships/hyperlink" Target="https://italiadomani.gov.it/it/Interventi/investimenti/rafforzamento-dell-ufficio-del-processo-per-la-giustizia-amministrativa.html" TargetMode="External"/><Relationship Id="rId226" Type="http://schemas.openxmlformats.org/officeDocument/2006/relationships/hyperlink" Target="https://www.infratelitalia.it/archivio-documenti/documenti/gara-sanita-2022" TargetMode="External"/><Relationship Id="rId247" Type="http://schemas.openxmlformats.org/officeDocument/2006/relationships/hyperlink" Target="https://www.ministeroturismo.gov.it/wp-content/uploads/2021/12/Avviso-ex-art-1-DL-15_2021-signed.pdf" TargetMode="External"/><Relationship Id="rId107" Type="http://schemas.openxmlformats.org/officeDocument/2006/relationships/hyperlink" Target="https://italiadomani.gov.it/it/Interventi/investimenti/task-force-digitalizzazione-monitoraggio-e-performance.html" TargetMode="External"/><Relationship Id="rId11" Type="http://schemas.openxmlformats.org/officeDocument/2006/relationships/hyperlink" Target="https://italiadomani.gov.it/it/Interventi/investimenti/hub-del-turismo-digitale.html" TargetMode="External"/><Relationship Id="rId32" Type="http://schemas.openxmlformats.org/officeDocument/2006/relationships/hyperlink" Target="https://www.inpa.gov.it/bandi-e-avvisi/dettaglio-bando-avviso/?concorso_id=1b5e51df93c343439a6c0f410a34e315" TargetMode="External"/><Relationship Id="rId53" Type="http://schemas.openxmlformats.org/officeDocument/2006/relationships/hyperlink" Target="https://www.inpa.gov.it/bandi-e-avvisi/dettaglio-bando-avviso/?concorso_id=9c075d9eabc84afca99058b5a424bd2" TargetMode="External"/><Relationship Id="rId74" Type="http://schemas.openxmlformats.org/officeDocument/2006/relationships/hyperlink" Target="https://www.mite.gov.it/sites/default/files/archivio/bandi/ECI/TESTO_COORDINATO_AVVISO_M2C1_1I1_1-LINEA_B.pdf" TargetMode="External"/><Relationship Id="rId128" Type="http://schemas.openxmlformats.org/officeDocument/2006/relationships/hyperlink" Target="https://italiadomani.gov.it/it/Interventi/investimenti/efficientamento-degli-edifici-giudiziari.html" TargetMode="External"/><Relationship Id="rId149" Type="http://schemas.openxmlformats.org/officeDocument/2006/relationships/hyperlink" Target="https://italiadomani.gov.it/it/Interventi/investimenti/efficientamento-degli-edifici-giudiziari.html" TargetMode="External"/><Relationship Id="rId5" Type="http://schemas.openxmlformats.org/officeDocument/2006/relationships/hyperlink" Target="https://www.ministroperilsud.gov.it/it/approfondimenti/bandi-e-opportunita/ecosistemi-dellinnovazione-sud/" TargetMode="External"/><Relationship Id="rId95" Type="http://schemas.openxmlformats.org/officeDocument/2006/relationships/hyperlink" Target="https://italiadomani.gov.it/it/Interventi/investimenti/task-force-digitalizzazione-monitoraggio-e-performance.html" TargetMode="External"/><Relationship Id="rId160" Type="http://schemas.openxmlformats.org/officeDocument/2006/relationships/hyperlink" Target="https://trasparenza.mit.gov.it/index.php?id_oggetto=11&amp;id_doc=274115" TargetMode="External"/><Relationship Id="rId181" Type="http://schemas.openxmlformats.org/officeDocument/2006/relationships/hyperlink" Target="https://italiadomani.gov.it/it/Interventi/investimenti/strategia-digitale-e-piattaforme-per-il-patrimonio-culturale.html" TargetMode="External"/><Relationship Id="rId216" Type="http://schemas.openxmlformats.org/officeDocument/2006/relationships/hyperlink" Target="https://italiadomani.gov.it/it/Interventi/investimenti/progetti-di-rigenerazione-urbana-volti-a-ridurre-situazioni-di-emarginazione-e-degrado-sociale.html" TargetMode="External"/><Relationship Id="rId237" Type="http://schemas.openxmlformats.org/officeDocument/2006/relationships/hyperlink" Target="http://www.regioni.it/dalleregioni/2021/12/23/liguria-cultura-regione-liguria-approvato-e-pubblicato-lavviso-pubblico-ai-comuni-per-la-selezione-del-progetto-pilota-da-20-milioni-per-la-rigenerazione-dei-borghi-con-i-fondi-del-pnrr-644807/" TargetMode="External"/><Relationship Id="rId258" Type="http://schemas.openxmlformats.org/officeDocument/2006/relationships/hyperlink" Target="https://www.infratelitalia.it/archivio-documenti/documenti/gara-scuole-2022" TargetMode="External"/><Relationship Id="rId22" Type="http://schemas.openxmlformats.org/officeDocument/2006/relationships/hyperlink" Target="https://italiadomani.gov.it/it/Interventi/investimenti/ecosistemi-per-l-innovazione-al-sud-in-contesti-urbani-marginalizzati.html" TargetMode="External"/><Relationship Id="rId43" Type="http://schemas.openxmlformats.org/officeDocument/2006/relationships/hyperlink" Target="https://www.inpa.gov.it/bandi-e-avvisi/dettaglio-bando-avviso/?concorso_id=401978b94e7246abaaaa371cc8efb82d" TargetMode="External"/><Relationship Id="rId64" Type="http://schemas.openxmlformats.org/officeDocument/2006/relationships/hyperlink" Target="https://www.politicheagricole.it/flex/cm/pages/ServeBLOB.php/L/IT/IDPagina/17125" TargetMode="External"/><Relationship Id="rId118" Type="http://schemas.openxmlformats.org/officeDocument/2006/relationships/hyperlink" Target="https://italiadomani.gov.it/it/Interventi/investimenti/realizzazione-nuovi-impianti-di-gestione-rifiuti-e-ammodernamento-di-impianti-esistenti.html" TargetMode="External"/><Relationship Id="rId139" Type="http://schemas.openxmlformats.org/officeDocument/2006/relationships/hyperlink" Target="https://italiadomani.gov.it/it/Interventi/investimenti/progetti-di-rigenerazione-urbana-volti-a-ridurre-situazioni-di-emarginazione-e-degrado-sociale.html" TargetMode="External"/><Relationship Id="rId85" Type="http://schemas.openxmlformats.org/officeDocument/2006/relationships/hyperlink" Target="https://cultura.gov.it/giardini" TargetMode="External"/><Relationship Id="rId150" Type="http://schemas.openxmlformats.org/officeDocument/2006/relationships/hyperlink" Target="https://trasparenza.mit.gov.it/index.php?id_oggetto=11&amp;id_doc=265945" TargetMode="External"/><Relationship Id="rId171" Type="http://schemas.openxmlformats.org/officeDocument/2006/relationships/hyperlink" Target="https://italiadomani.gov.it/it/Interventi/investimenti/reti-ultraveloci-banda-ultra-larga-e-5G.html" TargetMode="External"/><Relationship Id="rId192" Type="http://schemas.openxmlformats.org/officeDocument/2006/relationships/hyperlink" Target="https://www.mite.gov.it/bandi/avviso-pubblico-emanato-dal-ministro-della-transizione-ecologica-relativo-all-investimento-3-1" TargetMode="External"/><Relationship Id="rId206" Type="http://schemas.openxmlformats.org/officeDocument/2006/relationships/hyperlink" Target="https://italiadomani.gov.it/it/Interventi/investimenti/transizione-4-0.html" TargetMode="External"/><Relationship Id="rId227" Type="http://schemas.openxmlformats.org/officeDocument/2006/relationships/hyperlink" Target="https://www.infratelitalia.it/archivio-documenti/documenti/gara-sanita-2022" TargetMode="External"/><Relationship Id="rId248" Type="http://schemas.openxmlformats.org/officeDocument/2006/relationships/hyperlink" Target="https://www.ministeroturismo.gov.it/wp-content/uploads/2022/01/DI-art.4_29-signed-bollinato_signed.pdf" TargetMode="External"/><Relationship Id="rId12" Type="http://schemas.openxmlformats.org/officeDocument/2006/relationships/hyperlink" Target="https://italiadomani.gov.it/it/Interventi/investimenti/migliorare-l-efficienza-energetica-di-cinema-teatri-e-musei.html" TargetMode="External"/><Relationship Id="rId33" Type="http://schemas.openxmlformats.org/officeDocument/2006/relationships/hyperlink" Target="https://www.inpa.gov.it/bandi-e-avvisi/dettaglio-bando-avviso/?concorso_id=169ac6cc4dae4c89839887b44f0f9e2f" TargetMode="External"/><Relationship Id="rId108" Type="http://schemas.openxmlformats.org/officeDocument/2006/relationships/hyperlink" Target="https://italiadomani.gov.it/it/Interventi/investimenti/task-force-digitalizzazione-monitoraggio-e-performance.html" TargetMode="External"/><Relationship Id="rId129" Type="http://schemas.openxmlformats.org/officeDocument/2006/relationships/hyperlink" Target="https://italiadomani.gov.it/it/Interventi/investimenti/fondo-per-il-programma-nazionale-ricerca-pnr-e-progetti-di-ricerca-di-significativo-interesse-nazionale-prin.html" TargetMode="External"/><Relationship Id="rId54" Type="http://schemas.openxmlformats.org/officeDocument/2006/relationships/hyperlink" Target="https://www.inpa.gov.it/bandi-e-avvisi/dettaglio-bando-avviso/?concorso_id=bd10653afeff47e58e6dfc0b99240f30" TargetMode="External"/><Relationship Id="rId75" Type="http://schemas.openxmlformats.org/officeDocument/2006/relationships/hyperlink" Target="https://www.mite.gov.it/pagina/pnrr-isole-verdi" TargetMode="External"/><Relationship Id="rId96" Type="http://schemas.openxmlformats.org/officeDocument/2006/relationships/hyperlink" Target="https://italiadomani.gov.it/it/Interventi/investimenti/task-force-digitalizzazione-monitoraggio-e-performance.html" TargetMode="External"/><Relationship Id="rId140" Type="http://schemas.openxmlformats.org/officeDocument/2006/relationships/hyperlink" Target="https://dait.interno.gov.it/documenti/decreto_fl_02-04-2021.pdf" TargetMode="External"/><Relationship Id="rId161" Type="http://schemas.openxmlformats.org/officeDocument/2006/relationships/hyperlink" Target="https://italiadomani.gov.it/it/Interventi/investimenti/efficientamento-degli-edifici-giudiziari.html" TargetMode="External"/><Relationship Id="rId182" Type="http://schemas.openxmlformats.org/officeDocument/2006/relationships/hyperlink" Target="https://digitallibrary.cultura.gov.it/notizie/consultazione-preliminare-di-mercato-in-ordine-allacquisizione-di-servizi-per-la-digitalizzazione-del-patrimonio-culturale/" TargetMode="External"/><Relationship Id="rId217" Type="http://schemas.openxmlformats.org/officeDocument/2006/relationships/hyperlink" Target="https://www.politichegiovanili.gov.it/comunicazione/avvisi-e-bandi/servizio-civile/avvisi-di-presentazione-programmi-e-progetti/avviso-presentazione-programmi-scu-sca-scd-2022/" TargetMode="External"/><Relationship Id="rId6" Type="http://schemas.openxmlformats.org/officeDocument/2006/relationships/hyperlink" Target="https://italiadomani.gov.it/it/Interventi/investimenti/servizi-digitali-e-cittadinanza-digitale.html" TargetMode="External"/><Relationship Id="rId238" Type="http://schemas.openxmlformats.org/officeDocument/2006/relationships/hyperlink" Target="https://www.regione.sardegna.it/j/v/2568?s=431811&amp;v=2&amp;c=3&amp;t=1" TargetMode="External"/><Relationship Id="rId259" Type="http://schemas.openxmlformats.org/officeDocument/2006/relationships/hyperlink" Target="https://www.infratelitalia.it/archivio-documenti/documenti/gara-scuole-2022" TargetMode="External"/><Relationship Id="rId23" Type="http://schemas.openxmlformats.org/officeDocument/2006/relationships/hyperlink" Target="https://italiadomani.gov.it/it/Interventi/investimenti/strategia-nazionale-per-le-aree-interne.html" TargetMode="External"/><Relationship Id="rId28" Type="http://schemas.openxmlformats.org/officeDocument/2006/relationships/hyperlink" Target="https://trasparenza.mit.gov.it/archivio11_bandi-gare-e-contratti_0_273845_876_1.html" TargetMode="External"/><Relationship Id="rId49" Type="http://schemas.openxmlformats.org/officeDocument/2006/relationships/hyperlink" Target="https://www.inpa.gov.it/bandi-e-avvisi/dettaglio-bando-avviso/?concorso_id=6a81cb5abe144a2bbe2c04ac0ce6af14" TargetMode="External"/><Relationship Id="rId114" Type="http://schemas.openxmlformats.org/officeDocument/2006/relationships/hyperlink" Target="https://italiadomani.gov.it/it/Interventi/investimenti/task-force-digitalizzazione-monitoraggio-e-performance.html" TargetMode="External"/><Relationship Id="rId119" Type="http://schemas.openxmlformats.org/officeDocument/2006/relationships/hyperlink" Target="https://italiadomani.gov.it/it/Interventi/investimenti/realizzazione-nuovi-impianti-di-gestione-rifiuti-e-ammodernamento-di-impianti-esistenti.html" TargetMode="External"/><Relationship Id="rId44" Type="http://schemas.openxmlformats.org/officeDocument/2006/relationships/hyperlink" Target="https://www.inpa.gov.it/bandi-e-avvisi/dettaglio-bando-avviso/?concorso_id=61c54f051e8443d088ad7a4023f1d4b9" TargetMode="External"/><Relationship Id="rId60" Type="http://schemas.openxmlformats.org/officeDocument/2006/relationships/hyperlink" Target="https://qualitabitare.mit.gov.it/login" TargetMode="External"/><Relationship Id="rId65" Type="http://schemas.openxmlformats.org/officeDocument/2006/relationships/hyperlink" Target="https://www.mur.gov.it/sites/default/files/2021-08/DM%20n.%20737%20del%2025-06-2021.pdf" TargetMode="External"/><Relationship Id="rId81" Type="http://schemas.openxmlformats.org/officeDocument/2006/relationships/hyperlink" Target="https://www.mite.gov.it/sites/default/files/archivio/bandi/ECI/TESTO_COORDINATO_AVVISO_M2C1_1I1.2-LINEA_D.pdf" TargetMode="External"/><Relationship Id="rId86" Type="http://schemas.openxmlformats.org/officeDocument/2006/relationships/hyperlink" Target="https://italiadomani.gov.it/it/Interventi/investimenti/servizi-digitali-e-cittadinanza-digitale.html" TargetMode="External"/><Relationship Id="rId130" Type="http://schemas.openxmlformats.org/officeDocument/2006/relationships/hyperlink" Target="https://italiadomani.gov.it/it/Interventi/investimenti/interventi-socio-educativi-strutturati-per-combattere-la-poverta-educativa-nel-mezzogiorno-a-sostegno-del-terzo-settore.html" TargetMode="External"/><Relationship Id="rId135" Type="http://schemas.openxmlformats.org/officeDocument/2006/relationships/hyperlink" Target="https://italiadomani.gov.it/it/Interventi/investimenti/piano-di-messa-in-sicurezza-e-riqualificazione-dell-edilizia-scolastica.html" TargetMode="External"/><Relationship Id="rId151" Type="http://schemas.openxmlformats.org/officeDocument/2006/relationships/hyperlink" Target="https://italiadomani.gov.it/it/Interventi/investimenti/efficientamento-degli-edifici-giudiziari.html" TargetMode="External"/><Relationship Id="rId156" Type="http://schemas.openxmlformats.org/officeDocument/2006/relationships/hyperlink" Target="https://trasparenza.mit.gov.it/index.php?id_oggetto=11&amp;id_doc=266360" TargetMode="External"/><Relationship Id="rId177" Type="http://schemas.openxmlformats.org/officeDocument/2006/relationships/hyperlink" Target="https://italiadomani.gov.it/it/Interventi/investimenti/creazione-e-rafforzamento-di-ecosistemi-dell-innovazione-costruzione-di-leader-territoriali-di-RS.html" TargetMode="External"/><Relationship Id="rId198" Type="http://schemas.openxmlformats.org/officeDocument/2006/relationships/hyperlink" Target="https://italiadomani.gov.it/it/Interventi/investimenti/hub-del-turismo-digitale.html" TargetMode="External"/><Relationship Id="rId172" Type="http://schemas.openxmlformats.org/officeDocument/2006/relationships/hyperlink" Target="https://www.infratelitalia.it/archivio-documenti/documenti/avviso-bando-italia-1-giga" TargetMode="External"/><Relationship Id="rId193" Type="http://schemas.openxmlformats.org/officeDocument/2006/relationships/hyperlink" Target="https://italiadomani.gov.it/it/Interventi/investimenti/fondo-per-la-realizzazione-di-un-sistema-integrato-di-infrastrutture-di-ricerca-e-innovazione.html" TargetMode="External"/><Relationship Id="rId202" Type="http://schemas.openxmlformats.org/officeDocument/2006/relationships/hyperlink" Target="https://italiadomani.gov.it/it/Interventi/investimenti/competenze-digitali-di-base.html" TargetMode="External"/><Relationship Id="rId207" Type="http://schemas.openxmlformats.org/officeDocument/2006/relationships/hyperlink" Target="https://italiadomani.gov.it/it/Interventi/investimenti/reti-ultraveloci-banda-ultra-larga-e-5G.html" TargetMode="External"/><Relationship Id="rId223" Type="http://schemas.openxmlformats.org/officeDocument/2006/relationships/hyperlink" Target="https://www.mise.gov.it/index.php/it/incentivi/impresa/credito-d-imposta-beni-strumentali" TargetMode="External"/><Relationship Id="rId228" Type="http://schemas.openxmlformats.org/officeDocument/2006/relationships/hyperlink" Target="https://www.infratelitalia.it/archivio-documenti/documenti/gara-sanita-2022" TargetMode="External"/><Relationship Id="rId244" Type="http://schemas.openxmlformats.org/officeDocument/2006/relationships/hyperlink" Target="http://burweb.regione.basilicata.it/bur/ricercaBollettini.zul" TargetMode="External"/><Relationship Id="rId249" Type="http://schemas.openxmlformats.org/officeDocument/2006/relationships/hyperlink" Target="https://www.mit.gov.it/normativa/decreto-ministeriale-n-478-del-29112021" TargetMode="External"/><Relationship Id="rId13" Type="http://schemas.openxmlformats.org/officeDocument/2006/relationships/hyperlink" Target="https://italiadomani.gov.it/it/Interventi/investimenti/isole-verdi.html" TargetMode="External"/><Relationship Id="rId18" Type="http://schemas.openxmlformats.org/officeDocument/2006/relationships/hyperlink" Target="https://italiadomani.gov.it/it/Interventi/investimenti/piano-di-estensione-del-tempo-pieno-e-mense.html" TargetMode="External"/><Relationship Id="rId39" Type="http://schemas.openxmlformats.org/officeDocument/2006/relationships/hyperlink" Target="https://www.inpa.gov.it/bandi-e-avvisi/dettaglio-bando-avviso/?concorso_id=3591054c22d94077a73ed0c4133d6aeb" TargetMode="External"/><Relationship Id="rId109" Type="http://schemas.openxmlformats.org/officeDocument/2006/relationships/hyperlink" Target="https://italiadomani.gov.it/it/Interventi/investimenti/task-force-digitalizzazione-monitoraggio-e-performance.html" TargetMode="External"/><Relationship Id="rId260" Type="http://schemas.openxmlformats.org/officeDocument/2006/relationships/hyperlink" Target="https://www.infratelitalia.it/archivio-documenti/documenti/gara-scuole-2022" TargetMode="External"/><Relationship Id="rId265" Type="http://schemas.openxmlformats.org/officeDocument/2006/relationships/printerSettings" Target="../printerSettings/printerSettings9.bin"/><Relationship Id="rId34" Type="http://schemas.openxmlformats.org/officeDocument/2006/relationships/hyperlink" Target="https://www.inpa.gov.it/bandi-e-avvisi/dettaglio-bando-avviso/?concorso_id=35f0655bdf864bf988b99c4a2d07531d" TargetMode="External"/><Relationship Id="rId50" Type="http://schemas.openxmlformats.org/officeDocument/2006/relationships/hyperlink" Target="https://www.inpa.gov.it/bandi-e-avvisi/dettaglio-bando-avviso/?concorso_id=1ff349dcef0f4f35a72115a61098a034" TargetMode="External"/><Relationship Id="rId55" Type="http://schemas.openxmlformats.org/officeDocument/2006/relationships/hyperlink" Target="https://www.inpa.gov.it/bandi-e-avvisi/dettaglio-bando-avviso/?concorso_id=cc2fbde66d4149f0a8cdfd4dd5e87135" TargetMode="External"/><Relationship Id="rId76" Type="http://schemas.openxmlformats.org/officeDocument/2006/relationships/hyperlink" Target="https://trasparenza.mit.gov.it/index.php?id_oggetto=11&amp;id_doc=275820" TargetMode="External"/><Relationship Id="rId97" Type="http://schemas.openxmlformats.org/officeDocument/2006/relationships/hyperlink" Target="https://italiadomani.gov.it/it/Interventi/investimenti/task-force-digitalizzazione-monitoraggio-e-performance.html" TargetMode="External"/><Relationship Id="rId104" Type="http://schemas.openxmlformats.org/officeDocument/2006/relationships/hyperlink" Target="https://italiadomani.gov.it/it/Interventi/investimenti/task-force-digitalizzazione-monitoraggio-e-performance.html" TargetMode="External"/><Relationship Id="rId120" Type="http://schemas.openxmlformats.org/officeDocument/2006/relationships/hyperlink" Target="https://italiadomani.gov.it/it/Interventi/investimenti/progetti-faro-di-economia-circolare.html" TargetMode="External"/><Relationship Id="rId125" Type="http://schemas.openxmlformats.org/officeDocument/2006/relationships/hyperlink" Target="https://italiadomani.gov.it/it/Interventi/investimenti/efficientamento-degli-edifici-giudiziari.html" TargetMode="External"/><Relationship Id="rId141" Type="http://schemas.openxmlformats.org/officeDocument/2006/relationships/hyperlink" Target="https://italiadomani.gov.it/it/Interventi/investimenti/efficientamento-degli-edifici-giudiziari.html" TargetMode="External"/><Relationship Id="rId146" Type="http://schemas.openxmlformats.org/officeDocument/2006/relationships/hyperlink" Target="https://trasparenza.mit.gov.it/index.php?id_oggetto=11&amp;id_doc=265908" TargetMode="External"/><Relationship Id="rId167" Type="http://schemas.openxmlformats.org/officeDocument/2006/relationships/hyperlink" Target="https://italiadomani.gov.it/it/Interventi/investimenti/piani-urbani-integrati.html" TargetMode="External"/><Relationship Id="rId188" Type="http://schemas.openxmlformats.org/officeDocument/2006/relationships/hyperlink" Target="https://www.infratelitalia.it/archivio-documenti/documenti/gara-sanita-2022" TargetMode="External"/><Relationship Id="rId7" Type="http://schemas.openxmlformats.org/officeDocument/2006/relationships/hyperlink" Target="https://italiadomani.gov.it/it/Interventi/investimenti/task-force-digitalizzazione-monitoraggio-e-performance.html" TargetMode="External"/><Relationship Id="rId71" Type="http://schemas.openxmlformats.org/officeDocument/2006/relationships/hyperlink" Target="https://pnrr.istruzione.it/avviso/nuove-scuole/" TargetMode="External"/><Relationship Id="rId92" Type="http://schemas.openxmlformats.org/officeDocument/2006/relationships/hyperlink" Target="https://italiadomani.gov.it/it/Interventi/investimenti/task-force-digitalizzazione-monitoraggio-e-performance.html" TargetMode="External"/><Relationship Id="rId162" Type="http://schemas.openxmlformats.org/officeDocument/2006/relationships/hyperlink" Target="https://trasparenza.mit.gov.it/index.php?id_oggetto=11&amp;id_doc=270438" TargetMode="External"/><Relationship Id="rId183" Type="http://schemas.openxmlformats.org/officeDocument/2006/relationships/hyperlink" Target="https://italiadomani.gov.it/it/Interventi/investimenti/fondo-per-la-realizzazione-di-un-sistema-integrato-di-infrastrutture-di-ricerca-e-innovazione.html" TargetMode="External"/><Relationship Id="rId213" Type="http://schemas.openxmlformats.org/officeDocument/2006/relationships/hyperlink" Target="https://italiadomani.gov.it/it/Interventi/investimenti/sviluppo-del-sistema-europeo-di-gestione-del-trasporto-ferroviario-ERTMS.html" TargetMode="External"/><Relationship Id="rId218" Type="http://schemas.openxmlformats.org/officeDocument/2006/relationships/hyperlink" Target="http://www.formez.it/notizie/ufficio-processo-concorso-79-posti-presso-corte-appello-trento" TargetMode="External"/><Relationship Id="rId234" Type="http://schemas.openxmlformats.org/officeDocument/2006/relationships/hyperlink" Target="https://www.regione.puglia.it/web/turismo-e-cultura/-/pnrr-cultura-e-programmazione-unitaria-regione-puglia-pianifica-l-utilizzo-delle-risorse-in-materia-di-tutela-e-valorizzazione-dei-beni-culturali-per-enti-locali-ed-ecclesiastici-universita-e-istituzio" TargetMode="External"/><Relationship Id="rId239" Type="http://schemas.openxmlformats.org/officeDocument/2006/relationships/hyperlink" Target="https://news.provincia.bz.it/it/news/pnrr-20-milioni-di-euro-per-l-attrattivita-dei-borghi" TargetMode="External"/><Relationship Id="rId2" Type="http://schemas.openxmlformats.org/officeDocument/2006/relationships/hyperlink" Target="http://riqualificazione.formez.it/content/ministero-giustizia-concorso-lassunzione-8171-unita-personale-tempo-determinato" TargetMode="External"/><Relationship Id="rId29" Type="http://schemas.openxmlformats.org/officeDocument/2006/relationships/hyperlink" Target="https://innovazione.gov.it/notizie/avvisi-pubblici/mobility-as-a-service-for-italy/" TargetMode="External"/><Relationship Id="rId250" Type="http://schemas.openxmlformats.org/officeDocument/2006/relationships/hyperlink" Target="https://dait.interno.gov.it/finanza-locale/notizie/comunicato-del-17-dicembre-2021" TargetMode="External"/><Relationship Id="rId255" Type="http://schemas.openxmlformats.org/officeDocument/2006/relationships/hyperlink" Target="https://www.lavoro.gov.it/temi-e-priorita/poverta-ed-esclusione-sociale/Documents/DD-5-del-15022022-Avviso-1-2022-PNRR.pdf" TargetMode="External"/><Relationship Id="rId24" Type="http://schemas.openxmlformats.org/officeDocument/2006/relationships/hyperlink" Target="https://italiadomani.gov.it/it/Interventi/investimenti/valorizzazione-dei-beni-confiscati-alle-mafie.html" TargetMode="External"/><Relationship Id="rId40" Type="http://schemas.openxmlformats.org/officeDocument/2006/relationships/hyperlink" Target="https://www.inpa.gov.it/bandi-e-avvisi/dettaglio-bando-avviso/?concorso_id=e7b1ba31e5814c3e89b1dfd486cd3e25" TargetMode="External"/><Relationship Id="rId45" Type="http://schemas.openxmlformats.org/officeDocument/2006/relationships/hyperlink" Target="https://www.inpa.gov.it/bandi-e-avvisi/dettaglio-bando-avviso/?concorso_id=e81ce61068f548eb937fb8aff369098f" TargetMode="External"/><Relationship Id="rId66" Type="http://schemas.openxmlformats.org/officeDocument/2006/relationships/hyperlink" Target="https://www.ministeroturismo.gov.it/wp-content/uploads/2021/10/MiTur-TDH_Dati-mobili_Consultazione-preliminare-di-mercato-del-4-ottobre-2021.pdf" TargetMode="External"/><Relationship Id="rId87" Type="http://schemas.openxmlformats.org/officeDocument/2006/relationships/hyperlink" Target="https://italiadomani.gov.it/it/Interventi/investimenti/task-force-digitalizzazione-monitoraggio-e-performance.html" TargetMode="External"/><Relationship Id="rId110" Type="http://schemas.openxmlformats.org/officeDocument/2006/relationships/hyperlink" Target="https://italiadomani.gov.it/it/Interventi/investimenti/task-force-digitalizzazione-monitoraggio-e-performance.html" TargetMode="External"/><Relationship Id="rId115" Type="http://schemas.openxmlformats.org/officeDocument/2006/relationships/hyperlink" Target="https://italiadomani.gov.it/it/Interventi/investimenti/task-force-digitalizzazione-monitoraggio-e-performance.html" TargetMode="External"/><Relationship Id="rId131" Type="http://schemas.openxmlformats.org/officeDocument/2006/relationships/hyperlink" Target="https://italiadomani.gov.it/it/Interventi/investimenti/piano-di-messa-in-sicurezza-e-riqualificazione-dell-edilizia-scolastica.html" TargetMode="External"/><Relationship Id="rId136" Type="http://schemas.openxmlformats.org/officeDocument/2006/relationships/hyperlink" Target="https://dait.interno.gov.it/documenti/decreto_fl_05-08-2020.pdf" TargetMode="External"/><Relationship Id="rId157" Type="http://schemas.openxmlformats.org/officeDocument/2006/relationships/hyperlink" Target="https://italiadomani.gov.it/it/Interventi/investimenti/efficientamento-degli-edifici-giudiziari.html" TargetMode="External"/><Relationship Id="rId178" Type="http://schemas.openxmlformats.org/officeDocument/2006/relationships/hyperlink" Target="https://www.mur.gov.it/it/atti-e-normativa/avviso-n-3277-del-30-12-2021" TargetMode="External"/><Relationship Id="rId61" Type="http://schemas.openxmlformats.org/officeDocument/2006/relationships/hyperlink" Target="https://www.miur.gov.it/documents/20182/4708557/Decreto+Direttoriale+n.1628+del+16-10-2020.pdf/e6163f8c-ad19-edfe-4fb3-019a71237b15?version=1.0&amp;t=1603982835401" TargetMode="External"/><Relationship Id="rId82" Type="http://schemas.openxmlformats.org/officeDocument/2006/relationships/hyperlink" Target="http://www.spettacolodalvivo.beniculturali.it/avviso-pubblico-per-la-presentazione-di-proposte-di-intervento-per-la-promozione-dellecoefficienza-e-riduzione-dei-consumi-energetici-nelle-sale-teatrali-e-nei-cinema-pubblici-e-privati-da/" TargetMode="External"/><Relationship Id="rId152" Type="http://schemas.openxmlformats.org/officeDocument/2006/relationships/hyperlink" Target="https://italiadomani.gov.it/it/Interventi/investimenti/efficientamento-degli-edifici-giudiziari.html" TargetMode="External"/><Relationship Id="rId173" Type="http://schemas.openxmlformats.org/officeDocument/2006/relationships/hyperlink" Target="https://italiadomani.gov.it/it/Interventi/investimenti/potenziamento-strutture-di-ricerca-e-creazione-di-campioni-nazionali-di-R-S-su-alcune-key-enabling-technologies.html" TargetMode="External"/><Relationship Id="rId194" Type="http://schemas.openxmlformats.org/officeDocument/2006/relationships/hyperlink" Target="https://www.mur.gov.it/sites/default/files/2021-12/Avviso%20n.%203264%20del%2028-12-2021.pdf" TargetMode="External"/><Relationship Id="rId199" Type="http://schemas.openxmlformats.org/officeDocument/2006/relationships/hyperlink" Target="https://trasparenza.mit.gov.it/archivio11_bandi-gare-econtratti_0_265638_636_1.html" TargetMode="External"/><Relationship Id="rId203" Type="http://schemas.openxmlformats.org/officeDocument/2006/relationships/hyperlink" Target="https://italiadomani.gov.it/it/Interventi/investimenti/rafforzamento-dell-ufficio-del-processo-per-la-giustizia-amministrativa.html" TargetMode="External"/><Relationship Id="rId208" Type="http://schemas.openxmlformats.org/officeDocument/2006/relationships/hyperlink" Target="https://italiadomani.gov.it/it/Interventi/investimenti/attrattivita-dei-borghi.html" TargetMode="External"/><Relationship Id="rId229" Type="http://schemas.openxmlformats.org/officeDocument/2006/relationships/hyperlink" Target="https://www.infratelitalia.it/archivio-documenti/documenti/gara-sanita-2022" TargetMode="External"/><Relationship Id="rId19" Type="http://schemas.openxmlformats.org/officeDocument/2006/relationships/hyperlink" Target="https://italiadomani.gov.it/it/Interventi/investimenti/potenziamento-infrastrutture-per-lo-sport-a-scuola.html" TargetMode="External"/><Relationship Id="rId224" Type="http://schemas.openxmlformats.org/officeDocument/2006/relationships/hyperlink" Target="https://www.mise.gov.it/index.php/it/incentivi/impresa/credito-d-imposta-r-s" TargetMode="External"/><Relationship Id="rId240" Type="http://schemas.openxmlformats.org/officeDocument/2006/relationships/hyperlink" Target="https://www.regione.emilia-romagna.it/notizie/2022/gennaio/borghi-dell2019emilia-romagna-a-rischio-di-abbandono-dal-pnrr-20-milioni-di-euro-per-la-rigenerazione-culturale-sociale-ed-economica" TargetMode="External"/><Relationship Id="rId245" Type="http://schemas.openxmlformats.org/officeDocument/2006/relationships/hyperlink" Target="https://www.regione.molise.it/flex/cm/pages/ServeBLOB.php/L/IT/IDPagina/18474" TargetMode="External"/><Relationship Id="rId261" Type="http://schemas.openxmlformats.org/officeDocument/2006/relationships/hyperlink" Target="https://www.infratelitalia.it/archivio-documenti/documenti/gara-scuole-2022" TargetMode="External"/><Relationship Id="rId14" Type="http://schemas.openxmlformats.org/officeDocument/2006/relationships/hyperlink" Target="https://italiadomani.gov.it/it/Interventi/investimenti/efficientamento-degli-edifici-giudiziari.html" TargetMode="External"/><Relationship Id="rId30" Type="http://schemas.openxmlformats.org/officeDocument/2006/relationships/hyperlink" Target="https://www.agenziacoesione.gov.it/opportunita-e-bandi/altre-opportunita-e-bandi/avviso-beni-confiscati-alle-mafie" TargetMode="External"/><Relationship Id="rId35" Type="http://schemas.openxmlformats.org/officeDocument/2006/relationships/hyperlink" Target="https://www.inpa.gov.it/bandi-e-avvisi/dettaglio-bando-avviso/?concorso_id=532f2fa0c04541ca8ae6ed64c017c9c" TargetMode="External"/><Relationship Id="rId56" Type="http://schemas.openxmlformats.org/officeDocument/2006/relationships/hyperlink" Target="https://www.inpa.gov.it/bandi-e-avvisi/dettaglio-bando-avviso/?concorso_id=7374596b0e47492897c1ebc17076672e" TargetMode="External"/><Relationship Id="rId77" Type="http://schemas.openxmlformats.org/officeDocument/2006/relationships/hyperlink" Target="https://www.mite.gov.it/sites/default/files/archivio/bandi/ECI/TESTO_COORDINATO_AVVISO_M2C1_1I1.2-LINEA_A.pdf" TargetMode="External"/><Relationship Id="rId100" Type="http://schemas.openxmlformats.org/officeDocument/2006/relationships/hyperlink" Target="https://italiadomani.gov.it/it/Interventi/investimenti/task-force-digitalizzazione-monitoraggio-e-performance.html" TargetMode="External"/><Relationship Id="rId105" Type="http://schemas.openxmlformats.org/officeDocument/2006/relationships/hyperlink" Target="https://italiadomani.gov.it/it/Interventi/investimenti/task-force-digitalizzazione-monitoraggio-e-performance.html" TargetMode="External"/><Relationship Id="rId126" Type="http://schemas.openxmlformats.org/officeDocument/2006/relationships/hyperlink" Target="https://italiadomani.gov.it/it/Interventi/investimenti/efficientamento-degli-edifici-giudiziari.html" TargetMode="External"/><Relationship Id="rId147" Type="http://schemas.openxmlformats.org/officeDocument/2006/relationships/hyperlink" Target="https://italiadomani.gov.it/it/Interventi/investimenti/efficientamento-degli-edifici-giudiziari.html" TargetMode="External"/><Relationship Id="rId168" Type="http://schemas.openxmlformats.org/officeDocument/2006/relationships/hyperlink" Target="https://dait.interno.gov.it/documenti/decreto-fl-06-12-2021.pdf" TargetMode="External"/><Relationship Id="rId8" Type="http://schemas.openxmlformats.org/officeDocument/2006/relationships/hyperlink" Target="https://italiadomani.gov.it/it/Interventi/investimenti/politiche-industriali-di-filiera-e-internazionalizzazione.html" TargetMode="External"/><Relationship Id="rId51" Type="http://schemas.openxmlformats.org/officeDocument/2006/relationships/hyperlink" Target="https://www.inpa.gov.it/bandi-e-avvisi/dettaglio-bando-avviso/?concorso_id=313060b7dedf46aeb7a565760aae2676" TargetMode="External"/><Relationship Id="rId72" Type="http://schemas.openxmlformats.org/officeDocument/2006/relationships/hyperlink" Target="https://www.mite.gov.it/sites/default/files/archivio/bandi/ECI/TESTO_COORDINATO_AVVISO_M2C1_1I1_1-LINEA_A.pdf" TargetMode="External"/><Relationship Id="rId93" Type="http://schemas.openxmlformats.org/officeDocument/2006/relationships/hyperlink" Target="https://italiadomani.gov.it/it/Interventi/investimenti/task-force-digitalizzazione-monitoraggio-e-performance.html" TargetMode="External"/><Relationship Id="rId98" Type="http://schemas.openxmlformats.org/officeDocument/2006/relationships/hyperlink" Target="https://italiadomani.gov.it/it/Interventi/investimenti/task-force-digitalizzazione-monitoraggio-e-performance.html" TargetMode="External"/><Relationship Id="rId121" Type="http://schemas.openxmlformats.org/officeDocument/2006/relationships/hyperlink" Target="https://italiadomani.gov.it/it/Interventi/investimenti/progetti-faro-di-economia-circolare.html" TargetMode="External"/><Relationship Id="rId142" Type="http://schemas.openxmlformats.org/officeDocument/2006/relationships/hyperlink" Target="https://trasparenza.mit.gov.it/index.php?id_oggetto=11&amp;id_doc=265904%20" TargetMode="External"/><Relationship Id="rId163" Type="http://schemas.openxmlformats.org/officeDocument/2006/relationships/hyperlink" Target="https://italiadomani.gov.it/it/Interventi/investimenti/efficientamento-degli-edifici-giudiziari.html" TargetMode="External"/><Relationship Id="rId184" Type="http://schemas.openxmlformats.org/officeDocument/2006/relationships/hyperlink" Target="https://www.mur.gov.it/sites/default/files/2021-12/Avviso%20n.%203265%20del%2028-12-2021.pdf" TargetMode="External"/><Relationship Id="rId189" Type="http://schemas.openxmlformats.org/officeDocument/2006/relationships/hyperlink" Target="https://italiadomani.gov.it/it/Interventi/investimenti/infrastrutture-digitali.html" TargetMode="External"/><Relationship Id="rId219" Type="http://schemas.openxmlformats.org/officeDocument/2006/relationships/hyperlink" Target="https://concorsionline.giustizia-amministrativa.it/pnrr/concorsipnrr2021/Pagine/home.aspx" TargetMode="External"/><Relationship Id="rId3" Type="http://schemas.openxmlformats.org/officeDocument/2006/relationships/hyperlink" Target="https://innovazione.gov.it/notizie/articoli/mobility-as-a-service-for-italy-la-mobilita-urbana-va-in-digitale/" TargetMode="External"/><Relationship Id="rId214" Type="http://schemas.openxmlformats.org/officeDocument/2006/relationships/hyperlink" Target="https://italiadomani.gov.it/it/Interventi/investimenti/housing-temporaneo-e-stazioni-di-posta.html" TargetMode="External"/><Relationship Id="rId230" Type="http://schemas.openxmlformats.org/officeDocument/2006/relationships/hyperlink" Target="https://www.infratelitalia.it/archivio-documenti/documenti/gara-sanita-2022" TargetMode="External"/><Relationship Id="rId235" Type="http://schemas.openxmlformats.org/officeDocument/2006/relationships/hyperlink" Target="https://www.bandi.regione.lombardia.it/procedimenti/new/bandi/bandi/cultura/patrimonio-culturale/selezione-borgo-come-progetto-pilota-lombardia-rigenerazione-culturale-sociale-ed-economica-rischio-abbandono-abbandonati-RLL12021022923" TargetMode="External"/><Relationship Id="rId251" Type="http://schemas.openxmlformats.org/officeDocument/2006/relationships/hyperlink" Target="https://www.gare.rfi.it/content/dam/gare_rfi/it/bandi-e-esiti/bandi-e-avvisi/lavori/dac-0255-2021/Bandi/DAC_255_2021_BANDO_GUUE.pdf" TargetMode="External"/><Relationship Id="rId256" Type="http://schemas.openxmlformats.org/officeDocument/2006/relationships/hyperlink" Target="https://www.lavoro.gov.it/temi-e-priorita/poverta-ed-esclusione-sociale/Documents/DD-5-del-15022022-Avviso-1-2022-PNRR.pdf" TargetMode="External"/><Relationship Id="rId25" Type="http://schemas.openxmlformats.org/officeDocument/2006/relationships/hyperlink" Target="https://italiadomani.gov.it/it/Interventi/investimenti/investimento-in-capitale-umano-per-rafforzare-l-ufficio-del-processo-e-superare-le-disparita-tra-tribunali.html" TargetMode="External"/><Relationship Id="rId46" Type="http://schemas.openxmlformats.org/officeDocument/2006/relationships/hyperlink" Target="https://www.inpa.gov.it/bandi-e-avvisi/dettaglio-bando-avviso/?concorso_id=0a431bc9a2f04ec9a16ea798dcf2ee30" TargetMode="External"/><Relationship Id="rId67" Type="http://schemas.openxmlformats.org/officeDocument/2006/relationships/hyperlink" Target="https://www.inpa.gov.it/bandi-e-avvisi/dettaglio-bando-avviso/?concorso_id=fac7ace320e04776ae9b93065f5223a7" TargetMode="External"/><Relationship Id="rId116" Type="http://schemas.openxmlformats.org/officeDocument/2006/relationships/hyperlink" Target="https://italiadomani.gov.it/it/Interventi/investimenti/task-force-digitalizzazione-monitoraggio-e-performance.html" TargetMode="External"/><Relationship Id="rId137" Type="http://schemas.openxmlformats.org/officeDocument/2006/relationships/hyperlink" Target="https://italiadomani.gov.it/it/Interventi/investimenti/interventi-socio-educativi-strutturati-per-combattere-la-poverta-educativa-nel-mezzogiorno-a-sostegno-del-terzo-settore.html" TargetMode="External"/><Relationship Id="rId158" Type="http://schemas.openxmlformats.org/officeDocument/2006/relationships/hyperlink" Target="https://trasparenza.mit.gov.it/index.php?id_oggetto=11&amp;id_doc=269298" TargetMode="External"/><Relationship Id="rId20" Type="http://schemas.openxmlformats.org/officeDocument/2006/relationships/hyperlink" Target="https://italiadomani.gov.it/it/Interventi/investimenti/fondo-per-il-programma-nazionale-ricerca-pnr-e-progetti-di-ricerca-di-significativo-interesse-nazionale-prin.html" TargetMode="External"/><Relationship Id="rId41" Type="http://schemas.openxmlformats.org/officeDocument/2006/relationships/hyperlink" Target="https://www.inpa.gov.it/bandi-e-avvisi/dettaglio-bando-avviso/?concorso_id=d2d1350e79c64ba780f48d31a87bc309" TargetMode="External"/><Relationship Id="rId62" Type="http://schemas.openxmlformats.org/officeDocument/2006/relationships/hyperlink" Target="https://trasparenza.mit.gov.it/archivio11_bandi-gare-e-contratti_0_266163_636_1.html" TargetMode="External"/><Relationship Id="rId83" Type="http://schemas.openxmlformats.org/officeDocument/2006/relationships/hyperlink" Target="https://www.agenziacoesione.gov.it/opportunita-e-bandi/avviso-pubblico-farmacie-rurali/" TargetMode="External"/><Relationship Id="rId88" Type="http://schemas.openxmlformats.org/officeDocument/2006/relationships/hyperlink" Target="https://italiadomani.gov.it/it/Interventi/investimenti/task-force-digitalizzazione-monitoraggio-e-performance.html" TargetMode="External"/><Relationship Id="rId111" Type="http://schemas.openxmlformats.org/officeDocument/2006/relationships/hyperlink" Target="https://italiadomani.gov.it/it/Interventi/investimenti/task-force-digitalizzazione-monitoraggio-e-performance.html" TargetMode="External"/><Relationship Id="rId132" Type="http://schemas.openxmlformats.org/officeDocument/2006/relationships/hyperlink" Target="https://dait.interno.gov.it/documenti/dcp_14_gen_2020_0.pdf" TargetMode="External"/><Relationship Id="rId153" Type="http://schemas.openxmlformats.org/officeDocument/2006/relationships/hyperlink" Target="https://trasparenza.mit.gov.it/index.php?id_oggetto=11&amp;id_doc=266047" TargetMode="External"/><Relationship Id="rId174" Type="http://schemas.openxmlformats.org/officeDocument/2006/relationships/hyperlink" Target="https://www.mur.gov.it/it/atti-e-normativa/decreto-direttoriale-n3138-del-16-12-2021" TargetMode="External"/><Relationship Id="rId179" Type="http://schemas.openxmlformats.org/officeDocument/2006/relationships/hyperlink" Target="https://italiadomani.gov.it/it/Interventi/investimenti/servizio-civile-universale.html" TargetMode="External"/><Relationship Id="rId195" Type="http://schemas.openxmlformats.org/officeDocument/2006/relationships/hyperlink" Target="https://www.inpa.gov.it/bandi-e-avvisi/dettaglio-bando-avviso/?concorso_id=1e0cb9894b90465f9e7fbe33f3f7ac38" TargetMode="External"/><Relationship Id="rId209" Type="http://schemas.openxmlformats.org/officeDocument/2006/relationships/hyperlink" Target="https://italiadomani.gov.it/it/Interventi/investimenti/fondi-integrati-per-la-competitivita-delle-imprese-turistiche.html" TargetMode="External"/><Relationship Id="rId190" Type="http://schemas.openxmlformats.org/officeDocument/2006/relationships/hyperlink" Target="https://innovazione.gov.it/dipartimento/focus/polo-strategico-nazionale/" TargetMode="External"/><Relationship Id="rId204" Type="http://schemas.openxmlformats.org/officeDocument/2006/relationships/hyperlink" Target="https://italiadomani.gov.it/it/Interventi/investimenti/investimento-in-capitale-umano-per-rafforzare-l-ufficio-del-processo-e-superare-le-disparita-tra-tribunali.html" TargetMode="External"/><Relationship Id="rId220" Type="http://schemas.openxmlformats.org/officeDocument/2006/relationships/hyperlink" Target="https://concorsionline.giustizia-amministrativa.it/pnrr/pnrrFebbraio2022/Pagine/home.aspx" TargetMode="External"/><Relationship Id="rId225" Type="http://schemas.openxmlformats.org/officeDocument/2006/relationships/hyperlink" Target="https://www.mise.gov.it/index.php/it/incentivi/impresa/credito-d-imposta-r-s" TargetMode="External"/><Relationship Id="rId241" Type="http://schemas.openxmlformats.org/officeDocument/2006/relationships/hyperlink" Target="https://www.regione.toscana.it/-/progetto-pilota-rigenerazione-culturale?inheritRedirect=true&amp;redirect=%2Fbandi-aperti%3FsortBy%3Ddesc%26orderBy%3DmodifiedDate" TargetMode="External"/><Relationship Id="rId246" Type="http://schemas.openxmlformats.org/officeDocument/2006/relationships/hyperlink" Target="http://www.regione.campania.it/regione/it/news/regione-informa/manifestazione-di-interesse-progetto-pilota-per-la-rigenerazione-culturale-sociale-ed-economica-dei-borghi-a-rischio-abbandono-e-abbandonati" TargetMode="External"/><Relationship Id="rId15" Type="http://schemas.openxmlformats.org/officeDocument/2006/relationships/hyperlink" Target="https://italiadomani.gov.it/it/Interventi/investimenti/investimenti-nella-resilienza-dell-agro-sistema-irriguo-per-una-migliore-gestione-delle-risorse-idriche.html" TargetMode="External"/><Relationship Id="rId36" Type="http://schemas.openxmlformats.org/officeDocument/2006/relationships/hyperlink" Target="https://www.inpa.gov.it/bandi-e-avvisi/dettaglio-bando-avviso/?concorso_id=a5833a95f3a642608583956f659dda6" TargetMode="External"/><Relationship Id="rId57" Type="http://schemas.openxmlformats.org/officeDocument/2006/relationships/hyperlink" Target="https://www.inpa.gov.it/bandi-e-avvisi/dettaglio-bando-avviso/?concorso_id=eb46ba98a4f44b3aa1951e4b7057ce47" TargetMode="External"/><Relationship Id="rId106" Type="http://schemas.openxmlformats.org/officeDocument/2006/relationships/hyperlink" Target="https://italiadomani.gov.it/it/Interventi/investimenti/task-force-digitalizzazione-monitoraggio-e-performance.html" TargetMode="External"/><Relationship Id="rId127" Type="http://schemas.openxmlformats.org/officeDocument/2006/relationships/hyperlink" Target="https://italiadomani.gov.it/it/Interventi/investimenti/efficientamento-degli-edifici-giudiziari.html" TargetMode="External"/><Relationship Id="rId262" Type="http://schemas.openxmlformats.org/officeDocument/2006/relationships/hyperlink" Target="https://www.infratelitalia.it/archivio-documenti/documenti/gara-scuole-2022" TargetMode="External"/><Relationship Id="rId10" Type="http://schemas.openxmlformats.org/officeDocument/2006/relationships/hyperlink" Target="https://italiadomani.gov.it/it/Interventi/investimenti/attrattivita-dei-borghi.html" TargetMode="External"/><Relationship Id="rId31" Type="http://schemas.openxmlformats.org/officeDocument/2006/relationships/hyperlink" Target="https://ingate.invitalia.it/esop/toolkit/opportunity/past/6643/detail.si" TargetMode="External"/><Relationship Id="rId52" Type="http://schemas.openxmlformats.org/officeDocument/2006/relationships/hyperlink" Target="https://www.inpa.gov.it/bandi-e-avvisi/dettaglio-bando-avviso/?concorso_id=d0b017f03a5a483883815abedbdd9fde" TargetMode="External"/><Relationship Id="rId73" Type="http://schemas.openxmlformats.org/officeDocument/2006/relationships/hyperlink" Target="https://www.mite.gov.it/sites/default/files/archivio/bandi/ECI/TESTO_COORDINATO_AVVISO_M2C1_1I1_1-LINEA_C.pdf" TargetMode="External"/><Relationship Id="rId78" Type="http://schemas.openxmlformats.org/officeDocument/2006/relationships/hyperlink" Target="https://www.mite.gov.it/sites/default/files/archivio/bandi/ECI/TESTO_COORDINATO_AVVISO_M2C1_1I1.2-LINEA_B.pdf" TargetMode="External"/><Relationship Id="rId94" Type="http://schemas.openxmlformats.org/officeDocument/2006/relationships/hyperlink" Target="https://italiadomani.gov.it/it/Interventi/investimenti/task-force-digitalizzazione-monitoraggio-e-performance.html" TargetMode="External"/><Relationship Id="rId99" Type="http://schemas.openxmlformats.org/officeDocument/2006/relationships/hyperlink" Target="https://italiadomani.gov.it/it/Interventi/investimenti/task-force-digitalizzazione-monitoraggio-e-performance.html" TargetMode="External"/><Relationship Id="rId101" Type="http://schemas.openxmlformats.org/officeDocument/2006/relationships/hyperlink" Target="https://italiadomani.gov.it/it/Interventi/investimenti/task-force-digitalizzazione-monitoraggio-e-performance.html" TargetMode="External"/><Relationship Id="rId122" Type="http://schemas.openxmlformats.org/officeDocument/2006/relationships/hyperlink" Target="https://italiadomani.gov.it/it/Interventi/investimenti/progetti-faro-di-economia-circolare.html" TargetMode="External"/><Relationship Id="rId143" Type="http://schemas.openxmlformats.org/officeDocument/2006/relationships/hyperlink" Target="https://italiadomani.gov.it/it/Interventi/investimenti/efficientamento-degli-edifici-giudiziari.html" TargetMode="External"/><Relationship Id="rId148" Type="http://schemas.openxmlformats.org/officeDocument/2006/relationships/hyperlink" Target="https://trasparenza.mit.gov.it/index.php?id_oggetto=11&amp;id_doc=265909" TargetMode="External"/><Relationship Id="rId164" Type="http://schemas.openxmlformats.org/officeDocument/2006/relationships/hyperlink" Target="https://trasparenza.mit.gov.it/index.php?id_oggetto=11&amp;id_doc=269772" TargetMode="External"/><Relationship Id="rId169" Type="http://schemas.openxmlformats.org/officeDocument/2006/relationships/hyperlink" Target="https://italiadomani.gov.it/it/Interventi/investimenti/servizio-civile-universale.html" TargetMode="External"/><Relationship Id="rId185" Type="http://schemas.openxmlformats.org/officeDocument/2006/relationships/hyperlink" Target="https://italiadomani.gov.it/it/Interventi/investimenti/reti-ultraveloci-banda-ultra-larga-e-5G.html" TargetMode="External"/><Relationship Id="rId4" Type="http://schemas.openxmlformats.org/officeDocument/2006/relationships/hyperlink" Target="https://www.mite.gov.it/bandi/progetto-green-ports-pnrr-avviso-pubblico-di-manifestazione-di-interesse-la-formulazione-di" TargetMode="External"/><Relationship Id="rId9" Type="http://schemas.openxmlformats.org/officeDocument/2006/relationships/hyperlink" Target="https://italiadomani.gov.it/it/Interventi/investimenti/reti-ultraveloci-banda-ultra-larga-e-5G.html" TargetMode="External"/><Relationship Id="rId180" Type="http://schemas.openxmlformats.org/officeDocument/2006/relationships/hyperlink" Target="https://www.politichegiovanili.gov.it/comunicazione/avvisi-e-bandi/servizio-civile/avvisi-di-presentazione-programmi-e-progetti/avviso-presentazione-programmi-scu-sca-scd-2022/" TargetMode="External"/><Relationship Id="rId210" Type="http://schemas.openxmlformats.org/officeDocument/2006/relationships/hyperlink" Target="https://italiadomani.gov.it/it/Interventi/investimenti/bus-elettrici.html" TargetMode="External"/><Relationship Id="rId215" Type="http://schemas.openxmlformats.org/officeDocument/2006/relationships/hyperlink" Target="https://italiadomani.gov.it/it/Interventi/investimenti/percorsi-di-autonomia-per-persone-con-disabilita.html" TargetMode="External"/><Relationship Id="rId236" Type="http://schemas.openxmlformats.org/officeDocument/2006/relationships/hyperlink" Target="https://www.regione.lazio.it/notizie/pnrr-m1c3-turismo-cultura-attrattivita-borghi-linea-azione-a" TargetMode="External"/><Relationship Id="rId257" Type="http://schemas.openxmlformats.org/officeDocument/2006/relationships/hyperlink" Target="https://dait.interno.gov.it/finanza-locale/notizie/comunicato-del-17-dicembre-2021" TargetMode="External"/><Relationship Id="rId26" Type="http://schemas.openxmlformats.org/officeDocument/2006/relationships/hyperlink" Target="https://trasparenza.mit.gov.it/index.php?id_oggetto=11&amp;id_doc=273413" TargetMode="External"/><Relationship Id="rId231" Type="http://schemas.openxmlformats.org/officeDocument/2006/relationships/hyperlink" Target="https://www.infratelitalia.it/archivio-documenti/documenti/gara-sanita-2022" TargetMode="External"/><Relationship Id="rId252" Type="http://schemas.openxmlformats.org/officeDocument/2006/relationships/hyperlink" Target="https://www.gare.rfi.it/content/dam/gare_rfi/it/bandi-e-esiti/bandi-e-avvisi/lavori/dac-0255-2021/Bandi/DAC_255_2021_BANDO_GUUE.pdf" TargetMode="External"/><Relationship Id="rId47" Type="http://schemas.openxmlformats.org/officeDocument/2006/relationships/hyperlink" Target="https://www.inpa.gov.it/bandi-e-avvisi/dettaglio-bando-avviso/?concorso_id=89aec73c061140728ecde4618f2b2a8f" TargetMode="External"/><Relationship Id="rId68" Type="http://schemas.openxmlformats.org/officeDocument/2006/relationships/hyperlink" Target="https://pnrr.istruzione.it/avviso/potenziamento-delle-infrastrutture-per-lo-sport-a-scuola/" TargetMode="External"/><Relationship Id="rId89" Type="http://schemas.openxmlformats.org/officeDocument/2006/relationships/hyperlink" Target="https://italiadomani.gov.it/it/Interventi/investimenti/task-force-digitalizzazione-monitoraggio-e-performance.html" TargetMode="External"/><Relationship Id="rId112" Type="http://schemas.openxmlformats.org/officeDocument/2006/relationships/hyperlink" Target="https://italiadomani.gov.it/it/Interventi/investimenti/task-force-digitalizzazione-monitoraggio-e-performance.html" TargetMode="External"/><Relationship Id="rId133" Type="http://schemas.openxmlformats.org/officeDocument/2006/relationships/hyperlink" Target="https://italiadomani.gov.it/it/Interventi/investimenti/piano-di-messa-in-sicurezza-e-riqualificazione-dell-edilizia-scolastica.html" TargetMode="External"/><Relationship Id="rId154" Type="http://schemas.openxmlformats.org/officeDocument/2006/relationships/hyperlink" Target="https://trasparenza.mit.gov.it/index.php?id_oggetto=11&amp;id_doc=266044" TargetMode="External"/><Relationship Id="rId175" Type="http://schemas.openxmlformats.org/officeDocument/2006/relationships/hyperlink" Target="https://italiadomani.gov.it/it/Interventi/investimenti/partenariati-horizon-europe.html" TargetMode="External"/><Relationship Id="rId196" Type="http://schemas.openxmlformats.org/officeDocument/2006/relationships/hyperlink" Target="https://italiadomani.gov.it/it/Interventi/investimenti/efficientamento-degli-edifici-giudiziari.html" TargetMode="External"/><Relationship Id="rId200" Type="http://schemas.openxmlformats.org/officeDocument/2006/relationships/hyperlink" Target="https://trasparenza.mit.gov.it/index.php?id_oggetto=11&amp;id_doc=268835" TargetMode="External"/><Relationship Id="rId16" Type="http://schemas.openxmlformats.org/officeDocument/2006/relationships/hyperlink" Target="https://italiadomani.gov.it/it/Interventi/investimenti/interventi-per-la-sostenibilita-ambientale-dei-porti-green-ports.html" TargetMode="External"/><Relationship Id="rId221" Type="http://schemas.openxmlformats.org/officeDocument/2006/relationships/hyperlink" Target="https://www.mise.gov.it/index.php/it/incentivi/impresa/credito-d-imposta-beni-strumentali" TargetMode="External"/><Relationship Id="rId242" Type="http://schemas.openxmlformats.org/officeDocument/2006/relationships/hyperlink" Target="https://www.regione.abruzzo.it/content/pnrr-%E2%80%93-progetto-pilota-attrattivit%C3%A0-borghi" TargetMode="External"/><Relationship Id="rId263" Type="http://schemas.openxmlformats.org/officeDocument/2006/relationships/hyperlink" Target="https://www.infratelitalia.it/archivio-documenti/documenti/gara-scuole-2022" TargetMode="External"/><Relationship Id="rId37" Type="http://schemas.openxmlformats.org/officeDocument/2006/relationships/hyperlink" Target="https://www.inpa.gov.it/bandi-e-avvisi/dettaglio-bando-avviso/?concorso_id=d2c37fbda8704f169c0b006f698f100e" TargetMode="External"/><Relationship Id="rId58" Type="http://schemas.openxmlformats.org/officeDocument/2006/relationships/hyperlink" Target="https://www.inpa.gov.it/bandi-e-avvisi/dettaglio-bando-avviso/?concorso_id=f101d823c56d48e285cc25339319b650" TargetMode="External"/><Relationship Id="rId79" Type="http://schemas.openxmlformats.org/officeDocument/2006/relationships/hyperlink" Target="https://cultura.gov.it/borghi" TargetMode="External"/><Relationship Id="rId102" Type="http://schemas.openxmlformats.org/officeDocument/2006/relationships/hyperlink" Target="https://italiadomani.gov.it/it/Interventi/investimenti/task-force-digitalizzazione-monitoraggio-e-performance.html" TargetMode="External"/><Relationship Id="rId123" Type="http://schemas.openxmlformats.org/officeDocument/2006/relationships/hyperlink" Target="https://italiadomani.gov.it/it/Interventi/investimenti/progetti-faro-di-economia-circolare.html" TargetMode="External"/><Relationship Id="rId144" Type="http://schemas.openxmlformats.org/officeDocument/2006/relationships/hyperlink" Target="https://trasparenza.mit.gov.it/index.php?id_oggetto=11&amp;id_doc=265907" TargetMode="External"/><Relationship Id="rId90" Type="http://schemas.openxmlformats.org/officeDocument/2006/relationships/hyperlink" Target="https://italiadomani.gov.it/it/Interventi/investimenti/task-force-digitalizzazione-monitoraggio-e-performance.html" TargetMode="External"/><Relationship Id="rId165" Type="http://schemas.openxmlformats.org/officeDocument/2006/relationships/hyperlink" Target="https://italiadomani.gov.it/it/Interventi/investimenti/attrattivita-dei-borghi.html" TargetMode="External"/><Relationship Id="rId186" Type="http://schemas.openxmlformats.org/officeDocument/2006/relationships/hyperlink" Target="https://www.infratelitalia.it/archivio-documenti/documenti/gara-scuole-2022" TargetMode="External"/><Relationship Id="rId211" Type="http://schemas.openxmlformats.org/officeDocument/2006/relationships/hyperlink" Target="https://italiadomani.gov.it/it/Interventi/investimenti/Misure-per-la-gestione-del-rischio-di-alluvione-e-per-la-riduzione-del-rischio-idrogeologico.html" TargetMode="External"/><Relationship Id="rId232" Type="http://schemas.openxmlformats.org/officeDocument/2006/relationships/hyperlink" Target="https://www.infratelitalia.it/archivio-documenti/documenti/gara-sanita-2022" TargetMode="External"/><Relationship Id="rId253" Type="http://schemas.openxmlformats.org/officeDocument/2006/relationships/hyperlink" Target="https://www.gare.rfi.it/content/dam/gare_rfi/it/bandi-e-esiti/bandi-e-avvisi/lavori/dac-0255-2021/Bandi/DAC_255_2021_BANDO_GUUE.pdf" TargetMode="External"/><Relationship Id="rId27" Type="http://schemas.openxmlformats.org/officeDocument/2006/relationships/hyperlink" Target="https://www.simest.it/finanziamenti-pnrr/finanziamenti-agevolati-pnrr-nextgenerationeu" TargetMode="External"/><Relationship Id="rId48" Type="http://schemas.openxmlformats.org/officeDocument/2006/relationships/hyperlink" Target="https://www.inpa.gov.it/bandi-e-avvisi/dettaglio-bando-avviso/?concorso_id=83003c2ff90a4b8fb9686f328288cb83%20" TargetMode="External"/><Relationship Id="rId69" Type="http://schemas.openxmlformats.org/officeDocument/2006/relationships/hyperlink" Target="https://pnrr.istruzione.it/avviso/mense/" TargetMode="External"/><Relationship Id="rId113" Type="http://schemas.openxmlformats.org/officeDocument/2006/relationships/hyperlink" Target="https://italiadomani.gov.it/it/Interventi/investimenti/task-force-digitalizzazione-monitoraggio-e-performance.html" TargetMode="External"/><Relationship Id="rId134" Type="http://schemas.openxmlformats.org/officeDocument/2006/relationships/hyperlink" Target="https://dait.interno.gov.it/documenti/decreto_fl_30-01-2020.pdf" TargetMode="External"/><Relationship Id="rId80" Type="http://schemas.openxmlformats.org/officeDocument/2006/relationships/hyperlink" Target="https://www.mite.gov.it/sites/default/files/archivio/bandi/ECI/TESTO_COORDINATO_AVVISO_M2C1_1I1.2-LINEA_C.pdf" TargetMode="External"/><Relationship Id="rId155" Type="http://schemas.openxmlformats.org/officeDocument/2006/relationships/hyperlink" Target="https://italiadomani.gov.it/it/Interventi/investimenti/efficientamento-degli-edifici-giudiziari.html" TargetMode="External"/><Relationship Id="rId176" Type="http://schemas.openxmlformats.org/officeDocument/2006/relationships/hyperlink" Target="https://www.kdt-ju.europa.eu/calls/kdt-ju-calls-2021-0" TargetMode="External"/><Relationship Id="rId197" Type="http://schemas.openxmlformats.org/officeDocument/2006/relationships/hyperlink" Target="https://italiadomani.gov.it/it/Interventi/investimenti/efficientamento-degli-edifici-giudiziari.html" TargetMode="External"/><Relationship Id="rId201" Type="http://schemas.openxmlformats.org/officeDocument/2006/relationships/hyperlink" Target="https://www.ministeroturismo.gov.it/wp-content/uploads/2021/11/Determina_HUB_DIGITALE.pdf" TargetMode="External"/><Relationship Id="rId222" Type="http://schemas.openxmlformats.org/officeDocument/2006/relationships/hyperlink" Target="https://www.mise.gov.it/index.php/it/incentivi/impresa/credito-d-imposta-beni-strumentali" TargetMode="External"/><Relationship Id="rId243" Type="http://schemas.openxmlformats.org/officeDocument/2006/relationships/hyperlink" Target="https://appweb.regione.vda.it/dbweb/Comunicati.nsf/ElencoNotizie_ita/F6019A0F24656827C12587D1003A311C?OpenDocument&amp;l=ita" TargetMode="External"/><Relationship Id="rId264" Type="http://schemas.openxmlformats.org/officeDocument/2006/relationships/hyperlink" Target="https://www.infratelitalia.it/archivio-documenti/documenti/gara-scuole-2022" TargetMode="External"/><Relationship Id="rId17" Type="http://schemas.openxmlformats.org/officeDocument/2006/relationships/hyperlink" Target="https://italiadomani.gov.it/it/Interventi/investimenti/piano-asili-nido.html" TargetMode="External"/><Relationship Id="rId38" Type="http://schemas.openxmlformats.org/officeDocument/2006/relationships/hyperlink" Target="https://www.inpa.gov.it/bandi-e-avvisi/dettaglio-bando-avviso/?concorso_id=c86e6b49138a4dc79ed115a4b05999a3" TargetMode="External"/><Relationship Id="rId59" Type="http://schemas.openxmlformats.org/officeDocument/2006/relationships/hyperlink" Target="file:///J:\Users\34319mostacci\AppData\Roaming\Microsoft\Excel\Ingegneri%20idraulici" TargetMode="External"/><Relationship Id="rId103" Type="http://schemas.openxmlformats.org/officeDocument/2006/relationships/hyperlink" Target="https://italiadomani.gov.it/it/Interventi/investimenti/task-force-digitalizzazione-monitoraggio-e-performance.html" TargetMode="External"/><Relationship Id="rId124" Type="http://schemas.openxmlformats.org/officeDocument/2006/relationships/hyperlink" Target="https://italiadomani.gov.it/it/Interventi/investimenti/efficientamento-degli-edifici-giudiziari.html" TargetMode="External"/><Relationship Id="rId70" Type="http://schemas.openxmlformats.org/officeDocument/2006/relationships/hyperlink" Target="https://pnrr.istruzione.it/wp-content/uploads/2021/11/m_pi.AOODGEFID.REGISTRO-UFFICIALEU.0048047.02-12-2021.pdf" TargetMode="External"/><Relationship Id="rId91" Type="http://schemas.openxmlformats.org/officeDocument/2006/relationships/hyperlink" Target="https://italiadomani.gov.it/it/Interventi/investimenti/task-force-digitalizzazione-monitoraggio-e-performance.html" TargetMode="External"/><Relationship Id="rId145" Type="http://schemas.openxmlformats.org/officeDocument/2006/relationships/hyperlink" Target="https://italiadomani.gov.it/it/Interventi/investimenti/efficientamento-degli-edifici-giudiziari.html" TargetMode="External"/><Relationship Id="rId166" Type="http://schemas.openxmlformats.org/officeDocument/2006/relationships/hyperlink" Target="https://cultura.gov.it/comunicato/21911" TargetMode="External"/><Relationship Id="rId187" Type="http://schemas.openxmlformats.org/officeDocument/2006/relationships/hyperlink" Target="https://italiadomani.gov.it/it/Interventi/investimenti/reti-ultraveloci-banda-ultra-larga-e-5G.html" TargetMode="External"/><Relationship Id="rId1" Type="http://schemas.openxmlformats.org/officeDocument/2006/relationships/hyperlink" Target="http://riqualificazione.formez.it/content/concorso-ripam-selezione-500-unita-personale-tempo-determinato-assegnare-mef-e" TargetMode="External"/><Relationship Id="rId212" Type="http://schemas.openxmlformats.org/officeDocument/2006/relationships/hyperlink" Target="https://italiadomani.gov.it/it/Interventi/investimenti/interventi-per-la-resilienza-la-valorizzazione-del-territorio-e-l-efficienza-energetica-dei-comuni.html" TargetMode="External"/><Relationship Id="rId233" Type="http://schemas.openxmlformats.org/officeDocument/2006/relationships/hyperlink" Target="https://www.culturaveneto.it/it/la-tua-regione/strumenti-e-progetti-per-la-cultura/contributi-finanziamenti-regionali/borgo-storico-acquisizione-manifestazioni-d-interesse" TargetMode="External"/><Relationship Id="rId254" Type="http://schemas.openxmlformats.org/officeDocument/2006/relationships/hyperlink" Target="https://www.gare.rfi.it/content/dam/gare_rfi/it/bandi-e-esiti/bandi-e-avvisi/lavori/dac-0255-2021/Bandi/DAC_255_2021_BANDO_GUUE.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6" Type="http://schemas.openxmlformats.org/officeDocument/2006/relationships/hyperlink" Target="https://italiadomani.gov.it/it/Interventi/investimenti/strategia-digitale-e-piattaforme-per-il-patrimonio-culturale.html" TargetMode="External"/><Relationship Id="rId117" Type="http://schemas.openxmlformats.org/officeDocument/2006/relationships/hyperlink" Target="https://italiadomani.gov.it/it/Interventi/investimenti/servizio-civile-universale.html" TargetMode="External"/><Relationship Id="rId21" Type="http://schemas.openxmlformats.org/officeDocument/2006/relationships/hyperlink" Target="https://italiadomani.gov.it/it/Interventi/investimenti/hub-del-turismo-digitale.html" TargetMode="External"/><Relationship Id="rId42" Type="http://schemas.openxmlformats.org/officeDocument/2006/relationships/hyperlink" Target="https://italiadomani.gov.it/it/Interventi/investimenti/promozione-impianti-innovativi-incluso-off-shore.html" TargetMode="External"/><Relationship Id="rId47" Type="http://schemas.openxmlformats.org/officeDocument/2006/relationships/hyperlink" Target="https://italiadomani.gov.it/it/Interventi/investimenti/rinnovabili-e-batterie.html" TargetMode="External"/><Relationship Id="rId63" Type="http://schemas.openxmlformats.org/officeDocument/2006/relationships/hyperlink" Target="https://italiadomani.gov.it/it/Interventi/investimenti/investimenti-in-fognatura-e-depurazione.html" TargetMode="External"/><Relationship Id="rId68" Type="http://schemas.openxmlformats.org/officeDocument/2006/relationships/hyperlink" Target="https://italiadomani.gov.it/it/Interventi/investimenti/riduzione-delle-perdite-nelle-reti-di-distribuzione-dell-acqua-compresa-la-digitalizzazione-e-il-monitoraggio-delle-reti.html" TargetMode="External"/><Relationship Id="rId84" Type="http://schemas.openxmlformats.org/officeDocument/2006/relationships/hyperlink" Target="https://italiadomani.gov.it/it/Interventi/investimenti/digitalizzazione-della-catena-logistica.html" TargetMode="External"/><Relationship Id="rId89" Type="http://schemas.openxmlformats.org/officeDocument/2006/relationships/hyperlink" Target="https://italiadomani.gov.it/it/Interventi/investimenti/sviluppo-accessibilita-marittima-e-resilienza-infrastrutture-portuali-cambiamenti-climatici.html" TargetMode="External"/><Relationship Id="rId112" Type="http://schemas.openxmlformats.org/officeDocument/2006/relationships/hyperlink" Target="https://italiadomani.gov.it/it/Interventi/investimenti/partenariati-allargati-estesi-a-universita-centri-di-ricerca-imprese-e-finanziamento-progetti-di-ricerca-di-base.html" TargetMode="External"/><Relationship Id="rId133" Type="http://schemas.openxmlformats.org/officeDocument/2006/relationships/hyperlink" Target="https://italiadomani.gov.it/it/Interventi/investimenti/interventi-socio-educativi-strutturati-per-combattere-la-poverta-educativa-nel-mezzogiorno-a-sostegno-del-terzo-settore.html" TargetMode="External"/><Relationship Id="rId138" Type="http://schemas.openxmlformats.org/officeDocument/2006/relationships/hyperlink" Target="https://italiadomani.gov.it/it/Interventi/investimenti/ammodernamento-tecnologico-degli-ospedali.html" TargetMode="External"/><Relationship Id="rId16" Type="http://schemas.openxmlformats.org/officeDocument/2006/relationships/hyperlink" Target="https://italiadomani.gov.it/it/Interventi/investimenti/transizione-4-0.html" TargetMode="External"/><Relationship Id="rId107" Type="http://schemas.openxmlformats.org/officeDocument/2006/relationships/hyperlink" Target="https://italiadomani.gov.it/it/Interventi/investimenti/fondo-per-il-programma-nazionale-ricerca-pnr-e-progetti-di-ricerca-di-significativo-interesse-nazionale-prin.html" TargetMode="External"/><Relationship Id="rId11" Type="http://schemas.openxmlformats.org/officeDocument/2006/relationships/hyperlink" Target="https://italiadomani.gov.it/it/Interventi/investimenti/investimenti-ad-alto-contenuto-tecnologico.html" TargetMode="External"/><Relationship Id="rId32" Type="http://schemas.openxmlformats.org/officeDocument/2006/relationships/hyperlink" Target="https://italiadomani.gov.it/it/Interventi/investimenti/Innovazione-e-meccanizzazione-nel-settore-agricolo-e-alimentare.html" TargetMode="External"/><Relationship Id="rId37" Type="http://schemas.openxmlformats.org/officeDocument/2006/relationships/hyperlink" Target="https://italiadomani.gov.it/it/Interventi/investimenti/bus-elettrici.html" TargetMode="External"/><Relationship Id="rId53" Type="http://schemas.openxmlformats.org/officeDocument/2006/relationships/hyperlink" Target="https://italiadomani.gov.it/it/Interventi/investimenti/sviluppo-biometano.html" TargetMode="External"/><Relationship Id="rId58" Type="http://schemas.openxmlformats.org/officeDocument/2006/relationships/hyperlink" Target="https://italiadomani.gov.it/it/Interventi/investimenti/piano-di-sostituzione-di-edifici-scolastici-e-di-riqualificazione-energetica.html" TargetMode="External"/><Relationship Id="rId74" Type="http://schemas.openxmlformats.org/officeDocument/2006/relationships/hyperlink" Target="https://italiadomani.gov.it/it/Interventi/investimenti/linee-ad-alta-velocita-nel-nord-che-collegano-all-europa.html" TargetMode="External"/><Relationship Id="rId79" Type="http://schemas.openxmlformats.org/officeDocument/2006/relationships/hyperlink" Target="https://italiadomani.gov.it/it/Interventi/investimenti/rinnovo-del-materiale-rotabile.html" TargetMode="External"/><Relationship Id="rId102" Type="http://schemas.openxmlformats.org/officeDocument/2006/relationships/hyperlink" Target="https://italiadomani.gov.it/it/Interventi/investimenti/scuola-4-0-scuole-innovative-nuove-aule-didattiche-e-laboratori.html" TargetMode="External"/><Relationship Id="rId123" Type="http://schemas.openxmlformats.org/officeDocument/2006/relationships/hyperlink" Target="https://italiadomani.gov.it/it/Interventi/investimenti/piani-urbani-integrati.html" TargetMode="External"/><Relationship Id="rId128" Type="http://schemas.openxmlformats.org/officeDocument/2006/relationships/hyperlink" Target="https://italiadomani.gov.it/it/Interventi/investimenti/sostegno-alle-persone-vulnerabili-e-prevenzione-dell-istituzionalizzazione-degli-anziani-non-autosufficienti.html" TargetMode="External"/><Relationship Id="rId144" Type="http://schemas.openxmlformats.org/officeDocument/2006/relationships/hyperlink" Target="https://italiadomani.gov.it/it/Interventi/investimenti/verso-un-nuovo-ospedale-sicuro-e-sostenibile.html" TargetMode="External"/><Relationship Id="rId149" Type="http://schemas.openxmlformats.org/officeDocument/2006/relationships/hyperlink" Target="https://italiadomani.gov.it/it/Interventi/investimenti/task-force-digitalizzazione-monitoraggio-e-performance.html" TargetMode="External"/><Relationship Id="rId5" Type="http://schemas.openxmlformats.org/officeDocument/2006/relationships/hyperlink" Target="https://italiadomani.gov.it/it/Interventi/investimenti/dati-e-interoperabilita.html" TargetMode="External"/><Relationship Id="rId90" Type="http://schemas.openxmlformats.org/officeDocument/2006/relationships/hyperlink" Target="https://italiadomani.gov.it/it/Interventi/investimenti/ultimo-penultimo-miglio-ferroviario-stradale.html" TargetMode="External"/><Relationship Id="rId95" Type="http://schemas.openxmlformats.org/officeDocument/2006/relationships/hyperlink" Target="https://italiadomani.gov.it/it/Interventi/investimenti/intervento-straordinario-finalizzato-alla-riduzione-dei-divari-territoriali-nei-cicli-I-e-II-della-scuola-secondaria-di-secondo-grado.html" TargetMode="External"/><Relationship Id="rId22" Type="http://schemas.openxmlformats.org/officeDocument/2006/relationships/hyperlink" Target="https://italiadomani.gov.it/it/Interventi/investimenti/migliorare-l-efficienza-energetica-di-cinema-teatri-e-musei.html" TargetMode="External"/><Relationship Id="rId27" Type="http://schemas.openxmlformats.org/officeDocument/2006/relationships/hyperlink" Target="https://italiadomani.gov.it/it/Interventi/investimenti/sviluppo-industria-cinematografica-progetto-cinecitta.html" TargetMode="External"/><Relationship Id="rId43" Type="http://schemas.openxmlformats.org/officeDocument/2006/relationships/hyperlink" Target="https://italiadomani.gov.it/it/Interventi/investimenti/promozione-rinnovabili-per-le-comunita-energetiche-e-l-auto-consumo.html" TargetMode="External"/><Relationship Id="rId48" Type="http://schemas.openxmlformats.org/officeDocument/2006/relationships/hyperlink" Target="https://italiadomani.gov.it/it/Interventi/investimenti/rinnovo-flotte-bus-e-treni-verdi.html" TargetMode="External"/><Relationship Id="rId64" Type="http://schemas.openxmlformats.org/officeDocument/2006/relationships/hyperlink" Target="https://italiadomani.gov.it/it/Interventi/investimenti/investimenti-in-infrastrutture-idriche-primarie-per-la-sicurezza-dell-approvvigionamento-idrico.html" TargetMode="External"/><Relationship Id="rId69" Type="http://schemas.openxmlformats.org/officeDocument/2006/relationships/hyperlink" Target="https://italiadomani.gov.it/it/Interventi/investimenti/rinaturazione-dell-area-del-Po.html" TargetMode="External"/><Relationship Id="rId113" Type="http://schemas.openxmlformats.org/officeDocument/2006/relationships/hyperlink" Target="https://italiadomani.gov.it/it/Interventi/investimenti/potenziamento-ed-estensione-tematica-e-territoriale-dei-centri-di-trasferimento-tecnologico-per-segmenti-di-industria.html" TargetMode="External"/><Relationship Id="rId118" Type="http://schemas.openxmlformats.org/officeDocument/2006/relationships/hyperlink" Target="https://italiadomani.gov.it/it/Interventi/investimenti/sistema-di-certificazione-della-parita-di-genere.html" TargetMode="External"/><Relationship Id="rId134" Type="http://schemas.openxmlformats.org/officeDocument/2006/relationships/hyperlink" Target="https://italiadomani.gov.it/it/Interventi/investimenti/strategia-nazionale-per-le-aree-interne.html" TargetMode="External"/><Relationship Id="rId139" Type="http://schemas.openxmlformats.org/officeDocument/2006/relationships/hyperlink" Target="https://italiadomani.gov.it/it/Interventi/investimenti/ecosistema-innovativo-della-salute.html" TargetMode="External"/><Relationship Id="rId80" Type="http://schemas.openxmlformats.org/officeDocument/2006/relationships/hyperlink" Target="https://italiadomani.gov.it/it/Interventi/investimenti/strade-sicure-implementazione-di-un-sistema-di-monitoraggio-dinamico-per-il-controllo-da-remoto-di-ponti-viadotti-e-tunnel-A24-A25.html" TargetMode="External"/><Relationship Id="rId85" Type="http://schemas.openxmlformats.org/officeDocument/2006/relationships/hyperlink" Target="https://italiadomani.gov.it/it/Interventi/investimenti/efficientamento-energetico.html" TargetMode="External"/><Relationship Id="rId150" Type="http://schemas.openxmlformats.org/officeDocument/2006/relationships/hyperlink" Target="https://italiadomani.gov.it/it/Interventi/investimenti/interventi-per-la-resilienza-la-valorizzazione-del-territorio-e-l-efficienza-energetica-dei-comuni.html" TargetMode="External"/><Relationship Id="rId12" Type="http://schemas.openxmlformats.org/officeDocument/2006/relationships/hyperlink" Target="https://italiadomani.gov.it/it/Interventi/investimenti/investimento-sistema-della-proprieta-industriale.html" TargetMode="External"/><Relationship Id="rId17" Type="http://schemas.openxmlformats.org/officeDocument/2006/relationships/hyperlink" Target="https://italiadomani.gov.it/it/Interventi/investimenti/attrattivita-dei-borghi.html" TargetMode="External"/><Relationship Id="rId25" Type="http://schemas.openxmlformats.org/officeDocument/2006/relationships/hyperlink" Target="https://italiadomani.gov.it/it/Interventi/investimenti/sicurezza-sismica-nei-luoghi-di-culto.html" TargetMode="External"/><Relationship Id="rId33" Type="http://schemas.openxmlformats.org/officeDocument/2006/relationships/hyperlink" Target="https://italiadomani.gov.it/it/Interventi/investimenti/isole-verdi.html" TargetMode="External"/><Relationship Id="rId38" Type="http://schemas.openxmlformats.org/officeDocument/2006/relationships/hyperlink" Target="https://italiadomani.gov.it/it/Interventi/investimenti/idrogeno.html" TargetMode="External"/><Relationship Id="rId46" Type="http://schemas.openxmlformats.org/officeDocument/2006/relationships/hyperlink" Target="https://italiadomani.gov.it/it/Interventi/investimenti/ricerca-e-sviluppo-sull-idrogeno.html" TargetMode="External"/><Relationship Id="rId59" Type="http://schemas.openxmlformats.org/officeDocument/2006/relationships/hyperlink" Target="https://italiadomani.gov.it/it/Interventi/investimenti/sviluppo-di-sistemi-di-teleriscaldamento.html" TargetMode="External"/><Relationship Id="rId67" Type="http://schemas.openxmlformats.org/officeDocument/2006/relationships/hyperlink" Target="https://italiadomani.gov.it/it/Interventi/investimenti/realizzazione-di-un-sistema-avanzato-ed-integrato-di-monitoraggio-e-previsione.html" TargetMode="External"/><Relationship Id="rId103" Type="http://schemas.openxmlformats.org/officeDocument/2006/relationships/hyperlink" Target="https://italiadomani.gov.it/it/Interventi/investimenti/Sviluppo-del-sistema-di-formazione-professionale-terziaria.html" TargetMode="External"/><Relationship Id="rId108" Type="http://schemas.openxmlformats.org/officeDocument/2006/relationships/hyperlink" Target="https://italiadomani.gov.it/it/Interventi/investimenti/fondo-per-la-realizzazione-di-un-sistema-integrato-di-infrastrutture-di-ricerca-e-innovazione.html" TargetMode="External"/><Relationship Id="rId116" Type="http://schemas.openxmlformats.org/officeDocument/2006/relationships/hyperlink" Target="https://italiadomani.gov.it/it/Interventi/investimenti/potenziamento-dei-centri-per-l-impiego.html" TargetMode="External"/><Relationship Id="rId124" Type="http://schemas.openxmlformats.org/officeDocument/2006/relationships/hyperlink" Target="https://italiadomani.gov.it/it/Interventi/investimenti/piani-urbani-integrati-fondo-di-fondi-della-bei.html" TargetMode="External"/><Relationship Id="rId129" Type="http://schemas.openxmlformats.org/officeDocument/2006/relationships/hyperlink" Target="https://italiadomani.gov.it/it/Interventi/investimenti/sport-e-inclusione-sociale.html" TargetMode="External"/><Relationship Id="rId137" Type="http://schemas.openxmlformats.org/officeDocument/2006/relationships/hyperlink" Target="https://italiadomani.gov.it/it/Interventi/investimenti/case-della-comunita-e-presa-in-carico-della-persona.html" TargetMode="External"/><Relationship Id="rId20" Type="http://schemas.openxmlformats.org/officeDocument/2006/relationships/hyperlink" Target="https://italiadomani.gov.it/it/Interventi/investimenti/fondi-integrati-per-la-competitivita-delle-imprese-turistiche.html" TargetMode="External"/><Relationship Id="rId41" Type="http://schemas.openxmlformats.org/officeDocument/2006/relationships/hyperlink" Target="https://italiadomani.gov.it/it/Interventi/investimenti/produzione-in-aree-industriali-dismesse.html" TargetMode="External"/><Relationship Id="rId54" Type="http://schemas.openxmlformats.org/officeDocument/2006/relationships/hyperlink" Target="https://italiadomani.gov.it/it/Interventi/investimenti/sviluppo-trasporto-rapido-di-massa.html" TargetMode="External"/><Relationship Id="rId62" Type="http://schemas.openxmlformats.org/officeDocument/2006/relationships/hyperlink" Target="https://italiadomani.gov.it/it/Interventi/investimenti/digitalizzazione-dei-parchi-nazionali.html" TargetMode="External"/><Relationship Id="rId70" Type="http://schemas.openxmlformats.org/officeDocument/2006/relationships/hyperlink" Target="https://italiadomani.gov.it/it/Interventi/investimenti/ripristino-e-tutela-dei-fondali-e-degli-habitat-marini.html" TargetMode="External"/><Relationship Id="rId75" Type="http://schemas.openxmlformats.org/officeDocument/2006/relationships/hyperlink" Target="https://italiadomani.gov.it/it/Interventi/investimenti/miglioramento-delle-stazioni-ferroviarie-nel-sud.html" TargetMode="External"/><Relationship Id="rId83" Type="http://schemas.openxmlformats.org/officeDocument/2006/relationships/hyperlink" Target="https://italiadomani.gov.it/it/Interventi/investimenti/aumento-selettivo-della-capacita-portuale.html" TargetMode="External"/><Relationship Id="rId88" Type="http://schemas.openxmlformats.org/officeDocument/2006/relationships/hyperlink" Target="https://italiadomani.gov.it/it/Interventi/investimenti/interventi-per-la-sostenibilita-ambientale-dei-porti-green-ports.html" TargetMode="External"/><Relationship Id="rId91" Type="http://schemas.openxmlformats.org/officeDocument/2006/relationships/hyperlink" Target="https://italiadomani.gov.it/it/Interventi/investimenti/borse-di-studio-per-l-accesso-all-universita.html" TargetMode="External"/><Relationship Id="rId96" Type="http://schemas.openxmlformats.org/officeDocument/2006/relationships/hyperlink" Target="https://italiadomani.gov.it/it/Interventi/investimenti/nuove-competenze-e-nuovi-linguaggi.html" TargetMode="External"/><Relationship Id="rId111" Type="http://schemas.openxmlformats.org/officeDocument/2006/relationships/hyperlink" Target="https://italiadomani.gov.it/it/Interventi/investimenti/partenariati-horizon-europe.html" TargetMode="External"/><Relationship Id="rId132" Type="http://schemas.openxmlformats.org/officeDocument/2006/relationships/hyperlink" Target="https://italiadomani.gov.it/it/Interventi/investimenti/interventi-per-le-aree-del-terremoto.html" TargetMode="External"/><Relationship Id="rId140" Type="http://schemas.openxmlformats.org/officeDocument/2006/relationships/hyperlink" Target="https://italiadomani.gov.it/it/Interventi/investimenti/iniziative-di-ricerca-per-tecnologie-e-percorsi-innovativi-in-ambito-sanitario-e-assistenziale.html" TargetMode="External"/><Relationship Id="rId145" Type="http://schemas.openxmlformats.org/officeDocument/2006/relationships/hyperlink" Target="https://italiadomani.gov.it/it/Interventi/investimenti/rinnovo-flotte-navi-sostenibili.html" TargetMode="External"/><Relationship Id="rId1" Type="http://schemas.openxmlformats.org/officeDocument/2006/relationships/hyperlink" Target="https://italiadomani.gov.it/it/Interventi/investimenti/abilitazione-e-facilitazione-migrazione-al-cloud.html" TargetMode="External"/><Relationship Id="rId6" Type="http://schemas.openxmlformats.org/officeDocument/2006/relationships/hyperlink" Target="https://italiadomani.gov.it/it/Interventi/investimenti/digitalizzazione-delle-grandi-amministrazioni-centrali.html" TargetMode="External"/><Relationship Id="rId15" Type="http://schemas.openxmlformats.org/officeDocument/2006/relationships/hyperlink" Target="https://italiadomani.gov.it/it/Interventi/investimenti/tecnologie-satellitari-ed-economia-spaziale.html" TargetMode="External"/><Relationship Id="rId23" Type="http://schemas.openxmlformats.org/officeDocument/2006/relationships/hyperlink" Target="https://italiadomani.gov.it/it/Interventi/investimenti/programmi-per-valorizzare-l-identita-di-luoghi-parchi-e-giardini-storici.html" TargetMode="External"/><Relationship Id="rId28" Type="http://schemas.openxmlformats.org/officeDocument/2006/relationships/hyperlink" Target="https://italiadomani.gov.it/it/Interventi/investimenti/tutela-e-valorizzazione-dell-architettura-e-del-paesaggio-rurale.html" TargetMode="External"/><Relationship Id="rId36" Type="http://schemas.openxmlformats.org/officeDocument/2006/relationships/hyperlink" Target="https://italiadomani.gov.it/it/Interventi/investimenti/realizzazione-nuovi-impianti-di-gestione-rifiuti-e-ammodernamento-di-impianti-esistenti.html" TargetMode="External"/><Relationship Id="rId49" Type="http://schemas.openxmlformats.org/officeDocument/2006/relationships/hyperlink" Target="https://italiadomani.gov.it/it/Interventi/investimenti/sperimentazione-dell-idrogeno-per-il-trasporto-ferroviario.html" TargetMode="External"/><Relationship Id="rId57" Type="http://schemas.openxmlformats.org/officeDocument/2006/relationships/hyperlink" Target="https://italiadomani.gov.it/it/Interventi/investimenti/efficientamento-degli-edifici-giudiziari.html" TargetMode="External"/><Relationship Id="rId106" Type="http://schemas.openxmlformats.org/officeDocument/2006/relationships/hyperlink" Target="https://italiadomani.gov.it/it/Interventi/investimenti/finanziamento-di-start-up.html" TargetMode="External"/><Relationship Id="rId114" Type="http://schemas.openxmlformats.org/officeDocument/2006/relationships/hyperlink" Target="https://italiadomani.gov.it/it/Interventi/investimenti/potenziamento-strutture-di-ricerca-e-creazione-di-campioni-nazionali-di-R-S-su-alcune-key-enabling-technologies.html" TargetMode="External"/><Relationship Id="rId119" Type="http://schemas.openxmlformats.org/officeDocument/2006/relationships/hyperlink" Target="https://italiadomani.gov.it/it/Interventi/investimenti/sistema-duale.html" TargetMode="External"/><Relationship Id="rId127" Type="http://schemas.openxmlformats.org/officeDocument/2006/relationships/hyperlink" Target="https://italiadomani.gov.it/it/Interventi/investimenti/programma-innovativo-della-qualita-dell-abitare.html" TargetMode="External"/><Relationship Id="rId10" Type="http://schemas.openxmlformats.org/officeDocument/2006/relationships/hyperlink" Target="https://italiadomani.gov.it/it/Interventi/investimenti/servizi-digitali-e-cittadinanza-digitale.html" TargetMode="External"/><Relationship Id="rId31" Type="http://schemas.openxmlformats.org/officeDocument/2006/relationships/hyperlink" Target="https://italiadomani.gov.it/it/Interventi/investimenti/green-communities.html" TargetMode="External"/><Relationship Id="rId44" Type="http://schemas.openxmlformats.org/officeDocument/2006/relationships/hyperlink" Target="https://italiadomani.gov.it/it/Interventi/investimenti/rafforzamento-mobilita-ciclistica.html" TargetMode="External"/><Relationship Id="rId52" Type="http://schemas.openxmlformats.org/officeDocument/2006/relationships/hyperlink" Target="https://italiadomani.gov.it/it/Interventi/investimenti/sviluppo-agro-voltaico.html" TargetMode="External"/><Relationship Id="rId60" Type="http://schemas.openxmlformats.org/officeDocument/2006/relationships/hyperlink" Target="https://italiadomani.gov.it/it/Interventi/investimenti/sicuro-verde-e-sociale-riqualificazione-edilizia-residenziale-pubblica.html" TargetMode="External"/><Relationship Id="rId65" Type="http://schemas.openxmlformats.org/officeDocument/2006/relationships/hyperlink" Target="https://italiadomani.gov.it/it/Interventi/investimenti/investimenti-nella-resilienza-dell-agro-sistema-irriguo-per-una-migliore-gestione-delle-risorse-idriche.html" TargetMode="External"/><Relationship Id="rId73" Type="http://schemas.openxmlformats.org/officeDocument/2006/relationships/hyperlink" Target="https://italiadomani.gov.it/it/Interventi/investimenti/connessioni-diagonali.html" TargetMode="External"/><Relationship Id="rId78" Type="http://schemas.openxmlformats.org/officeDocument/2006/relationships/hyperlink" Target="https://italiadomani.gov.it/it/Interventi/investimenti/potenziamento-elettrificazione-e-aumento-della-resilienza-delle-ferrovie-nel-sud.html" TargetMode="External"/><Relationship Id="rId81" Type="http://schemas.openxmlformats.org/officeDocument/2006/relationships/hyperlink" Target="https://italiadomani.gov.it/it/Interventi/investimenti/strade-sicure-implementazione-di-un-sistema-di-monitoraggio-dinamico-per-il-controllo-da-remoto-di-ponti-viadotti-e-tunnel-ANAS.html" TargetMode="External"/><Relationship Id="rId86" Type="http://schemas.openxmlformats.org/officeDocument/2006/relationships/hyperlink" Target="https://italiadomani.gov.it/it/Interventi/investimenti/elettrificazione-delle-banchine-cold-ironing.html" TargetMode="External"/><Relationship Id="rId94" Type="http://schemas.openxmlformats.org/officeDocument/2006/relationships/hyperlink" Target="https://italiadomani.gov.it/it/Interventi/investimenti/estensione-del-numero-di-dottorati-di-ricerca-e-dottorati-innovativi-per-la-pubblica-amministrazione-e-il-patrimonio-culturale.html" TargetMode="External"/><Relationship Id="rId99" Type="http://schemas.openxmlformats.org/officeDocument/2006/relationships/hyperlink" Target="https://italiadomani.gov.it/it/Interventi/investimenti/piano-di-estensione-del-tempo-pieno-e-mense.html" TargetMode="External"/><Relationship Id="rId101" Type="http://schemas.openxmlformats.org/officeDocument/2006/relationships/hyperlink" Target="https://italiadomani.gov.it/it/Interventi/investimenti/potenziamento-infrastrutture-per-lo-sport-a-scuola.html" TargetMode="External"/><Relationship Id="rId122" Type="http://schemas.openxmlformats.org/officeDocument/2006/relationships/hyperlink" Target="https://italiadomani.gov.it/it/Interventi/investimenti/percorsi-di-autonomia-per-persone-con-disabilita.html" TargetMode="External"/><Relationship Id="rId130" Type="http://schemas.openxmlformats.org/officeDocument/2006/relationships/hyperlink" Target="https://italiadomani.gov.it/it/Interventi/investimenti/ecosistemi-per-l-innovazione-al-sud-in-contesti-urbani-marginalizzati.html" TargetMode="External"/><Relationship Id="rId135" Type="http://schemas.openxmlformats.org/officeDocument/2006/relationships/hyperlink" Target="https://italiadomani.gov.it/it/Interventi/investimenti/valorizzazione-dei-beni-confiscati-alle-mafie.html" TargetMode="External"/><Relationship Id="rId143" Type="http://schemas.openxmlformats.org/officeDocument/2006/relationships/hyperlink" Target="https://italiadomani.gov.it/it/Interventi/investimenti/valorizzazione-e-potenziamento-della-ricerca-biomedica-del-ssn.html" TargetMode="External"/><Relationship Id="rId148" Type="http://schemas.openxmlformats.org/officeDocument/2006/relationships/hyperlink" Target="https://italiadomani.gov.it/it/Interventi/investimenti/investimento-in-capitale-umano-per-rafforzare-l-ufficio-del-processo-e-superare-le-disparita-tra-tribunali.html" TargetMode="External"/><Relationship Id="rId151" Type="http://schemas.openxmlformats.org/officeDocument/2006/relationships/printerSettings" Target="../printerSettings/printerSettings3.bin"/><Relationship Id="rId4" Type="http://schemas.openxmlformats.org/officeDocument/2006/relationships/hyperlink" Target="https://italiadomani.gov.it/it/Interventi/investimenti/cybersecurity-sicurezza-informatica.html" TargetMode="External"/><Relationship Id="rId9" Type="http://schemas.openxmlformats.org/officeDocument/2006/relationships/hyperlink" Target="https://italiadomani.gov.it/it/Interventi/investimenti/rafforzamento-dell-ufficio-del-processo-per-la-giustizia-amministrativa.html" TargetMode="External"/><Relationship Id="rId13" Type="http://schemas.openxmlformats.org/officeDocument/2006/relationships/hyperlink" Target="https://italiadomani.gov.it/it/Interventi/investimenti/politiche-industriali-di-filiera-e-internazionalizzazione.html" TargetMode="External"/><Relationship Id="rId18" Type="http://schemas.openxmlformats.org/officeDocument/2006/relationships/hyperlink" Target="https://italiadomani.gov.it/it/Interventi/investimenti/capacity-building-per-gli-operatori-della-cultura-per-gestire-la-transizione-digitale-e-verde.html" TargetMode="External"/><Relationship Id="rId39" Type="http://schemas.openxmlformats.org/officeDocument/2006/relationships/hyperlink" Target="https://italiadomani.gov.it/it/Interventi/investimenti/sviluppo-infrastrutture-di-ricarica-elettrica.html" TargetMode="External"/><Relationship Id="rId109" Type="http://schemas.openxmlformats.org/officeDocument/2006/relationships/hyperlink" Target="https://italiadomani.gov.it/it/Interventi/investimenti/introduzione-di-dottorati-innovativi.html" TargetMode="External"/><Relationship Id="rId34" Type="http://schemas.openxmlformats.org/officeDocument/2006/relationships/hyperlink" Target="https://italiadomani.gov.it/it/Interventi/investimenti/parco-agrisolare.html" TargetMode="External"/><Relationship Id="rId50" Type="http://schemas.openxmlformats.org/officeDocument/2006/relationships/hyperlink" Target="https://italiadomani.gov.it/it/Interventi/investimenti/sperimentazione-dell-idrogeno-per-il-trasporto-stradale.html" TargetMode="External"/><Relationship Id="rId55" Type="http://schemas.openxmlformats.org/officeDocument/2006/relationships/hyperlink" Target="https://italiadomani.gov.it/it/Interventi/investimenti/utilizzo-dell-idrogeno-in-settori-hard-to-abate.html" TargetMode="External"/><Relationship Id="rId76" Type="http://schemas.openxmlformats.org/officeDocument/2006/relationships/hyperlink" Target="https://italiadomani.gov.it/it/Interventi/investimenti/Potenziamento-dei-nodi-ferroviari-metropolitani-e-dei-collegamenti-nazionali-chiave.html" TargetMode="External"/><Relationship Id="rId97" Type="http://schemas.openxmlformats.org/officeDocument/2006/relationships/hyperlink" Target="https://italiadomani.gov.it/it/Interventi/investimenti/orientamento-attivo-nella-transizione-scuola-universita.html" TargetMode="External"/><Relationship Id="rId104" Type="http://schemas.openxmlformats.org/officeDocument/2006/relationships/hyperlink" Target="https://italiadomani.gov.it/it/Interventi/investimenti/finanziamento-di-progetti-presentati-da-giovani-ricercatori.html" TargetMode="External"/><Relationship Id="rId120" Type="http://schemas.openxmlformats.org/officeDocument/2006/relationships/hyperlink" Target="https://italiadomani.gov.it/it/Interventi/investimenti/costruzione-e-miglioramento-dei-padiglioni-e-degli-spazi-dei-penitenziari-per-adulti-e-minori.html" TargetMode="External"/><Relationship Id="rId125" Type="http://schemas.openxmlformats.org/officeDocument/2006/relationships/hyperlink" Target="https://italiadomani.gov.it/it/Interventi/investimenti/piani-urbani-integrati-superamento-degli-insediamenti-abusivi-per-combattere-lo-sfruttamento-dei-lavoratori-in-agricoltura.html" TargetMode="External"/><Relationship Id="rId141" Type="http://schemas.openxmlformats.org/officeDocument/2006/relationships/hyperlink" Target="https://italiadomani.gov.it/it/Interventi/investimenti/rafforzamento-dell-infrastruttura-tecnologica-e-degli-strumenti-per-la-raccolta-l-elaborazione.html" TargetMode="External"/><Relationship Id="rId146" Type="http://schemas.openxmlformats.org/officeDocument/2006/relationships/hyperlink" Target="https://italiadomani.gov.it/it/Interventi/investimenti/rafforzamento-dell-assistenza-sanitaria-intermedia-e-delle-sue-strutture-ospedali-di-comunita.html" TargetMode="External"/><Relationship Id="rId7" Type="http://schemas.openxmlformats.org/officeDocument/2006/relationships/hyperlink" Target="https://italiadomani.gov.it/it/Interventi/investimenti/infrastrutture-digitali.html" TargetMode="External"/><Relationship Id="rId71" Type="http://schemas.openxmlformats.org/officeDocument/2006/relationships/hyperlink" Target="https://italiadomani.gov.it/it/Interventi/investimenti/tutela-e-valorizzazione-del-verde-urbano-ed-extraurbano.html" TargetMode="External"/><Relationship Id="rId92" Type="http://schemas.openxmlformats.org/officeDocument/2006/relationships/hyperlink" Target="https://italiadomani.gov.it/it/Interventi/investimenti/didattica-digitale-integrata-e-formazione-sulla-transizione-digitale-del-personale-scolastico.html" TargetMode="External"/><Relationship Id="rId2" Type="http://schemas.openxmlformats.org/officeDocument/2006/relationships/hyperlink" Target="https://italiadomani.gov.it/it/Interventi/investimenti/competenze-digitali-di-base.html" TargetMode="External"/><Relationship Id="rId29" Type="http://schemas.openxmlformats.org/officeDocument/2006/relationships/hyperlink" Target="https://italiadomani.gov.it/it/Interventi/investimenti/sviluppo-logistica-per-i-settori-agroalimentare-pesca-e-acquacoltura-silvicoltura-floricoltura-e-vivaismo.html" TargetMode="External"/><Relationship Id="rId24" Type="http://schemas.openxmlformats.org/officeDocument/2006/relationships/hyperlink" Target="https://italiadomani.gov.it/it/Interventi/investimenti/rimozione-delle-barriere-fisiche-e-cognitive-in-musei-biblioteche-e-archivi-per-consentire-un-piu-ampio-accesso-e-partecipazione-alla-cultura.html" TargetMode="External"/><Relationship Id="rId40" Type="http://schemas.openxmlformats.org/officeDocument/2006/relationships/hyperlink" Target="https://italiadomani.gov.it/it/Interventi/investimenti/interventi-su-resilienza-climatica-reti.html" TargetMode="External"/><Relationship Id="rId45" Type="http://schemas.openxmlformats.org/officeDocument/2006/relationships/hyperlink" Target="https://italiadomani.gov.it/it/Interventi/investimenti/rafforzamento-smart-grid.html" TargetMode="External"/><Relationship Id="rId66" Type="http://schemas.openxmlformats.org/officeDocument/2006/relationships/hyperlink" Target="https://italiadomani.gov.it/it/Interventi/investimenti/Misure-per-la-gestione-del-rischio-di-alluvione-e-per-la-riduzione-del-rischio-idrogeologico.html" TargetMode="External"/><Relationship Id="rId87" Type="http://schemas.openxmlformats.org/officeDocument/2006/relationships/hyperlink" Target="https://italiadomani.gov.it/it/Interventi/investimenti/innovazione-digitale-dei-sistemi-aeroportuali.html" TargetMode="External"/><Relationship Id="rId110" Type="http://schemas.openxmlformats.org/officeDocument/2006/relationships/hyperlink" Target="https://italiadomani.gov.it/it/Interventi/investimenti/ipcei.html" TargetMode="External"/><Relationship Id="rId115" Type="http://schemas.openxmlformats.org/officeDocument/2006/relationships/hyperlink" Target="https://italiadomani.gov.it/it/Interventi/investimenti/creazione-di-imprese-femminili.html" TargetMode="External"/><Relationship Id="rId131" Type="http://schemas.openxmlformats.org/officeDocument/2006/relationships/hyperlink" Target="https://italiadomani.gov.it/it/Interventi/investimenti/interventi-infrastrutturali-per-le-zone-economiche-speciali-o-zes.html" TargetMode="External"/><Relationship Id="rId136" Type="http://schemas.openxmlformats.org/officeDocument/2006/relationships/hyperlink" Target="https://italiadomani.gov.it/it/Interventi/investimenti/casa-come-primo-luogo-di-cura-assistenza-domiciliare-e-telemedicina.html" TargetMode="External"/><Relationship Id="rId61" Type="http://schemas.openxmlformats.org/officeDocument/2006/relationships/hyperlink" Target="https://italiadomani.gov.it/it/Interventi/investimenti/bonifica-dei-siti-orfani.html" TargetMode="External"/><Relationship Id="rId82" Type="http://schemas.openxmlformats.org/officeDocument/2006/relationships/hyperlink" Target="https://italiadomani.gov.it/it/Interventi/investimenti/sviluppo-del-sistema-europeo-di-gestione-del-trasporto-ferroviario-ERTMS.html" TargetMode="External"/><Relationship Id="rId19" Type="http://schemas.openxmlformats.org/officeDocument/2006/relationships/hyperlink" Target="https://italiadomani.gov.it/it/Interventi/investimenti/caput-mundi-next-generation-EU-per-grandi-eventi-turistici.html" TargetMode="External"/><Relationship Id="rId14" Type="http://schemas.openxmlformats.org/officeDocument/2006/relationships/hyperlink" Target="https://italiadomani.gov.it/it/Interventi/investimenti/reti-ultraveloci-banda-ultra-larga-e-5G.html" TargetMode="External"/><Relationship Id="rId30" Type="http://schemas.openxmlformats.org/officeDocument/2006/relationships/hyperlink" Target="https://italiadomani.gov.it/it/Interventi/investimenti/cultura-e-consapevolezza-delle-sfide-ambientali.html" TargetMode="External"/><Relationship Id="rId35" Type="http://schemas.openxmlformats.org/officeDocument/2006/relationships/hyperlink" Target="https://italiadomani.gov.it/it/Interventi/investimenti/progetti-faro-di-economia-circolare.html" TargetMode="External"/><Relationship Id="rId56" Type="http://schemas.openxmlformats.org/officeDocument/2006/relationships/hyperlink" Target="https://italiadomani.gov.it/it/Interventi/investimenti/ecobonus-e-sismabonus-fino-al-110-per-efficienza-energetica-e-la-sicurezza-degli-edifici.html" TargetMode="External"/><Relationship Id="rId77" Type="http://schemas.openxmlformats.org/officeDocument/2006/relationships/hyperlink" Target="https://italiadomani.gov.it/it/Interventi/investimenti/potenziamento-delle-linee-regionali.html" TargetMode="External"/><Relationship Id="rId100" Type="http://schemas.openxmlformats.org/officeDocument/2006/relationships/hyperlink" Target="https://italiadomani.gov.it/it/Interventi/investimenti/piano-di-messa-in-sicurezza-e-riqualificazione-dell-edilizia-scolastica.html" TargetMode="External"/><Relationship Id="rId105" Type="http://schemas.openxmlformats.org/officeDocument/2006/relationships/hyperlink" Target="https://italiadomani.gov.it/it/Interventi/investimenti/creazione-e-rafforzamento-di-ecosistemi-dell-innovazione-costruzione-di-leader-territoriali-di-RS.html" TargetMode="External"/><Relationship Id="rId126" Type="http://schemas.openxmlformats.org/officeDocument/2006/relationships/hyperlink" Target="https://italiadomani.gov.it/it/Interventi/investimenti/progetti-di-rigenerazione-urbana-volti-a-ridurre-situazioni-di-emarginazione-e-degrado-sociale.html" TargetMode="External"/><Relationship Id="rId147" Type="http://schemas.openxmlformats.org/officeDocument/2006/relationships/hyperlink" Target="https://italiadomani.gov.it/it/Interventi/investimenti/salute-ambiente-e-clima.html" TargetMode="External"/><Relationship Id="rId8" Type="http://schemas.openxmlformats.org/officeDocument/2006/relationships/hyperlink" Target="https://italiadomani.gov.it/it/Interventi/investimenti/portale-unico-del-reclutamento.html" TargetMode="External"/><Relationship Id="rId51" Type="http://schemas.openxmlformats.org/officeDocument/2006/relationships/hyperlink" Target="https://italiadomani.gov.it/it/Interventi/investimenti/supporto-a-start-up-e-venture-capital-attivi-nella-transizione-ecologica.html" TargetMode="External"/><Relationship Id="rId72" Type="http://schemas.openxmlformats.org/officeDocument/2006/relationships/hyperlink" Target="https://italiadomani.gov.it/it/Interventi/investimenti/collegamenti-ferroviari-ad-alta-velocita-verso-il-sud-per-passeggeri-e-merci.html" TargetMode="External"/><Relationship Id="rId93" Type="http://schemas.openxmlformats.org/officeDocument/2006/relationships/hyperlink" Target="https://italiadomani.gov.it/it/Interventi/investimenti/didattica-e-competenze-universitarie-avanzate.html" TargetMode="External"/><Relationship Id="rId98" Type="http://schemas.openxmlformats.org/officeDocument/2006/relationships/hyperlink" Target="https://italiadomani.gov.it/it/Interventi/investimenti/piano-asili-nido.html" TargetMode="External"/><Relationship Id="rId121" Type="http://schemas.openxmlformats.org/officeDocument/2006/relationships/hyperlink" Target="https://italiadomani.gov.it/it/Interventi/investimenti/housing-temporaneo-e-stazioni-di-posta.html" TargetMode="External"/><Relationship Id="rId142" Type="http://schemas.openxmlformats.org/officeDocument/2006/relationships/hyperlink" Target="https://italiadomani.gov.it/it/Interventi/investimenti/sviluppo-delle-competenze-tecnico-professionali-digitali-e-manageriali-del-personale-del-sistema-sanitario.html" TargetMode="External"/><Relationship Id="rId3" Type="http://schemas.openxmlformats.org/officeDocument/2006/relationships/hyperlink" Target="https://italiadomani.gov.it/it/Interventi/investimenti/competenze-competenze-e-capacita-amministrativa.html"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italiadomani.gov.it/it/Interventi/investimenti/task-force-digitalizzazione-monitoraggio-e-performance.html" TargetMode="External"/><Relationship Id="rId21" Type="http://schemas.openxmlformats.org/officeDocument/2006/relationships/hyperlink" Target="https://italiadomani.gov.it/it/Interventi/investimenti/rimozione-delle-barriere-fisiche-e-cognitive-in-musei-biblioteche-e-archivi-per-consentire-un-piu-ampio-accesso-e-partecipazione-alla-cultura.html" TargetMode="External"/><Relationship Id="rId42" Type="http://schemas.openxmlformats.org/officeDocument/2006/relationships/hyperlink" Target="https://italiadomani.gov.it/it/Interventi/investimenti/rinnovo-flotte-bus-e-treni-verdi.html" TargetMode="External"/><Relationship Id="rId63" Type="http://schemas.openxmlformats.org/officeDocument/2006/relationships/hyperlink" Target="https://italiadomani.gov.it/it/Interventi/investimenti/tutela-e-valorizzazione-del-verde-urbano-ed-extraurbano.html" TargetMode="External"/><Relationship Id="rId84" Type="http://schemas.openxmlformats.org/officeDocument/2006/relationships/hyperlink" Target="https://italiadomani.gov.it/it/Interventi/investimenti/finanziamento-di-start-up.html" TargetMode="External"/><Relationship Id="rId138" Type="http://schemas.openxmlformats.org/officeDocument/2006/relationships/hyperlink" Target="https://italiadomani.gov.it/it/Interventi/investimenti/promozione-impianti-innovativi-incluso-off-shore.html" TargetMode="External"/><Relationship Id="rId159" Type="http://schemas.openxmlformats.org/officeDocument/2006/relationships/hyperlink" Target="https://italiadomani.gov.it/it/Interventi/investimenti/investimenti-nella-resilienza-dell-agro-sistema-irriguo-per-una-migliore-gestione-delle-risorse-idriche.html" TargetMode="External"/><Relationship Id="rId170" Type="http://schemas.openxmlformats.org/officeDocument/2006/relationships/hyperlink" Target="https://italiadomani.gov.it/it/Interventi/investimenti/interventi-per-la-sostenibilita-ambientale-dei-porti-green-ports.html" TargetMode="External"/><Relationship Id="rId191" Type="http://schemas.openxmlformats.org/officeDocument/2006/relationships/hyperlink" Target="https://italiadomani.gov.it/it/Interventi/investimenti/interventi-infrastrutturali-per-le-zone-economiche-speciali-o-zes.html" TargetMode="External"/><Relationship Id="rId205" Type="http://schemas.openxmlformats.org/officeDocument/2006/relationships/hyperlink" Target="https://italiadomani.gov.it/it/Interventi/investimenti/competenze-competenze-e-capacita-amministrativa.html" TargetMode="External"/><Relationship Id="rId16" Type="http://schemas.openxmlformats.org/officeDocument/2006/relationships/hyperlink" Target="https://italiadomani.gov.it/it/Interventi/investimenti/capacity-building-per-gli-operatori-della-cultura-per-gestire-la-transizione-digitale-e-verde.html" TargetMode="External"/><Relationship Id="rId107" Type="http://schemas.openxmlformats.org/officeDocument/2006/relationships/hyperlink" Target="https://italiadomani.gov.it/it/Interventi/investimenti/casa-come-primo-luogo-di-cura-assistenza-domiciliare-e-telemedicina.html" TargetMode="External"/><Relationship Id="rId11" Type="http://schemas.openxmlformats.org/officeDocument/2006/relationships/hyperlink" Target="https://italiadomani.gov.it/it/Interventi/investimenti/politiche-industriali-di-filiera-e-internazionalizzazione.html" TargetMode="External"/><Relationship Id="rId32" Type="http://schemas.openxmlformats.org/officeDocument/2006/relationships/hyperlink" Target="https://italiadomani.gov.it/it/Interventi/investimenti/idrogeno.html" TargetMode="External"/><Relationship Id="rId37" Type="http://schemas.openxmlformats.org/officeDocument/2006/relationships/hyperlink" Target="https://italiadomani.gov.it/it/Interventi/investimenti/promozione-rinnovabili-per-le-comunita-energetiche-e-l-auto-consumo.html" TargetMode="External"/><Relationship Id="rId53" Type="http://schemas.openxmlformats.org/officeDocument/2006/relationships/hyperlink" Target="https://italiadomani.gov.it/it/Interventi/investimenti/bonifica-dei-siti-orfani.html" TargetMode="External"/><Relationship Id="rId58" Type="http://schemas.openxmlformats.org/officeDocument/2006/relationships/hyperlink" Target="https://italiadomani.gov.it/it/Interventi/investimenti/Misure-per-la-gestione-del-rischio-di-alluvione-e-per-la-riduzione-del-rischio-idrogeologico.html" TargetMode="External"/><Relationship Id="rId74" Type="http://schemas.openxmlformats.org/officeDocument/2006/relationships/hyperlink" Target="https://italiadomani.gov.it/it/Interventi/investimenti/intervento-straordinario-finalizzato-alla-riduzione-dei-divari-territoriali-nei-cicli-I-e-II-della-scuola-secondaria-di-secondo-grado.html" TargetMode="External"/><Relationship Id="rId79" Type="http://schemas.openxmlformats.org/officeDocument/2006/relationships/hyperlink" Target="https://italiadomani.gov.it/it/Interventi/investimenti/potenziamento-infrastrutture-per-lo-sport-a-scuola.html" TargetMode="External"/><Relationship Id="rId102" Type="http://schemas.openxmlformats.org/officeDocument/2006/relationships/hyperlink" Target="https://italiadomani.gov.it/it/Interventi/investimenti/sostegno-alle-persone-vulnerabili-e-prevenzione-dell-istituzionalizzazione-degli-anziani-non-autosufficienti.html" TargetMode="External"/><Relationship Id="rId123" Type="http://schemas.openxmlformats.org/officeDocument/2006/relationships/hyperlink" Target="https://italiadomani.gov.it/it/Interventi/investimenti/sicurezza-sismica-nei-luoghi-di-culto.html" TargetMode="External"/><Relationship Id="rId128" Type="http://schemas.openxmlformats.org/officeDocument/2006/relationships/hyperlink" Target="https://italiadomani.gov.it/it/Interventi/investimenti/green-communities.html" TargetMode="External"/><Relationship Id="rId144" Type="http://schemas.openxmlformats.org/officeDocument/2006/relationships/hyperlink" Target="https://italiadomani.gov.it/it/Interventi/investimenti/sperimentazione-dell-idrogeno-per-il-trasporto-stradale.html" TargetMode="External"/><Relationship Id="rId149" Type="http://schemas.openxmlformats.org/officeDocument/2006/relationships/hyperlink" Target="https://italiadomani.gov.it/it/Interventi/investimenti/sviluppo-biometano.html" TargetMode="External"/><Relationship Id="rId5" Type="http://schemas.openxmlformats.org/officeDocument/2006/relationships/hyperlink" Target="https://italiadomani.gov.it/it/Interventi/investimenti/competenze-digitali-di-base.html" TargetMode="External"/><Relationship Id="rId90" Type="http://schemas.openxmlformats.org/officeDocument/2006/relationships/hyperlink" Target="https://italiadomani.gov.it/it/Interventi/investimenti/potenziamento-strutture-di-ricerca-e-creazione-di-campioni-nazionali-di-R-S-su-alcune-key-enabling-technologies.html" TargetMode="External"/><Relationship Id="rId95" Type="http://schemas.openxmlformats.org/officeDocument/2006/relationships/hyperlink" Target="https://italiadomani.gov.it/it/Interventi/investimenti/housing-temporaneo-e-stazioni-di-posta.html" TargetMode="External"/><Relationship Id="rId160" Type="http://schemas.openxmlformats.org/officeDocument/2006/relationships/hyperlink" Target="https://italiadomani.gov.it/it/Interventi/investimenti/riduzione-delle-perdite-nelle-reti-di-distribuzione-dell-acqua-compresa-la-digitalizzazione-e-il-monitoraggio-delle-reti.html" TargetMode="External"/><Relationship Id="rId165" Type="http://schemas.openxmlformats.org/officeDocument/2006/relationships/hyperlink" Target="https://italiadomani.gov.it/it/Interventi/investimenti/linee-ad-alta-velocita-nel-nord-che-collegano-all-europa.html" TargetMode="External"/><Relationship Id="rId181" Type="http://schemas.openxmlformats.org/officeDocument/2006/relationships/hyperlink" Target="https://italiadomani.gov.it/it/Interventi/investimenti/creazione-di-imprese-femminili.html" TargetMode="External"/><Relationship Id="rId186" Type="http://schemas.openxmlformats.org/officeDocument/2006/relationships/hyperlink" Target="https://italiadomani.gov.it/it/Interventi/investimenti/piani-urbani-integrati-fondo-di-fondi-della-bei.html" TargetMode="External"/><Relationship Id="rId22" Type="http://schemas.openxmlformats.org/officeDocument/2006/relationships/hyperlink" Target="https://italiadomani.gov.it/it/Interventi/investimenti/sicurezza-sismica-nei-luoghi-di-culto.html" TargetMode="External"/><Relationship Id="rId27" Type="http://schemas.openxmlformats.org/officeDocument/2006/relationships/hyperlink" Target="https://italiadomani.gov.it/it/Interventi/investimenti/green-communities.html" TargetMode="External"/><Relationship Id="rId43" Type="http://schemas.openxmlformats.org/officeDocument/2006/relationships/hyperlink" Target="https://italiadomani.gov.it/it/Interventi/investimenti/sperimentazione-dell-idrogeno-per-il-trasporto-ferroviario.html" TargetMode="External"/><Relationship Id="rId48" Type="http://schemas.openxmlformats.org/officeDocument/2006/relationships/hyperlink" Target="https://italiadomani.gov.it/it/Interventi/investimenti/utilizzo-dell-idrogeno-in-settori-hard-to-abate.html" TargetMode="External"/><Relationship Id="rId64" Type="http://schemas.openxmlformats.org/officeDocument/2006/relationships/hyperlink" Target="https://italiadomani.gov.it/it/Interventi/investimenti/collegamenti-ferroviari-ad-alta-velocita-verso-il-sud-per-passeggeri-e-merci.html" TargetMode="External"/><Relationship Id="rId69" Type="http://schemas.openxmlformats.org/officeDocument/2006/relationships/hyperlink" Target="https://italiadomani.gov.it/it/Interventi/investimenti/sviluppo-del-sistema-europeo-di-gestione-del-trasporto-ferroviario-ERTMS.html" TargetMode="External"/><Relationship Id="rId113" Type="http://schemas.openxmlformats.org/officeDocument/2006/relationships/hyperlink" Target="https://italiadomani.gov.it/it/Interventi/investimenti/rafforzamento-dell-assistenza-sanitaria-intermedia-e-delle-sue-strutture-ospedali-di-comunita.html" TargetMode="External"/><Relationship Id="rId118" Type="http://schemas.openxmlformats.org/officeDocument/2006/relationships/hyperlink" Target="https://italiadomani.gov.it/it/Interventi/investimenti/politiche-industriali-di-filiera-e-internazionalizzazione.html" TargetMode="External"/><Relationship Id="rId134" Type="http://schemas.openxmlformats.org/officeDocument/2006/relationships/hyperlink" Target="https://italiadomani.gov.it/it/Interventi/investimenti/idrogeno.html" TargetMode="External"/><Relationship Id="rId139" Type="http://schemas.openxmlformats.org/officeDocument/2006/relationships/hyperlink" Target="https://italiadomani.gov.it/it/Interventi/investimenti/promozione-rinnovabili-per-le-comunita-energetiche-e-l-auto-consumo.html" TargetMode="External"/><Relationship Id="rId80" Type="http://schemas.openxmlformats.org/officeDocument/2006/relationships/hyperlink" Target="https://italiadomani.gov.it/it/Interventi/investimenti/scuola-4-0-scuole-innovative-nuove-aule-didattiche-e-laboratori.html" TargetMode="External"/><Relationship Id="rId85" Type="http://schemas.openxmlformats.org/officeDocument/2006/relationships/hyperlink" Target="https://italiadomani.gov.it/it/Interventi/investimenti/fondo-per-il-programma-nazionale-ricerca-pnr-e-progetti-di-ricerca-di-significativo-interesse-nazionale-prin.html" TargetMode="External"/><Relationship Id="rId150" Type="http://schemas.openxmlformats.org/officeDocument/2006/relationships/hyperlink" Target="https://italiadomani.gov.it/it/Interventi/investimenti/sviluppo-trasporto-rapido-di-massa.html" TargetMode="External"/><Relationship Id="rId155" Type="http://schemas.openxmlformats.org/officeDocument/2006/relationships/hyperlink" Target="https://italiadomani.gov.it/it/Interventi/investimenti/digitalizzazione-dei-parchi-nazionali.html" TargetMode="External"/><Relationship Id="rId171" Type="http://schemas.openxmlformats.org/officeDocument/2006/relationships/hyperlink" Target="https://italiadomani.gov.it/it/Interventi/investimenti/borse-di-studio-per-l-accesso-all-universita.html" TargetMode="External"/><Relationship Id="rId176" Type="http://schemas.openxmlformats.org/officeDocument/2006/relationships/hyperlink" Target="https://italiadomani.gov.it/it/Interventi/investimenti/fondo-per-il-programma-nazionale-ricerca-pnr-e-progetti-di-ricerca-di-significativo-interesse-nazionale-prin.html" TargetMode="External"/><Relationship Id="rId192" Type="http://schemas.openxmlformats.org/officeDocument/2006/relationships/hyperlink" Target="https://italiadomani.gov.it/it/Interventi/investimenti/interventi-socio-educativi-strutturati-per-combattere-la-poverta-educativa-nel-mezzogiorno-a-sostegno-del-terzo-settore.html" TargetMode="External"/><Relationship Id="rId197" Type="http://schemas.openxmlformats.org/officeDocument/2006/relationships/hyperlink" Target="https://italiadomani.gov.it/it/Interventi/investimenti/rafforzamento-dell-infrastruttura-tecnologica-e-degli-strumenti-per-la-raccolta-l-elaborazione.html" TargetMode="External"/><Relationship Id="rId206" Type="http://schemas.openxmlformats.org/officeDocument/2006/relationships/hyperlink" Target="https://italiadomani.gov.it/it/Interventi/investimenti/competenze-competenze-e-capacita-amministrativa.html" TargetMode="External"/><Relationship Id="rId201" Type="http://schemas.openxmlformats.org/officeDocument/2006/relationships/hyperlink" Target="https://italiadomani.gov.it/it/Interventi/investimenti/rafforzamento-dell-ufficio-del-processo-per-la-giustizia-amministrativa.html" TargetMode="External"/><Relationship Id="rId12" Type="http://schemas.openxmlformats.org/officeDocument/2006/relationships/hyperlink" Target="https://italiadomani.gov.it/it/Interventi/investimenti/reti-ultraveloci-banda-ultra-larga-e-5G.html" TargetMode="External"/><Relationship Id="rId17" Type="http://schemas.openxmlformats.org/officeDocument/2006/relationships/hyperlink" Target="https://italiadomani.gov.it/it/Interventi/investimenti/caput-mundi-next-generation-EU-per-grandi-eventi-turistici.html" TargetMode="External"/><Relationship Id="rId33" Type="http://schemas.openxmlformats.org/officeDocument/2006/relationships/hyperlink" Target="https://italiadomani.gov.it/it/Interventi/investimenti/sviluppo-infrastrutture-di-ricarica-elettrica.html" TargetMode="External"/><Relationship Id="rId38" Type="http://schemas.openxmlformats.org/officeDocument/2006/relationships/hyperlink" Target="https://italiadomani.gov.it/it/Interventi/investimenti/rafforzamento-mobilita-ciclistica.html" TargetMode="External"/><Relationship Id="rId59" Type="http://schemas.openxmlformats.org/officeDocument/2006/relationships/hyperlink" Target="https://italiadomani.gov.it/it/Interventi/investimenti/realizzazione-di-un-sistema-avanzato-ed-integrato-di-monitoraggio-e-previsione.html" TargetMode="External"/><Relationship Id="rId103" Type="http://schemas.openxmlformats.org/officeDocument/2006/relationships/hyperlink" Target="https://italiadomani.gov.it/it/Interventi/investimenti/sport-e-inclusione-sociale.html" TargetMode="External"/><Relationship Id="rId108" Type="http://schemas.openxmlformats.org/officeDocument/2006/relationships/hyperlink" Target="https://italiadomani.gov.it/it/Interventi/investimenti/case-della-comunita-e-presa-in-carico-della-persona.html" TargetMode="External"/><Relationship Id="rId124" Type="http://schemas.openxmlformats.org/officeDocument/2006/relationships/hyperlink" Target="https://italiadomani.gov.it/it/Interventi/investimenti/sviluppo-industria-cinematografica-progetto-cinecitta.html" TargetMode="External"/><Relationship Id="rId129" Type="http://schemas.openxmlformats.org/officeDocument/2006/relationships/hyperlink" Target="https://italiadomani.gov.it/it/Interventi/investimenti/Innovazione-e-meccanizzazione-nel-settore-agricolo-e-alimentare.html" TargetMode="External"/><Relationship Id="rId54" Type="http://schemas.openxmlformats.org/officeDocument/2006/relationships/hyperlink" Target="https://italiadomani.gov.it/it/Interventi/investimenti/digitalizzazione-dei-parchi-nazionali.html" TargetMode="External"/><Relationship Id="rId70" Type="http://schemas.openxmlformats.org/officeDocument/2006/relationships/hyperlink" Target="https://italiadomani.gov.it/it/Interventi/investimenti/borse-di-studio-per-l-accesso-all-universita.html" TargetMode="External"/><Relationship Id="rId75" Type="http://schemas.openxmlformats.org/officeDocument/2006/relationships/hyperlink" Target="https://italiadomani.gov.it/it/Interventi/investimenti/orientamento-attivo-nella-transizione-scuola-universita.html" TargetMode="External"/><Relationship Id="rId91" Type="http://schemas.openxmlformats.org/officeDocument/2006/relationships/hyperlink" Target="https://italiadomani.gov.it/it/Interventi/investimenti/creazione-di-imprese-femminili.html" TargetMode="External"/><Relationship Id="rId96" Type="http://schemas.openxmlformats.org/officeDocument/2006/relationships/hyperlink" Target="https://italiadomani.gov.it/it/Interventi/investimenti/percorsi-di-autonomia-per-persone-con-disabilita.html" TargetMode="External"/><Relationship Id="rId140" Type="http://schemas.openxmlformats.org/officeDocument/2006/relationships/hyperlink" Target="https://italiadomani.gov.it/it/Interventi/investimenti/rafforzamento-mobilita-ciclistica.html" TargetMode="External"/><Relationship Id="rId145" Type="http://schemas.openxmlformats.org/officeDocument/2006/relationships/hyperlink" Target="https://italiadomani.gov.it/it/Interventi/investimenti/sperimentazione-dell-idrogeno-per-il-trasporto-ferroviario.html" TargetMode="External"/><Relationship Id="rId161" Type="http://schemas.openxmlformats.org/officeDocument/2006/relationships/hyperlink" Target="https://italiadomani.gov.it/it/Interventi/investimenti/rinaturazione-dell-area-del-Po.html" TargetMode="External"/><Relationship Id="rId166" Type="http://schemas.openxmlformats.org/officeDocument/2006/relationships/hyperlink" Target="https://italiadomani.gov.it/it/Interventi/investimenti/miglioramento-delle-stazioni-ferroviarie-nel-sud.html" TargetMode="External"/><Relationship Id="rId182" Type="http://schemas.openxmlformats.org/officeDocument/2006/relationships/hyperlink" Target="https://italiadomani.gov.it/it/Interventi/investimenti/potenziamento-dei-centri-per-l-impiego.html" TargetMode="External"/><Relationship Id="rId187" Type="http://schemas.openxmlformats.org/officeDocument/2006/relationships/hyperlink" Target="https://italiadomani.gov.it/it/Interventi/investimenti/progetti-di-rigenerazione-urbana-volti-a-ridurre-situazioni-di-emarginazione-e-degrado-sociale.html" TargetMode="External"/><Relationship Id="rId1" Type="http://schemas.openxmlformats.org/officeDocument/2006/relationships/hyperlink" Target="https://www.politicheagricole.it/" TargetMode="External"/><Relationship Id="rId6" Type="http://schemas.openxmlformats.org/officeDocument/2006/relationships/hyperlink" Target="https://italiadomani.gov.it/it/Interventi/investimenti/cybersecurity-sicurezza-informatica.html" TargetMode="External"/><Relationship Id="rId23" Type="http://schemas.openxmlformats.org/officeDocument/2006/relationships/hyperlink" Target="https://italiadomani.gov.it/it/Interventi/investimenti/sviluppo-industria-cinematografica-progetto-cinecitta.html" TargetMode="External"/><Relationship Id="rId28" Type="http://schemas.openxmlformats.org/officeDocument/2006/relationships/hyperlink" Target="https://italiadomani.gov.it/it/Interventi/investimenti/isole-verdi.html" TargetMode="External"/><Relationship Id="rId49" Type="http://schemas.openxmlformats.org/officeDocument/2006/relationships/hyperlink" Target="https://italiadomani.gov.it/it/Interventi/investimenti/ecobonus-e-sismabonus-fino-al-110-per-efficienza-energetica-e-la-sicurezza-degli-edifici.html" TargetMode="External"/><Relationship Id="rId114" Type="http://schemas.openxmlformats.org/officeDocument/2006/relationships/hyperlink" Target="https://italiadomani.gov.it/it/Interventi/investimenti/investimento-in-capitale-umano-per-rafforzare-l-ufficio-del-processo-e-superare-le-disparita-tra-tribunali.html" TargetMode="External"/><Relationship Id="rId119" Type="http://schemas.openxmlformats.org/officeDocument/2006/relationships/hyperlink" Target="https://italiadomani.gov.it/it/Interventi/investimenti/attrattivita-dei-borghi.html" TargetMode="External"/><Relationship Id="rId44" Type="http://schemas.openxmlformats.org/officeDocument/2006/relationships/hyperlink" Target="https://italiadomani.gov.it/it/Interventi/investimenti/supporto-a-start-up-e-venture-capital-attivi-nella-transizione-ecologica.html" TargetMode="External"/><Relationship Id="rId60" Type="http://schemas.openxmlformats.org/officeDocument/2006/relationships/hyperlink" Target="https://italiadomani.gov.it/it/Interventi/investimenti/riduzione-delle-perdite-nelle-reti-di-distribuzione-dell-acqua-compresa-la-digitalizzazione-e-il-monitoraggio-delle-reti.html" TargetMode="External"/><Relationship Id="rId65" Type="http://schemas.openxmlformats.org/officeDocument/2006/relationships/hyperlink" Target="https://italiadomani.gov.it/it/Interventi/investimenti/connessioni-diagonali.html" TargetMode="External"/><Relationship Id="rId81" Type="http://schemas.openxmlformats.org/officeDocument/2006/relationships/hyperlink" Target="https://italiadomani.gov.it/it/Interventi/investimenti/Sviluppo-del-sistema-di-formazione-professionale-terziaria.html" TargetMode="External"/><Relationship Id="rId86" Type="http://schemas.openxmlformats.org/officeDocument/2006/relationships/hyperlink" Target="https://italiadomani.gov.it/it/Interventi/investimenti/fondo-per-la-realizzazione-di-un-sistema-integrato-di-infrastrutture-di-ricerca-e-innovazione.html" TargetMode="External"/><Relationship Id="rId130" Type="http://schemas.openxmlformats.org/officeDocument/2006/relationships/hyperlink" Target="https://italiadomani.gov.it/it/Interventi/investimenti/sistema-di-certificazione-della-parita-di-genere.html" TargetMode="External"/><Relationship Id="rId135" Type="http://schemas.openxmlformats.org/officeDocument/2006/relationships/hyperlink" Target="https://italiadomani.gov.it/it/Interventi/investimenti/sviluppo-infrastrutture-di-ricarica-elettrica.html" TargetMode="External"/><Relationship Id="rId151" Type="http://schemas.openxmlformats.org/officeDocument/2006/relationships/hyperlink" Target="https://italiadomani.gov.it/it/Interventi/investimenti/utilizzo-dell-idrogeno-in-settori-hard-to-abate.html" TargetMode="External"/><Relationship Id="rId156" Type="http://schemas.openxmlformats.org/officeDocument/2006/relationships/hyperlink" Target="https://italiadomani.gov.it/it/Interventi/it/investimenti/interventi-per-la-resilienza-la-valorizzazione-del-territorio-e-l-efficienza-energetica-dei-comuni.html" TargetMode="External"/><Relationship Id="rId177" Type="http://schemas.openxmlformats.org/officeDocument/2006/relationships/hyperlink" Target="https://italiadomani.gov.it/it/Interventi/investimenti/fondo-per-la-realizzazione-di-un-sistema-integrato-di-infrastrutture-di-ricerca-e-innovazione.html" TargetMode="External"/><Relationship Id="rId198" Type="http://schemas.openxmlformats.org/officeDocument/2006/relationships/hyperlink" Target="https://italiadomani.gov.it/it/Interventi/investimenti/sviluppo-delle-competenze-tecnico-professionali-digitali-e-manageriali-del-personale-del-sistema-sanitario.html" TargetMode="External"/><Relationship Id="rId172" Type="http://schemas.openxmlformats.org/officeDocument/2006/relationships/hyperlink" Target="https://italiadomani.gov.it/it/Interventi/investimenti/intervento-straordinario-finalizzato-alla-riduzione-dei-divari-territoriali-nei-cicli-I-e-II-della-scuola-secondaria-di-secondo-grado.html" TargetMode="External"/><Relationship Id="rId193" Type="http://schemas.openxmlformats.org/officeDocument/2006/relationships/hyperlink" Target="https://italiadomani.gov.it/it/Interventi/investimenti/valorizzazione-dei-beni-confiscati-alle-mafie.html" TargetMode="External"/><Relationship Id="rId202" Type="http://schemas.openxmlformats.org/officeDocument/2006/relationships/hyperlink" Target="https://italiadomani.gov.it/it/Interventi/investimenti/portale-unico-del-reclutamento.html" TargetMode="External"/><Relationship Id="rId207" Type="http://schemas.openxmlformats.org/officeDocument/2006/relationships/hyperlink" Target="https://italiadomani.gov.it/it/Interventi/investimenti/interventi-per-la-resilienza-la-valorizzazione-del-territorio-e-l-efficienza-energetica-dei-comuni.html" TargetMode="External"/><Relationship Id="rId13" Type="http://schemas.openxmlformats.org/officeDocument/2006/relationships/hyperlink" Target="https://italiadomani.gov.it/it/Interventi/investimenti/tecnologie-satellitari-ed-economia-spaziale.html" TargetMode="External"/><Relationship Id="rId18" Type="http://schemas.openxmlformats.org/officeDocument/2006/relationships/hyperlink" Target="https://italiadomani.gov.it/it/Interventi/investimenti/infrastrutture-digitali.html" TargetMode="External"/><Relationship Id="rId39" Type="http://schemas.openxmlformats.org/officeDocument/2006/relationships/hyperlink" Target="https://italiadomani.gov.it/it/Interventi/investimenti/rafforzamento-smart-grid.html" TargetMode="External"/><Relationship Id="rId109" Type="http://schemas.openxmlformats.org/officeDocument/2006/relationships/hyperlink" Target="https://italiadomani.gov.it/it/Interventi/investimenti/ammodernamento-tecnologico-degli-ospedali.html" TargetMode="External"/><Relationship Id="rId34" Type="http://schemas.openxmlformats.org/officeDocument/2006/relationships/hyperlink" Target="https://italiadomani.gov.it/it/Interventi/investimenti/interventi-su-resilienza-climatica-reti.html" TargetMode="External"/><Relationship Id="rId50" Type="http://schemas.openxmlformats.org/officeDocument/2006/relationships/hyperlink" Target="https://italiadomani.gov.it/it/Interventi/investimenti/efficientamento-degli-edifici-giudiziari.html" TargetMode="External"/><Relationship Id="rId55" Type="http://schemas.openxmlformats.org/officeDocument/2006/relationships/hyperlink" Target="https://italiadomani.gov.it/it/Interventi/investimenti/investimenti-in-fognatura-e-depurazione.html" TargetMode="External"/><Relationship Id="rId76" Type="http://schemas.openxmlformats.org/officeDocument/2006/relationships/hyperlink" Target="https://italiadomani.gov.it/it/Interventi/investimenti/piano-asili-nido.html" TargetMode="External"/><Relationship Id="rId97" Type="http://schemas.openxmlformats.org/officeDocument/2006/relationships/hyperlink" Target="https://italiadomani.gov.it/it/Interventi/investimenti/piani-urbani-integrati.html" TargetMode="External"/><Relationship Id="rId104" Type="http://schemas.openxmlformats.org/officeDocument/2006/relationships/hyperlink" Target="https://italiadomani.gov.it/it/Interventi/investimenti/interventi-infrastrutturali-per-le-zone-economiche-speciali-o-zes.html" TargetMode="External"/><Relationship Id="rId120" Type="http://schemas.openxmlformats.org/officeDocument/2006/relationships/hyperlink" Target="https://italiadomani.gov.it/it/Interventi/investimenti/caput-mundi-next-generation-EU-per-grandi-eventi-turistici.html" TargetMode="External"/><Relationship Id="rId125" Type="http://schemas.openxmlformats.org/officeDocument/2006/relationships/hyperlink" Target="https://italiadomani.gov.it/it/Interventi/investimenti/tutela-e-valorizzazione-dell-architettura-e-del-paesaggio-rurale.html" TargetMode="External"/><Relationship Id="rId141" Type="http://schemas.openxmlformats.org/officeDocument/2006/relationships/hyperlink" Target="https://italiadomani.gov.it/it/Interventi/investimenti/rafforzamento-smart-grid.html" TargetMode="External"/><Relationship Id="rId146" Type="http://schemas.openxmlformats.org/officeDocument/2006/relationships/hyperlink" Target="https://italiadomani.gov.it/it/Interventi/investimenti/sperimentazione-dell-idrogeno-per-il-trasporto-stradale.html" TargetMode="External"/><Relationship Id="rId167" Type="http://schemas.openxmlformats.org/officeDocument/2006/relationships/hyperlink" Target="https://italiadomani.gov.it/it/Interventi/investimenti/Potenziamento-dei-nodi-ferroviari-metropolitani-e-dei-collegamenti-nazionali-chiave.html" TargetMode="External"/><Relationship Id="rId188" Type="http://schemas.openxmlformats.org/officeDocument/2006/relationships/hyperlink" Target="https://italiadomani.gov.it/it/Interventi/investimenti/programma-innovativo-della-qualita-dell-abitare.html" TargetMode="External"/><Relationship Id="rId7" Type="http://schemas.openxmlformats.org/officeDocument/2006/relationships/hyperlink" Target="https://italiadomani.gov.it/it/Interventi/investimenti/dati-e-interoperabilita.html" TargetMode="External"/><Relationship Id="rId71" Type="http://schemas.openxmlformats.org/officeDocument/2006/relationships/hyperlink" Target="https://italiadomani.gov.it/it/Interventi/investimenti/didattica-digitale-integrata-e-formazione-sulla-transizione-digitale-del-personale-scolastico.html" TargetMode="External"/><Relationship Id="rId92" Type="http://schemas.openxmlformats.org/officeDocument/2006/relationships/hyperlink" Target="https://italiadomani.gov.it/it/Interventi/investimenti/potenziamento-dei-centri-per-l-impiego.html" TargetMode="External"/><Relationship Id="rId162" Type="http://schemas.openxmlformats.org/officeDocument/2006/relationships/hyperlink" Target="https://italiadomani.gov.it/it/Interventi/investimenti/tutela-e-valorizzazione-del-verde-urbano-ed-extraurbano.html" TargetMode="External"/><Relationship Id="rId183" Type="http://schemas.openxmlformats.org/officeDocument/2006/relationships/hyperlink" Target="https://italiadomani.gov.it/it/Interventi/investimenti/housing-temporaneo-e-stazioni-di-posta.html" TargetMode="External"/><Relationship Id="rId2" Type="http://schemas.openxmlformats.org/officeDocument/2006/relationships/hyperlink" Target="https://www.politicheagricole.it/" TargetMode="External"/><Relationship Id="rId29" Type="http://schemas.openxmlformats.org/officeDocument/2006/relationships/hyperlink" Target="https://italiadomani.gov.it/it/Interventi/investimenti/progetti-faro-di-economia-circolare.html" TargetMode="External"/><Relationship Id="rId24" Type="http://schemas.openxmlformats.org/officeDocument/2006/relationships/hyperlink" Target="https://italiadomani.gov.it/it/Interventi/investimenti/tutela-e-valorizzazione-dell-architettura-e-del-paesaggio-rurale.html" TargetMode="External"/><Relationship Id="rId40" Type="http://schemas.openxmlformats.org/officeDocument/2006/relationships/hyperlink" Target="https://italiadomani.gov.it/it/Interventi/investimenti/ricerca-e-sviluppo-sull-idrogeno.html" TargetMode="External"/><Relationship Id="rId45" Type="http://schemas.openxmlformats.org/officeDocument/2006/relationships/hyperlink" Target="https://italiadomani.gov.it/it/Interventi/investimenti/sviluppo-agro-voltaico.html" TargetMode="External"/><Relationship Id="rId66" Type="http://schemas.openxmlformats.org/officeDocument/2006/relationships/hyperlink" Target="https://italiadomani.gov.it/it/Interventi/investimenti/linee-ad-alta-velocita-nel-nord-che-collegano-all-europa.html" TargetMode="External"/><Relationship Id="rId87" Type="http://schemas.openxmlformats.org/officeDocument/2006/relationships/hyperlink" Target="https://italiadomani.gov.it/it/Interventi/investimenti/ipcei.html" TargetMode="External"/><Relationship Id="rId110" Type="http://schemas.openxmlformats.org/officeDocument/2006/relationships/hyperlink" Target="https://italiadomani.gov.it/it/Interventi/investimenti/rafforzamento-dell-infrastruttura-tecnologica-e-degli-strumenti-per-la-raccolta-l-elaborazione.html" TargetMode="External"/><Relationship Id="rId115" Type="http://schemas.openxmlformats.org/officeDocument/2006/relationships/hyperlink" Target="https://italiadomani.gov.it/it/Interventi/investimenti/digitalizzazione-delle-grandi-amministrazioni-centrali.html" TargetMode="External"/><Relationship Id="rId131" Type="http://schemas.openxmlformats.org/officeDocument/2006/relationships/hyperlink" Target="https://italiadomani.gov.it/it/Interventi/investimenti/parco-agrisolare.html" TargetMode="External"/><Relationship Id="rId136" Type="http://schemas.openxmlformats.org/officeDocument/2006/relationships/hyperlink" Target="https://italiadomani.gov.it/it/Interventi/investimenti/interventi-su-resilienza-climatica-reti.html" TargetMode="External"/><Relationship Id="rId157" Type="http://schemas.openxmlformats.org/officeDocument/2006/relationships/hyperlink" Target="https://italiadomani.gov.it/it/Interventi/investimenti/investimenti-in-fognatura-e-depurazione.html" TargetMode="External"/><Relationship Id="rId178" Type="http://schemas.openxmlformats.org/officeDocument/2006/relationships/hyperlink" Target="https://italiadomani.gov.it/it/Interventi/investimenti/ipcei.html" TargetMode="External"/><Relationship Id="rId61" Type="http://schemas.openxmlformats.org/officeDocument/2006/relationships/hyperlink" Target="https://italiadomani.gov.it/it/Interventi/investimenti/rinaturazione-dell-area-del-Po.html" TargetMode="External"/><Relationship Id="rId82" Type="http://schemas.openxmlformats.org/officeDocument/2006/relationships/hyperlink" Target="https://italiadomani.gov.it/it/Interventi/investimenti/creazione-e-rafforzamento-di-ecosistemi-dell-innovazione-costruzione-di-leader-territoriali-di-RS.html" TargetMode="External"/><Relationship Id="rId152" Type="http://schemas.openxmlformats.org/officeDocument/2006/relationships/hyperlink" Target="https://italiadomani.gov.it/it/Interventi/investimenti/ecobonus-e-sismabonus-fino-al-110-per-efficienza-energetica-e-la-sicurezza-degli-edifici.html" TargetMode="External"/><Relationship Id="rId173" Type="http://schemas.openxmlformats.org/officeDocument/2006/relationships/hyperlink" Target="https://italiadomani.gov.it/it/Interventi/investimenti/nuove-competenze-e-nuovi-linguaggi.html" TargetMode="External"/><Relationship Id="rId194" Type="http://schemas.openxmlformats.org/officeDocument/2006/relationships/hyperlink" Target="https://italiadomani.gov.it/it/Interventi/investimenti/casa-come-primo-luogo-di-cura-assistenza-domiciliare-e-telemedicina.html" TargetMode="External"/><Relationship Id="rId199" Type="http://schemas.openxmlformats.org/officeDocument/2006/relationships/hyperlink" Target="https://italiadomani.gov.it/it/Interventi/investimenti/rafforzamento-dell-ufficio-del-processo-per-la-giustizia-amministrativa.html" TargetMode="External"/><Relationship Id="rId203" Type="http://schemas.openxmlformats.org/officeDocument/2006/relationships/hyperlink" Target="https://italiadomani.gov.it/it/Interventi/investimenti/competenze-competenze-e-capacita-amministrativa.html" TargetMode="External"/><Relationship Id="rId208" Type="http://schemas.openxmlformats.org/officeDocument/2006/relationships/hyperlink" Target="https://italiadomani.gov.it/it/Interventi/investimenti/interventi-per-la-resilienza-la-valorizzazione-del-territorio-e-l-efficienza-energetica-dei-comuni.html" TargetMode="External"/><Relationship Id="rId19" Type="http://schemas.openxmlformats.org/officeDocument/2006/relationships/hyperlink" Target="https://italiadomani.gov.it/it/Interventi/investimenti/hub-del-turismo-digitale.html" TargetMode="External"/><Relationship Id="rId14" Type="http://schemas.openxmlformats.org/officeDocument/2006/relationships/hyperlink" Target="https://italiadomani.gov.it/it/Interventi/investimenti/transizione-4-0.html" TargetMode="External"/><Relationship Id="rId30" Type="http://schemas.openxmlformats.org/officeDocument/2006/relationships/hyperlink" Target="https://italiadomani.gov.it/it/Interventi/investimenti/realizzazione-nuovi-impianti-di-gestione-rifiuti-e-ammodernamento-di-impianti-esistenti.html" TargetMode="External"/><Relationship Id="rId35" Type="http://schemas.openxmlformats.org/officeDocument/2006/relationships/hyperlink" Target="https://italiadomani.gov.it/it/Interventi/investimenti/produzione-in-aree-industriali-dismesse.html" TargetMode="External"/><Relationship Id="rId56" Type="http://schemas.openxmlformats.org/officeDocument/2006/relationships/hyperlink" Target="https://italiadomani.gov.it/it/Interventi/investimenti/investimenti-in-infrastrutture-idriche-primarie-per-la-sicurezza-dell-approvvigionamento-idrico.html" TargetMode="External"/><Relationship Id="rId77" Type="http://schemas.openxmlformats.org/officeDocument/2006/relationships/hyperlink" Target="https://italiadomani.gov.it/it/Interventi/investimenti/piano-di-estensione-del-tempo-pieno-e-mense.html" TargetMode="External"/><Relationship Id="rId100" Type="http://schemas.openxmlformats.org/officeDocument/2006/relationships/hyperlink" Target="https://italiadomani.gov.it/it/Interventi/investimenti/progetti-di-rigenerazione-urbana-volti-a-ridurre-situazioni-di-emarginazione-e-degrado-sociale.html" TargetMode="External"/><Relationship Id="rId105" Type="http://schemas.openxmlformats.org/officeDocument/2006/relationships/hyperlink" Target="https://italiadomani.gov.it/it/Interventi/investimenti/strategia-nazionale-per-le-aree-interne.html" TargetMode="External"/><Relationship Id="rId126" Type="http://schemas.openxmlformats.org/officeDocument/2006/relationships/hyperlink" Target="https://italiadomani.gov.it/it/Interventi/investimenti/sviluppo-logistica-per-i-settori-agroalimentare-pesca-e-acquacoltura-silvicoltura-floricoltura-e-vivaismo.html" TargetMode="External"/><Relationship Id="rId147" Type="http://schemas.openxmlformats.org/officeDocument/2006/relationships/hyperlink" Target="https://italiadomani.gov.it/it/Interventi/investimenti/supporto-a-start-up-e-venture-capital-attivi-nella-transizione-ecologica.html" TargetMode="External"/><Relationship Id="rId168" Type="http://schemas.openxmlformats.org/officeDocument/2006/relationships/hyperlink" Target="https://italiadomani.gov.it/it/Interventi/investimenti/sviluppo-del-sistema-europeo-di-gestione-del-trasporto-ferroviario-ERTMS.html" TargetMode="External"/><Relationship Id="rId8" Type="http://schemas.openxmlformats.org/officeDocument/2006/relationships/hyperlink" Target="https://italiadomani.gov.it/it/Interventi/investimenti/infrastrutture-digitali.html" TargetMode="External"/><Relationship Id="rId51" Type="http://schemas.openxmlformats.org/officeDocument/2006/relationships/hyperlink" Target="https://italiadomani.gov.it/it/Interventi/investimenti/piano-di-sostituzione-di-edifici-scolastici-e-di-riqualificazione-energetica.html" TargetMode="External"/><Relationship Id="rId72" Type="http://schemas.openxmlformats.org/officeDocument/2006/relationships/hyperlink" Target="https://italiadomani.gov.it/it/Interventi/investimenti/didattica-e-competenze-universitarie-avanzate.html" TargetMode="External"/><Relationship Id="rId93" Type="http://schemas.openxmlformats.org/officeDocument/2006/relationships/hyperlink" Target="https://italiadomani.gov.it/it/Interventi/investimenti/sistema-di-certificazione-della-parita-di-genere.html" TargetMode="External"/><Relationship Id="rId98" Type="http://schemas.openxmlformats.org/officeDocument/2006/relationships/hyperlink" Target="https://italiadomani.gov.it/it/Interventi/investimenti/piani-urbani-integrati-fondo-di-fondi-della-bei.html" TargetMode="External"/><Relationship Id="rId121" Type="http://schemas.openxmlformats.org/officeDocument/2006/relationships/hyperlink" Target="https://italiadomani.gov.it/it/Interventi/investimenti/fondi-integrati-per-la-competitivita-delle-imprese-turistiche.html" TargetMode="External"/><Relationship Id="rId142" Type="http://schemas.openxmlformats.org/officeDocument/2006/relationships/hyperlink" Target="https://italiadomani.gov.it/it/Interventi/investimenti/ricerca-e-sviluppo-sull-idrogeno.html" TargetMode="External"/><Relationship Id="rId163" Type="http://schemas.openxmlformats.org/officeDocument/2006/relationships/hyperlink" Target="https://italiadomani.gov.it/it/Interventi/investimenti/collegamenti-ferroviari-ad-alta-velocita-verso-il-sud-per-passeggeri-e-merci.html" TargetMode="External"/><Relationship Id="rId184" Type="http://schemas.openxmlformats.org/officeDocument/2006/relationships/hyperlink" Target="https://italiadomani.gov.it/it/Interventi/investimenti/percorsi-di-autonomia-per-persone-con-disabilita.html" TargetMode="External"/><Relationship Id="rId189" Type="http://schemas.openxmlformats.org/officeDocument/2006/relationships/hyperlink" Target="https://italiadomani.gov.it/it/Interventi/investimenti/sostegno-alle-persone-vulnerabili-e-prevenzione-dell-istituzionalizzazione-degli-anziani-non-autosufficienti.html" TargetMode="External"/><Relationship Id="rId3" Type="http://schemas.openxmlformats.org/officeDocument/2006/relationships/hyperlink" Target="http://www.inps.it/" TargetMode="External"/><Relationship Id="rId25" Type="http://schemas.openxmlformats.org/officeDocument/2006/relationships/hyperlink" Target="https://italiadomani.gov.it/it/Interventi/investimenti/sviluppo-logistica-per-i-settori-agroalimentare-pesca-e-acquacoltura-silvicoltura-floricoltura-e-vivaismo.html" TargetMode="External"/><Relationship Id="rId46" Type="http://schemas.openxmlformats.org/officeDocument/2006/relationships/hyperlink" Target="https://italiadomani.gov.it/it/Interventi/investimenti/sviluppo-biometano.html" TargetMode="External"/><Relationship Id="rId67" Type="http://schemas.openxmlformats.org/officeDocument/2006/relationships/hyperlink" Target="https://italiadomani.gov.it/it/Interventi/investimenti/potenziamento-delle-linee-regionali.html" TargetMode="External"/><Relationship Id="rId116" Type="http://schemas.openxmlformats.org/officeDocument/2006/relationships/hyperlink" Target="https://italiadomani.gov.it/it/Interventi/investimenti/servizi-digitali-e-cittadinanza-digitale.html" TargetMode="External"/><Relationship Id="rId137" Type="http://schemas.openxmlformats.org/officeDocument/2006/relationships/hyperlink" Target="https://italiadomani.gov.it/it/Interventi/investimenti/produzione-in-aree-industriali-dismesse.html" TargetMode="External"/><Relationship Id="rId158" Type="http://schemas.openxmlformats.org/officeDocument/2006/relationships/hyperlink" Target="https://italiadomani.gov.it/it/Interventi/investimenti/investimenti-in-infrastrutture-idriche-primarie-per-la-sicurezza-dell-approvvigionamento-idrico.html" TargetMode="External"/><Relationship Id="rId20" Type="http://schemas.openxmlformats.org/officeDocument/2006/relationships/hyperlink" Target="https://italiadomani.gov.it/it/Interventi/investimenti/programmi-per-valorizzare-l-identita-di-luoghi-parchi-e-giardini-storici.html" TargetMode="External"/><Relationship Id="rId41" Type="http://schemas.openxmlformats.org/officeDocument/2006/relationships/hyperlink" Target="https://italiadomani.gov.it/it/Interventi/investimenti/rinnovabili-e-batterie.html" TargetMode="External"/><Relationship Id="rId62" Type="http://schemas.openxmlformats.org/officeDocument/2006/relationships/hyperlink" Target="https://italiadomani.gov.it/it/Interventi/investimenti/ripristino-e-tutela-dei-fondali-e-degli-habitat-marini.html" TargetMode="External"/><Relationship Id="rId83" Type="http://schemas.openxmlformats.org/officeDocument/2006/relationships/hyperlink" Target="https://italiadomani.gov.it/it/Interventi/investimenti/finanziamento-di-progetti-presentati-da-giovani-ricercatori.html" TargetMode="External"/><Relationship Id="rId88" Type="http://schemas.openxmlformats.org/officeDocument/2006/relationships/hyperlink" Target="https://italiadomani.gov.it/it/Interventi/investimenti/partenariati-horizon-europe.html" TargetMode="External"/><Relationship Id="rId111" Type="http://schemas.openxmlformats.org/officeDocument/2006/relationships/hyperlink" Target="https://italiadomani.gov.it/it/Interventi/investimenti/valorizzazione-e-potenziamento-della-ricerca-biomedica-del-ssn.html" TargetMode="External"/><Relationship Id="rId132" Type="http://schemas.openxmlformats.org/officeDocument/2006/relationships/hyperlink" Target="https://italiadomani.gov.it/it/Interventi/investimenti/progetti-faro-di-economia-circolare.html" TargetMode="External"/><Relationship Id="rId153" Type="http://schemas.openxmlformats.org/officeDocument/2006/relationships/hyperlink" Target="https://italiadomani.gov.it/it/Interventi/investimenti/sviluppo-di-sistemi-di-teleriscaldamento.html" TargetMode="External"/><Relationship Id="rId174" Type="http://schemas.openxmlformats.org/officeDocument/2006/relationships/hyperlink" Target="https://italiadomani.gov.it/it/Interventi/investimenti/potenziamento-infrastrutture-per-lo-sport-a-scuola.html" TargetMode="External"/><Relationship Id="rId179" Type="http://schemas.openxmlformats.org/officeDocument/2006/relationships/hyperlink" Target="https://italiadomani.gov.it/it/Interventi/investimenti/potenziamento-ed-estensione-tematica-e-territoriale-dei-centri-di-trasferimento-tecnologico-per-segmenti-di-industria.html" TargetMode="External"/><Relationship Id="rId195" Type="http://schemas.openxmlformats.org/officeDocument/2006/relationships/hyperlink" Target="https://italiadomani.gov.it/it/Interventi/investimenti/case-della-comunita-e-presa-in-carico-della-persona.html" TargetMode="External"/><Relationship Id="rId209" Type="http://schemas.openxmlformats.org/officeDocument/2006/relationships/printerSettings" Target="../printerSettings/printerSettings4.bin"/><Relationship Id="rId190" Type="http://schemas.openxmlformats.org/officeDocument/2006/relationships/hyperlink" Target="https://italiadomani.gov.it/it/Interventi/investimenti/sport-e-inclusione-sociale.html" TargetMode="External"/><Relationship Id="rId204" Type="http://schemas.openxmlformats.org/officeDocument/2006/relationships/hyperlink" Target="https://italiadomani.gov.it/it/Interventi/investimenti/competenze-competenze-e-capacita-amministrativa.html" TargetMode="External"/><Relationship Id="rId15" Type="http://schemas.openxmlformats.org/officeDocument/2006/relationships/hyperlink" Target="https://italiadomani.gov.it/it/Interventi/investimenti/attrattivita-dei-borghi.html" TargetMode="External"/><Relationship Id="rId36" Type="http://schemas.openxmlformats.org/officeDocument/2006/relationships/hyperlink" Target="https://italiadomani.gov.it/it/Interventi/investimenti/promozione-impianti-innovativi-incluso-off-shore.html" TargetMode="External"/><Relationship Id="rId57" Type="http://schemas.openxmlformats.org/officeDocument/2006/relationships/hyperlink" Target="https://italiadomani.gov.it/it/Interventi/investimenti/investimenti-nella-resilienza-dell-agro-sistema-irriguo-per-una-migliore-gestione-delle-risorse-idriche.html" TargetMode="External"/><Relationship Id="rId106" Type="http://schemas.openxmlformats.org/officeDocument/2006/relationships/hyperlink" Target="https://italiadomani.gov.it/it/Interventi/investimenti/valorizzazione-dei-beni-confiscati-alle-mafie.html" TargetMode="External"/><Relationship Id="rId127" Type="http://schemas.openxmlformats.org/officeDocument/2006/relationships/hyperlink" Target="https://italiadomani.gov.it/it/Interventi/investimenti/cultura-e-consapevolezza-delle-sfide-ambientali.html" TargetMode="External"/><Relationship Id="rId10" Type="http://schemas.openxmlformats.org/officeDocument/2006/relationships/hyperlink" Target="https://italiadomani.gov.it/it/Interventi/investimenti/investimenti-ad-alto-contenuto-tecnologico.html" TargetMode="External"/><Relationship Id="rId31" Type="http://schemas.openxmlformats.org/officeDocument/2006/relationships/hyperlink" Target="https://italiadomani.gov.it/it/Interventi/investimenti/bus-elettrici.html" TargetMode="External"/><Relationship Id="rId52" Type="http://schemas.openxmlformats.org/officeDocument/2006/relationships/hyperlink" Target="https://italiadomani.gov.it/it/Interventi/investimenti/sviluppo-di-sistemi-di-teleriscaldamento.html" TargetMode="External"/><Relationship Id="rId73" Type="http://schemas.openxmlformats.org/officeDocument/2006/relationships/hyperlink" Target="https://italiadomani.gov.it/it/Interventi/investimenti/estensione-del-numero-di-dottorati-di-ricerca-e-dottorati-innovativi-per-la-pubblica-amministrazione-e-il-patrimonio-culturale.html" TargetMode="External"/><Relationship Id="rId78" Type="http://schemas.openxmlformats.org/officeDocument/2006/relationships/hyperlink" Target="https://italiadomani.gov.it/it/Interventi/investimenti/piano-di-messa-in-sicurezza-e-riqualificazione-dell-edilizia-scolastica.html" TargetMode="External"/><Relationship Id="rId94" Type="http://schemas.openxmlformats.org/officeDocument/2006/relationships/hyperlink" Target="https://italiadomani.gov.it/it/Interventi/investimenti/sistema-duale.html" TargetMode="External"/><Relationship Id="rId99" Type="http://schemas.openxmlformats.org/officeDocument/2006/relationships/hyperlink" Target="https://italiadomani.gov.it/it/Interventi/investimenti/piani-urbani-integrati-superamento-degli-insediamenti-abusivi-per-combattere-lo-sfruttamento-dei-lavoratori-in-agricoltura.html" TargetMode="External"/><Relationship Id="rId101" Type="http://schemas.openxmlformats.org/officeDocument/2006/relationships/hyperlink" Target="https://italiadomani.gov.it/it/Interventi/investimenti/programma-innovativo-della-qualita-dell-abitare.html" TargetMode="External"/><Relationship Id="rId122" Type="http://schemas.openxmlformats.org/officeDocument/2006/relationships/hyperlink" Target="https://italiadomani.gov.it/it/Interventi/investimenti/programmi-per-valorizzare-l-identita-di-luoghi-parchi-e-giardini-storici.html" TargetMode="External"/><Relationship Id="rId143" Type="http://schemas.openxmlformats.org/officeDocument/2006/relationships/hyperlink" Target="https://italiadomani.gov.it/it/Interventi/investimenti/rinnovo-flotte-bus-e-treni-verdi.html" TargetMode="External"/><Relationship Id="rId148" Type="http://schemas.openxmlformats.org/officeDocument/2006/relationships/hyperlink" Target="https://italiadomani.gov.it/it/Interventi/investimenti/sviluppo-agro-voltaico.html" TargetMode="External"/><Relationship Id="rId164" Type="http://schemas.openxmlformats.org/officeDocument/2006/relationships/hyperlink" Target="https://italiadomani.gov.it/it/Interventi/investimenti/connessioni-diagonali.html" TargetMode="External"/><Relationship Id="rId169" Type="http://schemas.openxmlformats.org/officeDocument/2006/relationships/hyperlink" Target="https://italiadomani.gov.it/it/Interventi/investimenti/innovazione-digitale-dei-sistemi-aeroportuali.html" TargetMode="External"/><Relationship Id="rId185" Type="http://schemas.openxmlformats.org/officeDocument/2006/relationships/hyperlink" Target="https://italiadomani.gov.it/it/Interventi/investimenti/piani-urbani-integrati.html" TargetMode="External"/><Relationship Id="rId4" Type="http://schemas.openxmlformats.org/officeDocument/2006/relationships/hyperlink" Target="https://italiadomani.gov.it/it/Interventi/investimenti/abilitazione-e-facilitazione-migrazione-al-cloud.html" TargetMode="External"/><Relationship Id="rId9" Type="http://schemas.openxmlformats.org/officeDocument/2006/relationships/hyperlink" Target="https://italiadomani.gov.it/it/Interventi/investimenti/task-force-digitalizzazione-monitoraggio-e-performance.html" TargetMode="External"/><Relationship Id="rId180" Type="http://schemas.openxmlformats.org/officeDocument/2006/relationships/hyperlink" Target="https://italiadomani.gov.it/it/Interventi/investimenti/potenziamento-strutture-di-ricerca-e-creazione-di-campioni-nazionali-di-R-S-su-alcune-key-enabling-technologies.html" TargetMode="External"/><Relationship Id="rId210" Type="http://schemas.openxmlformats.org/officeDocument/2006/relationships/drawing" Target="../drawings/drawing1.xml"/><Relationship Id="rId26" Type="http://schemas.openxmlformats.org/officeDocument/2006/relationships/hyperlink" Target="https://italiadomani.gov.it/it/Interventi/investimenti/cultura-e-consapevolezza-delle-sfide-ambientali.html" TargetMode="External"/><Relationship Id="rId47" Type="http://schemas.openxmlformats.org/officeDocument/2006/relationships/hyperlink" Target="https://italiadomani.gov.it/it/Interventi/investimenti/sviluppo-trasporto-rapido-di-massa.html" TargetMode="External"/><Relationship Id="rId68" Type="http://schemas.openxmlformats.org/officeDocument/2006/relationships/hyperlink" Target="https://italiadomani.gov.it/it/Interventi/investimenti/potenziamento-elettrificazione-e-aumento-della-resilienza-delle-ferrovie-nel-sud.html" TargetMode="External"/><Relationship Id="rId89" Type="http://schemas.openxmlformats.org/officeDocument/2006/relationships/hyperlink" Target="https://italiadomani.gov.it/it/Interventi/investimenti/partenariati-allargati-estesi-a-universita-centri-di-ricerca-imprese-e-finanziamento-progetti-di-ricerca-di-base.html" TargetMode="External"/><Relationship Id="rId112" Type="http://schemas.openxmlformats.org/officeDocument/2006/relationships/hyperlink" Target="https://italiadomani.gov.it/it/Interventi/investimenti/verso-un-nuovo-ospedale-sicuro-e-sostenibile.html" TargetMode="External"/><Relationship Id="rId133" Type="http://schemas.openxmlformats.org/officeDocument/2006/relationships/hyperlink" Target="https://italiadomani.gov.it/it/Interventi/investimenti/realizzazione-nuovi-impianti-di-gestione-rifiuti-e-ammodernamento-di-impianti-esistenti.html" TargetMode="External"/><Relationship Id="rId154" Type="http://schemas.openxmlformats.org/officeDocument/2006/relationships/hyperlink" Target="https://italiadomani.gov.it/it/Interventi/investimenti/bonifica-dei-siti-orfani.html" TargetMode="External"/><Relationship Id="rId175" Type="http://schemas.openxmlformats.org/officeDocument/2006/relationships/hyperlink" Target="https://italiadomani.gov.it/it/Interventi/investimenti/finanziamento-di-start-up.html" TargetMode="External"/><Relationship Id="rId196" Type="http://schemas.openxmlformats.org/officeDocument/2006/relationships/hyperlink" Target="https://italiadomani.gov.it/it/Interventi/investimenti/ammodernamento-tecnologico-degli-ospedali.html" TargetMode="External"/><Relationship Id="rId200" Type="http://schemas.openxmlformats.org/officeDocument/2006/relationships/hyperlink" Target="https://italiadomani.gov.it/it/Interventi/investimenti/rafforzamento-dell-ufficio-del-processo-per-la-giustizia-amministrativa.html"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italiadomani.gov.it/it/Interventi/investimenti/sviluppo-infrastrutture-di-ricarica-elettrica.html" TargetMode="External"/><Relationship Id="rId21" Type="http://schemas.openxmlformats.org/officeDocument/2006/relationships/hyperlink" Target="https://italiadomani.gov.it/it/Interventi/investimenti/progetti-faro-di-economia-circolare.html" TargetMode="External"/><Relationship Id="rId42" Type="http://schemas.openxmlformats.org/officeDocument/2006/relationships/hyperlink" Target="https://italiadomani.gov.it/it/Interventi/investimenti/sperimentazione-dell-idrogeno-per-il-trasporto-ferroviario.html" TargetMode="External"/><Relationship Id="rId47" Type="http://schemas.openxmlformats.org/officeDocument/2006/relationships/hyperlink" Target="https://italiadomani.gov.it/it/Interventi/investimenti/rinnovabili-e-batterie.html" TargetMode="External"/><Relationship Id="rId63" Type="http://schemas.openxmlformats.org/officeDocument/2006/relationships/hyperlink" Target="https://italiadomani.gov.it/it/Interventi/investimenti/valorizzazione-dei-beni-confiscati-alle-mafie.html" TargetMode="External"/><Relationship Id="rId68" Type="http://schemas.openxmlformats.org/officeDocument/2006/relationships/hyperlink" Target="https://italiadomani.gov.it/it/Interventi/investimenti/Sviluppo-del-sistema-di-formazione-professionale-terziaria.html" TargetMode="External"/><Relationship Id="rId84" Type="http://schemas.openxmlformats.org/officeDocument/2006/relationships/hyperlink" Target="https://italiadomani.gov.it/it/Interventi/investimenti/housing-temporaneo-e-stazioni-di-posta.html" TargetMode="External"/><Relationship Id="rId89" Type="http://schemas.openxmlformats.org/officeDocument/2006/relationships/hyperlink" Target="https://italiadomani.gov.it/it/Interventi/investimenti/piani-urbani-integrati-superamento-degli-insediamenti-abusivi-per-combattere-lo-sfruttamento-dei-lavoratori-in-agricoltura.html" TargetMode="External"/><Relationship Id="rId7" Type="http://schemas.openxmlformats.org/officeDocument/2006/relationships/hyperlink" Target="https://italiadomani.gov.it/it/Interventi/investimenti/migliorare-l-efficienza-energetica-di-cinema-teatri-e-musei.html" TargetMode="External"/><Relationship Id="rId71" Type="http://schemas.openxmlformats.org/officeDocument/2006/relationships/hyperlink" Target="https://italiadomani.gov.it/it/Interventi/investimenti/piano-di-messa-in-sicurezza-e-riqualificazione-dell-edilizia-scolastica.html" TargetMode="External"/><Relationship Id="rId92" Type="http://schemas.openxmlformats.org/officeDocument/2006/relationships/hyperlink" Target="https://italiadomani.gov.it/it/Interventi/investimenti/programma-innovativo-della-qualita-dell-abitare.html" TargetMode="External"/><Relationship Id="rId2" Type="http://schemas.openxmlformats.org/officeDocument/2006/relationships/hyperlink" Target="https://italiadomani.gov.it/it/Interventi/investimenti/cybersecurity-sicurezza-informatica.html" TargetMode="External"/><Relationship Id="rId16" Type="http://schemas.openxmlformats.org/officeDocument/2006/relationships/hyperlink" Target="https://italiadomani.gov.it/it/Interventi/investimenti/competenze-competenze-e-capacita-amministrativa.html" TargetMode="External"/><Relationship Id="rId29" Type="http://schemas.openxmlformats.org/officeDocument/2006/relationships/hyperlink" Target="https://italiadomani.gov.it/it/Interventi/investimenti/attrattivita-dei-borghi.html" TargetMode="External"/><Relationship Id="rId107" Type="http://schemas.openxmlformats.org/officeDocument/2006/relationships/drawing" Target="../drawings/drawing2.xml"/><Relationship Id="rId11" Type="http://schemas.openxmlformats.org/officeDocument/2006/relationships/hyperlink" Target="https://italiadomani.gov.it/it/Interventi/investimenti/rafforzamento-dell-ufficio-del-processo-per-la-giustizia-amministrativa.html" TargetMode="External"/><Relationship Id="rId24" Type="http://schemas.openxmlformats.org/officeDocument/2006/relationships/hyperlink" Target="https://italiadomani.gov.it/it/Interventi/investimenti/realizzazione-nuovi-impianti-di-gestione-rifiuti-e-ammodernamento-di-impianti-esistenti.html" TargetMode="External"/><Relationship Id="rId32" Type="http://schemas.openxmlformats.org/officeDocument/2006/relationships/hyperlink" Target="https://italiadomani.gov.it/it/Interventi/investimenti/rimozione-delle-barriere-fisiche-e-cognitive-in-musei-biblioteche-e-archivi-per-consentire-un-piu-ampio-accesso-e-partecipazione-alla-cultura.html" TargetMode="External"/><Relationship Id="rId37" Type="http://schemas.openxmlformats.org/officeDocument/2006/relationships/hyperlink" Target="https://italiadomani.gov.it/it/Interventi/investimenti/sviluppo-logistica-per-i-settori-agroalimentare-pesca-e-acquacoltura-silvicoltura-floricoltura-e-vivaismo.html" TargetMode="External"/><Relationship Id="rId40" Type="http://schemas.openxmlformats.org/officeDocument/2006/relationships/hyperlink" Target="https://italiadomani.gov.it/it/Interventi/investimenti/sperimentazione-dell-idrogeno-per-il-trasporto-stradale.html" TargetMode="External"/><Relationship Id="rId45" Type="http://schemas.openxmlformats.org/officeDocument/2006/relationships/hyperlink" Target="https://italiadomani.gov.it/it/Interventi/investimenti/promozione-impianti-innovativi-incluso-off-shore.html" TargetMode="External"/><Relationship Id="rId53" Type="http://schemas.openxmlformats.org/officeDocument/2006/relationships/hyperlink" Target="https://italiadomani.gov.it/it/Interventi/investimenti/fondo-per-il-programma-nazionale-ricerca-pnr-e-progetti-di-ricerca-di-significativo-interesse-nazionale-prin.html" TargetMode="External"/><Relationship Id="rId58" Type="http://schemas.openxmlformats.org/officeDocument/2006/relationships/hyperlink" Target="https://italiadomani.gov.it/it/Interventi/investimenti/sviluppo-di-sistemi-di-teleriscaldamento.html" TargetMode="External"/><Relationship Id="rId66" Type="http://schemas.openxmlformats.org/officeDocument/2006/relationships/hyperlink" Target="https://italiadomani.gov.it/it/Interventi/investimenti/linee-ad-alta-velocita-nel-nord-che-collegano-all-europa.html" TargetMode="External"/><Relationship Id="rId74" Type="http://schemas.openxmlformats.org/officeDocument/2006/relationships/hyperlink" Target="https://italiadomani.gov.it/it/Interventi/investimenti/fondo-per-il-programma-nazionale-ricerca-pnr-e-progetti-di-ricerca-di-significativo-interesse-nazionale-prin.html" TargetMode="External"/><Relationship Id="rId79" Type="http://schemas.openxmlformats.org/officeDocument/2006/relationships/hyperlink" Target="https://italiadomani.gov.it/it/Interventi/investimenti/sistema-duale.html" TargetMode="External"/><Relationship Id="rId87" Type="http://schemas.openxmlformats.org/officeDocument/2006/relationships/hyperlink" Target="https://italiadomani.gov.it/it/Interventi/investimenti/piani-urbani-integrati.html" TargetMode="External"/><Relationship Id="rId102" Type="http://schemas.openxmlformats.org/officeDocument/2006/relationships/hyperlink" Target="https://italiadomani.gov.it/it/Interventi/investimenti/rafforzamento-dell-assistenza-sanitaria-intermedia-e-delle-sue-strutture-ospedali-di-comunita.html" TargetMode="External"/><Relationship Id="rId5" Type="http://schemas.openxmlformats.org/officeDocument/2006/relationships/hyperlink" Target="https://italiadomani.gov.it/it/Interventi/investimenti/tecnologie-satellitari-ed-economia-spaziale.html" TargetMode="External"/><Relationship Id="rId61" Type="http://schemas.openxmlformats.org/officeDocument/2006/relationships/hyperlink" Target="https://italiadomani.gov.it/it/Interventi/investimenti/riduzione-delle-perdite-nelle-reti-di-distribuzione-dell-acqua-compresa-la-digitalizzazione-e-il-monitoraggio-delle-reti.html" TargetMode="External"/><Relationship Id="rId82" Type="http://schemas.openxmlformats.org/officeDocument/2006/relationships/hyperlink" Target="https://italiadomani.gov.it/it/Interventi/investimenti/servizio-civile-universale.html" TargetMode="External"/><Relationship Id="rId90" Type="http://schemas.openxmlformats.org/officeDocument/2006/relationships/hyperlink" Target="https://italiadomani.gov.it/it/Interventi/investimenti/piani-urbani-integrati-fondo-di-fondi-della-bei.html" TargetMode="External"/><Relationship Id="rId95" Type="http://schemas.openxmlformats.org/officeDocument/2006/relationships/hyperlink" Target="https://italiadomani.gov.it/it/Interventi/investimenti/sostegno-alle-persone-vulnerabili-e-prevenzione-dell-istituzionalizzazione-degli-anziani-non-autosufficienti.html" TargetMode="External"/><Relationship Id="rId19" Type="http://schemas.openxmlformats.org/officeDocument/2006/relationships/hyperlink" Target="https://italiadomani.gov.it/it/Interventi/investimenti/competenze-competenze-e-capacita-amministrativa.html" TargetMode="External"/><Relationship Id="rId14" Type="http://schemas.openxmlformats.org/officeDocument/2006/relationships/hyperlink" Target="https://italiadomani.gov.it/it/Interventi/investimenti/task-force-digitalizzazione-monitoraggio-e-performance.html" TargetMode="External"/><Relationship Id="rId22" Type="http://schemas.openxmlformats.org/officeDocument/2006/relationships/hyperlink" Target="https://italiadomani.gov.it/it/Interventi/investimenti/realizzazione-nuovi-impianti-di-gestione-rifiuti-e-ammodernamento-di-impianti-esistenti.html" TargetMode="External"/><Relationship Id="rId27" Type="http://schemas.openxmlformats.org/officeDocument/2006/relationships/hyperlink" Target="https://italiadomani.gov.it/it/Interventi/investimenti/sviluppo-infrastrutture-di-ricarica-elettrica.html" TargetMode="External"/><Relationship Id="rId30" Type="http://schemas.openxmlformats.org/officeDocument/2006/relationships/hyperlink" Target="https://italiadomani.gov.it/it/Interventi/investimenti/tutela-e-valorizzazione-dell-architettura-e-del-paesaggio-rurale.html" TargetMode="External"/><Relationship Id="rId35" Type="http://schemas.openxmlformats.org/officeDocument/2006/relationships/hyperlink" Target="https://italiadomani.gov.it/it/Interventi/investimenti/isole-verdi.html" TargetMode="External"/><Relationship Id="rId43" Type="http://schemas.openxmlformats.org/officeDocument/2006/relationships/hyperlink" Target="https://italiadomani.gov.it/it/Interventi/investimenti/sperimentazione-dell-idrogeno-per-il-trasporto-ferroviario.html" TargetMode="External"/><Relationship Id="rId48" Type="http://schemas.openxmlformats.org/officeDocument/2006/relationships/hyperlink" Target="https://italiadomani.gov.it/it/Interventi/investimenti/sviluppo-agro-voltaico.html" TargetMode="External"/><Relationship Id="rId56" Type="http://schemas.openxmlformats.org/officeDocument/2006/relationships/hyperlink" Target="https://italiadomani.gov.it/it/Interventi/investimenti/creazione-di-imprese-femminili.html" TargetMode="External"/><Relationship Id="rId64" Type="http://schemas.openxmlformats.org/officeDocument/2006/relationships/hyperlink" Target="https://italiadomani.gov.it/it/Interventi/investimenti/sviluppo-del-sistema-europeo-di-gestione-del-trasporto-ferroviario-ERTMS.html" TargetMode="External"/><Relationship Id="rId69" Type="http://schemas.openxmlformats.org/officeDocument/2006/relationships/hyperlink" Target="https://italiadomani.gov.it/it/Interventi/investimenti/Sviluppo-del-sistema-di-formazione-professionale-terziaria.html" TargetMode="External"/><Relationship Id="rId77" Type="http://schemas.openxmlformats.org/officeDocument/2006/relationships/hyperlink" Target="https://italiadomani.gov.it/it/Interventi/investimenti/potenziamento-strutture-di-ricerca-e-creazione-di-campioni-nazionali-di-R-S-su-alcune-key-enabling-technologies.html" TargetMode="External"/><Relationship Id="rId100" Type="http://schemas.openxmlformats.org/officeDocument/2006/relationships/hyperlink" Target="https://italiadomani.gov.it/it/Interventi/investimenti/valorizzazione-dei-beni-confiscati-alle-mafie.html" TargetMode="External"/><Relationship Id="rId105" Type="http://schemas.openxmlformats.org/officeDocument/2006/relationships/hyperlink" Target="https://italiadomani.gov.it/it/Interventi/investimenti/sviluppo-infrastrutture-di-ricarica-elettrica.html" TargetMode="External"/><Relationship Id="rId8" Type="http://schemas.openxmlformats.org/officeDocument/2006/relationships/hyperlink" Target="https://italiadomani.gov.it/it/Interventi/investimenti/rafforzamento-dell-ufficio-del-processo-per-la-giustizia-amministrativa.html" TargetMode="External"/><Relationship Id="rId51" Type="http://schemas.openxmlformats.org/officeDocument/2006/relationships/hyperlink" Target="https://italiadomani.gov.it/it/Interventi/investimenti/produzione-in-aree-industriali-dismesse.html" TargetMode="External"/><Relationship Id="rId72" Type="http://schemas.openxmlformats.org/officeDocument/2006/relationships/hyperlink" Target="https://italiadomani.gov.it/it/Interventi/investimenti/intervento-straordinario-finalizzato-alla-riduzione-dei-divari-territoriali-nei-cicli-I-e-II-della-scuola-secondaria-di-secondo-grado.html" TargetMode="External"/><Relationship Id="rId80" Type="http://schemas.openxmlformats.org/officeDocument/2006/relationships/hyperlink" Target="https://italiadomani.gov.it/it/Interventi/investimenti/sistema-duale.html" TargetMode="External"/><Relationship Id="rId85" Type="http://schemas.openxmlformats.org/officeDocument/2006/relationships/hyperlink" Target="https://italiadomani.gov.it/it/Interventi/investimenti/progetti-di-rigenerazione-urbana-volti-a-ridurre-situazioni-di-emarginazione-e-degrado-sociale.html" TargetMode="External"/><Relationship Id="rId93" Type="http://schemas.openxmlformats.org/officeDocument/2006/relationships/hyperlink" Target="https://italiadomani.gov.it/it/Interventi/investimenti/sport-e-inclusione-sociale.html" TargetMode="External"/><Relationship Id="rId98" Type="http://schemas.openxmlformats.org/officeDocument/2006/relationships/hyperlink" Target="https://italiadomani.gov.it/it/Interventi/investimenti/strategia-nazionale-per-le-aree-interne.html" TargetMode="External"/><Relationship Id="rId3" Type="http://schemas.openxmlformats.org/officeDocument/2006/relationships/hyperlink" Target="https://italiadomani.gov.it/it/Interventi/investimenti/dati-e-interoperabilita.html" TargetMode="External"/><Relationship Id="rId12" Type="http://schemas.openxmlformats.org/officeDocument/2006/relationships/hyperlink" Target="https://italiadomani.gov.it/it/Interventi/investimenti/rafforzamento-dell-ufficio-del-processo-per-la-giustizia-amministrativa.html" TargetMode="External"/><Relationship Id="rId17" Type="http://schemas.openxmlformats.org/officeDocument/2006/relationships/hyperlink" Target="https://italiadomani.gov.it/it/Interventi/investimenti/competenze-competenze-e-capacita-amministrativa.html" TargetMode="External"/><Relationship Id="rId25" Type="http://schemas.openxmlformats.org/officeDocument/2006/relationships/hyperlink" Target="https://italiadomani.gov.it/it/Interventi/investimenti/realizzazione-nuovi-impianti-di-gestione-rifiuti-e-ammodernamento-di-impianti-esistenti.html" TargetMode="External"/><Relationship Id="rId33" Type="http://schemas.openxmlformats.org/officeDocument/2006/relationships/hyperlink" Target="https://italiadomani.gov.it/it/Interventi/investimenti/investimenti-nella-resilienza-dell-agro-sistema-irriguo-per-una-migliore-gestione-delle-risorse-idriche.html" TargetMode="External"/><Relationship Id="rId38" Type="http://schemas.openxmlformats.org/officeDocument/2006/relationships/hyperlink" Target="https://italiadomani.gov.it/it/Interventi/investimenti/Innovazione-e-meccanizzazione-nel-settore-agricolo-e-alimentare.html" TargetMode="External"/><Relationship Id="rId46" Type="http://schemas.openxmlformats.org/officeDocument/2006/relationships/hyperlink" Target="https://italiadomani.gov.it/it/Interventi/investimenti/rinnovabili-e-batterie.html" TargetMode="External"/><Relationship Id="rId59" Type="http://schemas.openxmlformats.org/officeDocument/2006/relationships/hyperlink" Target="https://italiadomani.gov.it/it/Interventi/investimenti/investimenti-in-infrastrutture-idriche-primarie-per-la-sicurezza-dell-approvvigionamento-idrico.html" TargetMode="External"/><Relationship Id="rId67" Type="http://schemas.openxmlformats.org/officeDocument/2006/relationships/hyperlink" Target="https://italiadomani.gov.it/it/Interventi/investimenti/didattica-digitale-integrata-e-formazione-sulla-transizione-digitale-del-personale-scolastico.html" TargetMode="External"/><Relationship Id="rId103" Type="http://schemas.openxmlformats.org/officeDocument/2006/relationships/hyperlink" Target="https://italiadomani.gov.it/it/Interventi/investimenti/case-della-comunita-e-presa-in-carico-della-persona.html" TargetMode="External"/><Relationship Id="rId20" Type="http://schemas.openxmlformats.org/officeDocument/2006/relationships/hyperlink" Target="https://italiadomani.gov.it/it/Interventi/investimenti/competenze-competenze-e-capacita-amministrativa.html" TargetMode="External"/><Relationship Id="rId41" Type="http://schemas.openxmlformats.org/officeDocument/2006/relationships/hyperlink" Target="https://italiadomani.gov.it/it/Interventi/investimenti/sperimentazione-dell-idrogeno-per-il-trasporto-stradale.html" TargetMode="External"/><Relationship Id="rId54" Type="http://schemas.openxmlformats.org/officeDocument/2006/relationships/hyperlink" Target="https://italiadomani.gov.it/it/Interventi/investimenti/utilizzo-dell-idrogeno-in-settori-hard-to-abate.html" TargetMode="External"/><Relationship Id="rId62" Type="http://schemas.openxmlformats.org/officeDocument/2006/relationships/hyperlink" Target="https://italiadomani.gov.it/it/Interventi/investimenti/investimenti-nella-resilienza-dell-agro-sistema-irriguo-per-una-migliore-gestione-delle-risorse-idriche.html" TargetMode="External"/><Relationship Id="rId70" Type="http://schemas.openxmlformats.org/officeDocument/2006/relationships/hyperlink" Target="https://italiadomani.gov.it/it/Interventi/investimenti/piano-di-estensione-del-tempo-pieno-e-mense.html" TargetMode="External"/><Relationship Id="rId75" Type="http://schemas.openxmlformats.org/officeDocument/2006/relationships/hyperlink" Target="https://italiadomani.gov.it/it/Interventi/investimenti/partenariati-allargati-estesi-a-universita-centri-di-ricerca-imprese-e-finanziamento-progetti-di-ricerca-di-base.html" TargetMode="External"/><Relationship Id="rId83" Type="http://schemas.openxmlformats.org/officeDocument/2006/relationships/hyperlink" Target="https://italiadomani.gov.it/it/Interventi/investimenti/creazione-di-imprese-femminili.html" TargetMode="External"/><Relationship Id="rId88" Type="http://schemas.openxmlformats.org/officeDocument/2006/relationships/hyperlink" Target="https://italiadomani.gov.it/it/Interventi/investimenti/piani-urbani-integrati-superamento-degli-insediamenti-abusivi-per-combattere-lo-sfruttamento-dei-lavoratori-in-agricoltura.html" TargetMode="External"/><Relationship Id="rId91" Type="http://schemas.openxmlformats.org/officeDocument/2006/relationships/hyperlink" Target="https://italiadomani.gov.it/it/Interventi/investimenti/piani-urbani-integrati-fondo-di-fondi-della-bei.html" TargetMode="External"/><Relationship Id="rId96" Type="http://schemas.openxmlformats.org/officeDocument/2006/relationships/hyperlink" Target="https://italiadomani.gov.it/it/Interventi/investimenti/percorsi-di-autonomia-per-persone-con-disabilita.html" TargetMode="External"/><Relationship Id="rId1" Type="http://schemas.openxmlformats.org/officeDocument/2006/relationships/hyperlink" Target="https://italiadomani.gov.it/it/Interventi/investimenti/abilitazione-e-facilitazione-migrazione-al-cloud.html" TargetMode="External"/><Relationship Id="rId6" Type="http://schemas.openxmlformats.org/officeDocument/2006/relationships/hyperlink" Target="https://italiadomani.gov.it/it/Interventi/investimenti/transizione-4-0.html" TargetMode="External"/><Relationship Id="rId15" Type="http://schemas.openxmlformats.org/officeDocument/2006/relationships/hyperlink" Target="https://italiadomani.gov.it/it/Interventi/investimenti/competenze-competenze-e-capacita-amministrativa.html" TargetMode="External"/><Relationship Id="rId23" Type="http://schemas.openxmlformats.org/officeDocument/2006/relationships/hyperlink" Target="https://italiadomani.gov.it/it/Interventi/investimenti/realizzazione-nuovi-impianti-di-gestione-rifiuti-e-ammodernamento-di-impianti-esistenti.html" TargetMode="External"/><Relationship Id="rId28" Type="http://schemas.openxmlformats.org/officeDocument/2006/relationships/hyperlink" Target="https://italiadomani.gov.it/it/Interventi/investimenti/attrattivita-dei-borghi.html" TargetMode="External"/><Relationship Id="rId36" Type="http://schemas.openxmlformats.org/officeDocument/2006/relationships/hyperlink" Target="https://italiadomani.gov.it/it/Interventi/investimenti/green-communities.html" TargetMode="External"/><Relationship Id="rId49" Type="http://schemas.openxmlformats.org/officeDocument/2006/relationships/hyperlink" Target="https://italiadomani.gov.it/it/Interventi/investimenti/sviluppo-agro-voltaico.html" TargetMode="External"/><Relationship Id="rId57" Type="http://schemas.openxmlformats.org/officeDocument/2006/relationships/hyperlink" Target="https://italiadomani.gov.it/it/Interventi/investimenti/piano-di-sostituzione-di-edifici-scolastici-e-di-riqualificazione-energetica.html" TargetMode="External"/><Relationship Id="rId106" Type="http://schemas.openxmlformats.org/officeDocument/2006/relationships/hyperlink" Target="https://italiadomani.gov.it/it/Interventi/investimenti/interventi-per-la-resilienza-la-valorizzazione-del-territorio-e-l-efficienza-energetica-dei-comuni.html" TargetMode="External"/><Relationship Id="rId10" Type="http://schemas.openxmlformats.org/officeDocument/2006/relationships/hyperlink" Target="https://italiadomani.gov.it/it/Interventi/investimenti/rafforzamento-dell-ufficio-del-processo-per-la-giustizia-amministrativa.html" TargetMode="External"/><Relationship Id="rId31" Type="http://schemas.openxmlformats.org/officeDocument/2006/relationships/hyperlink" Target="https://italiadomani.gov.it/it/Interventi/investimenti/sicurezza-sismica-nei-luoghi-di-culto.html" TargetMode="External"/><Relationship Id="rId44" Type="http://schemas.openxmlformats.org/officeDocument/2006/relationships/hyperlink" Target="https://italiadomani.gov.it/it/Interventi/investimenti/promozione-impianti-innovativi-incluso-off-shore.html" TargetMode="External"/><Relationship Id="rId52" Type="http://schemas.openxmlformats.org/officeDocument/2006/relationships/hyperlink" Target="https://italiadomani.gov.it/it/Interventi/investimenti/fondo-per-il-programma-nazionale-ricerca-pnr-e-progetti-di-ricerca-di-significativo-interesse-nazionale-prin.html" TargetMode="External"/><Relationship Id="rId60" Type="http://schemas.openxmlformats.org/officeDocument/2006/relationships/hyperlink" Target="https://italiadomani.gov.it/it/Interventi/investimenti/investimenti-in-infrastrutture-idriche-primarie-per-la-sicurezza-dell-approvvigionamento-idrico.html" TargetMode="External"/><Relationship Id="rId65" Type="http://schemas.openxmlformats.org/officeDocument/2006/relationships/hyperlink" Target="https://italiadomani.gov.it/it/Interventi/investimenti/sviluppo-delle-competenze-tecnico-professionali-digitali-e-manageriali-del-personale-del-sistema-sanitario.html" TargetMode="External"/><Relationship Id="rId73" Type="http://schemas.openxmlformats.org/officeDocument/2006/relationships/hyperlink" Target="https://italiadomani.gov.it/it/Interventi/investimenti/piano-asili-nido.html" TargetMode="External"/><Relationship Id="rId78" Type="http://schemas.openxmlformats.org/officeDocument/2006/relationships/hyperlink" Target="https://italiadomani.gov.it/it/Interventi/investimenti/sistema-di-certificazione-della-parita-di-genere.html" TargetMode="External"/><Relationship Id="rId81" Type="http://schemas.openxmlformats.org/officeDocument/2006/relationships/hyperlink" Target="https://italiadomani.gov.it/it/Interventi/investimenti/servizio-civile-universale.html" TargetMode="External"/><Relationship Id="rId86" Type="http://schemas.openxmlformats.org/officeDocument/2006/relationships/hyperlink" Target="https://italiadomani.gov.it/it/Interventi/investimenti/progetti-di-rigenerazione-urbana-volti-a-ridurre-situazioni-di-emarginazione-e-degrado-sociale.html" TargetMode="External"/><Relationship Id="rId94" Type="http://schemas.openxmlformats.org/officeDocument/2006/relationships/hyperlink" Target="https://italiadomani.gov.it/it/Interventi/investimenti/sport-e-inclusione-sociale.html" TargetMode="External"/><Relationship Id="rId99" Type="http://schemas.openxmlformats.org/officeDocument/2006/relationships/hyperlink" Target="https://italiadomani.gov.it/it/Interventi/investimenti/valorizzazione-dei-beni-confiscati-alle-mafie.html" TargetMode="External"/><Relationship Id="rId101" Type="http://schemas.openxmlformats.org/officeDocument/2006/relationships/hyperlink" Target="https://italiadomani.gov.it/it/Interventi/investimenti/interventi-socio-educativi-strutturati-per-combattere-la-poverta-educativa-nel-mezzogiorno-a-sostegno-del-terzo-settore.html" TargetMode="External"/><Relationship Id="rId4" Type="http://schemas.openxmlformats.org/officeDocument/2006/relationships/hyperlink" Target="https://italiadomani.gov.it/it/Interventi/investimenti/reti-ultraveloci-banda-ultra-larga-e-5G.html" TargetMode="External"/><Relationship Id="rId9" Type="http://schemas.openxmlformats.org/officeDocument/2006/relationships/hyperlink" Target="https://italiadomani.gov.it/it/Interventi/investimenti/rafforzamento-dell-ufficio-del-processo-per-la-giustizia-amministrativa.html" TargetMode="External"/><Relationship Id="rId13" Type="http://schemas.openxmlformats.org/officeDocument/2006/relationships/hyperlink" Target="https://italiadomani.gov.it/it/Interventi/investimenti/task-force-digitalizzazione-monitoraggio-e-performance.html" TargetMode="External"/><Relationship Id="rId18" Type="http://schemas.openxmlformats.org/officeDocument/2006/relationships/hyperlink" Target="https://italiadomani.gov.it/it/Interventi/investimenti/competenze-competenze-e-capacita-amministrativa.html" TargetMode="External"/><Relationship Id="rId39" Type="http://schemas.openxmlformats.org/officeDocument/2006/relationships/hyperlink" Target="https://italiadomani.gov.it/it/Interventi/investimenti/promozione-impianti-innovativi-incluso-off-shore.html" TargetMode="External"/><Relationship Id="rId34" Type="http://schemas.openxmlformats.org/officeDocument/2006/relationships/hyperlink" Target="https://italiadomani.gov.it/it/Interventi/investimenti/investimenti-nella-resilienza-dell-agro-sistema-irriguo-per-una-migliore-gestione-delle-risorse-idriche.html" TargetMode="External"/><Relationship Id="rId50" Type="http://schemas.openxmlformats.org/officeDocument/2006/relationships/hyperlink" Target="https://italiadomani.gov.it/it/Interventi/investimenti/produzione-in-aree-industriali-dismesse.html" TargetMode="External"/><Relationship Id="rId55" Type="http://schemas.openxmlformats.org/officeDocument/2006/relationships/hyperlink" Target="https://italiadomani.gov.it/it/Interventi/investimenti/creazione-di-imprese-femminili.html" TargetMode="External"/><Relationship Id="rId76" Type="http://schemas.openxmlformats.org/officeDocument/2006/relationships/hyperlink" Target="https://italiadomani.gov.it/it/Interventi/investimenti/partenariati-allargati-estesi-a-universita-centri-di-ricerca-imprese-e-finanziamento-progetti-di-ricerca-di-base.html" TargetMode="External"/><Relationship Id="rId97" Type="http://schemas.openxmlformats.org/officeDocument/2006/relationships/hyperlink" Target="https://italiadomani.gov.it/it/Interventi/investimenti/strategia-nazionale-per-le-aree-interne.html" TargetMode="External"/><Relationship Id="rId104" Type="http://schemas.openxmlformats.org/officeDocument/2006/relationships/hyperlink" Target="https://italiadomani.gov.it/it/Interventi/investimenti/verso-un-nuovo-ospedale-sicuro-e-sostenibile.html"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italiadomani.gov.it/it/Interventi/investimenti/elettrificazione-delle-banchine-cold-ironing.html" TargetMode="External"/><Relationship Id="rId21" Type="http://schemas.openxmlformats.org/officeDocument/2006/relationships/hyperlink" Target="https://italiadomani.gov.it/it/Interventi/investimenti/rinnovo-del-materiale-rotabile.html" TargetMode="External"/><Relationship Id="rId42" Type="http://schemas.openxmlformats.org/officeDocument/2006/relationships/hyperlink" Target="https://italiadomani.gov.it/it/Interventi/investimenti/strade-sicure-implementazione-di-un-sistema-di-monitoraggio-dinamico-per-il-controllo-da-remoto-di-ponti-viadotti-e-tunnel-A24-A25.html" TargetMode="External"/><Relationship Id="rId63" Type="http://schemas.openxmlformats.org/officeDocument/2006/relationships/hyperlink" Target="https://italiadomani.gov.it/it/Interventi/investimenti/strade-sicure-implementazione-di-un-sistema-di-monitoraggio-dinamico-per-il-controllo-da-remoto-di-ponti-viadotti-e-tunnel-A24-A25.html" TargetMode="External"/><Relationship Id="rId84" Type="http://schemas.openxmlformats.org/officeDocument/2006/relationships/hyperlink" Target="https://italiadomani.gov.it/it/Interventi/investimenti/sviluppo-accessibilita-marittima-e-resilienza-infrastrutture-portuali-cambiamenti-climatici.html" TargetMode="External"/><Relationship Id="rId138" Type="http://schemas.openxmlformats.org/officeDocument/2006/relationships/hyperlink" Target="https://italiadomani.gov.it/it/Interventi/investimenti/sicuro-verde-e-sociale-riqualificazione-edilizia-residenziale-pubblica.html" TargetMode="External"/><Relationship Id="rId159" Type="http://schemas.openxmlformats.org/officeDocument/2006/relationships/hyperlink" Target="https://italiadomani.gov.it/it/Interventi/investimenti/salute-ambiente-e-clima.html" TargetMode="External"/><Relationship Id="rId170" Type="http://schemas.openxmlformats.org/officeDocument/2006/relationships/hyperlink" Target="https://italiadomani.gov.it/it/Interventi/investimenti/verso-un-nuovo-ospedale-sicuro-e-sostenibile.html" TargetMode="External"/><Relationship Id="rId191" Type="http://schemas.openxmlformats.org/officeDocument/2006/relationships/hyperlink" Target="https://italiadomani.gov.it/it/Interventi/investimenti/costruzione-e-miglioramento-dei-padiglioni-e-degli-spazi-dei-penitenziari-per-adulti-e-minori.html" TargetMode="External"/><Relationship Id="rId205" Type="http://schemas.openxmlformats.org/officeDocument/2006/relationships/hyperlink" Target="https://italiadomani.gov.it/it/Interventi/investimenti/costruzione-e-miglioramento-dei-padiglioni-e-degli-spazi-dei-penitenziari-per-adulti-e-minori.html" TargetMode="External"/><Relationship Id="rId226" Type="http://schemas.openxmlformats.org/officeDocument/2006/relationships/hyperlink" Target="https://italiadomani.gov.it/it/Interventi/investimenti/sviluppo-logistica-per-i-settori-agroalimentare-pesca-e-acquacoltura-silvicoltura-floricoltura-e-vivaismo.html" TargetMode="External"/><Relationship Id="rId107" Type="http://schemas.openxmlformats.org/officeDocument/2006/relationships/hyperlink" Target="https://italiadomani.gov.it/it/Interventi/investimenti/efficientamento-energetico.html" TargetMode="External"/><Relationship Id="rId11" Type="http://schemas.openxmlformats.org/officeDocument/2006/relationships/hyperlink" Target="https://italiadomani.gov.it/it/Interventi/investimenti/rinnovo-del-materiale-rotabile.html" TargetMode="External"/><Relationship Id="rId32" Type="http://schemas.openxmlformats.org/officeDocument/2006/relationships/hyperlink" Target="https://italiadomani.gov.it/it/Interventi/investimenti/strade-sicure-implementazione-di-un-sistema-di-monitoraggio-dinamico-per-il-controllo-da-remoto-di-ponti-viadotti-e-tunnel-A24-A25.html" TargetMode="External"/><Relationship Id="rId53" Type="http://schemas.openxmlformats.org/officeDocument/2006/relationships/hyperlink" Target="https://italiadomani.gov.it/it/Interventi/investimenti/strade-sicure-implementazione-di-un-sistema-di-monitoraggio-dinamico-per-il-controllo-da-remoto-di-ponti-viadotti-e-tunnel-A24-A25.html" TargetMode="External"/><Relationship Id="rId74" Type="http://schemas.openxmlformats.org/officeDocument/2006/relationships/hyperlink" Target="https://italiadomani.gov.it/it/Interventi/investimenti/sviluppo-accessibilita-marittima-e-resilienza-infrastrutture-portuali-cambiamenti-climatici.html" TargetMode="External"/><Relationship Id="rId128" Type="http://schemas.openxmlformats.org/officeDocument/2006/relationships/hyperlink" Target="https://italiadomani.gov.it/it/Interventi/investimenti/strategia-nazionale-per-le-aree-interne.html" TargetMode="External"/><Relationship Id="rId149" Type="http://schemas.openxmlformats.org/officeDocument/2006/relationships/hyperlink" Target="https://italiadomani.gov.it/it/Interventi/investimenti/salute-ambiente-e-clima.html" TargetMode="External"/><Relationship Id="rId5" Type="http://schemas.openxmlformats.org/officeDocument/2006/relationships/hyperlink" Target="https://italiadomani.gov.it/it/Interventi/investimenti/rinnovo-flotte-navi-sostenibili.html" TargetMode="External"/><Relationship Id="rId95" Type="http://schemas.openxmlformats.org/officeDocument/2006/relationships/hyperlink" Target="https://italiadomani.gov.it/it/Interventi/investimenti/ultimo-penultimo-miglio-ferroviario-stradale.html" TargetMode="External"/><Relationship Id="rId160" Type="http://schemas.openxmlformats.org/officeDocument/2006/relationships/hyperlink" Target="https://italiadomani.gov.it/it/Interventi/investimenti/salute-ambiente-e-clima.html" TargetMode="External"/><Relationship Id="rId181" Type="http://schemas.openxmlformats.org/officeDocument/2006/relationships/hyperlink" Target="https://italiadomani.gov.it/it/Interventi/investimenti/ecosistema-innovativo-della-salute.html" TargetMode="External"/><Relationship Id="rId216" Type="http://schemas.openxmlformats.org/officeDocument/2006/relationships/hyperlink" Target="https://italiadomani.gov.it/it/Interventi/investimenti/costruzione-e-miglioramento-dei-padiglioni-e-degli-spazi-dei-penitenziari-per-adulti-e-minori.html" TargetMode="External"/><Relationship Id="rId237" Type="http://schemas.openxmlformats.org/officeDocument/2006/relationships/hyperlink" Target="https://italiadomani.gov.it/it/Interventi/investimenti/iniziative-di-ricerca-per-tecnologie-e-percorsi-innovativi-in-ambito-sanitario-e-assistenziale.html" TargetMode="External"/><Relationship Id="rId22" Type="http://schemas.openxmlformats.org/officeDocument/2006/relationships/hyperlink" Target="https://italiadomani.gov.it/it/Interventi/investimenti/rinnovo-del-materiale-rotabile.html" TargetMode="External"/><Relationship Id="rId43" Type="http://schemas.openxmlformats.org/officeDocument/2006/relationships/hyperlink" Target="https://italiadomani.gov.it/it/Interventi/investimenti/strade-sicure-implementazione-di-un-sistema-di-monitoraggio-dinamico-per-il-controllo-da-remoto-di-ponti-viadotti-e-tunnel-A24-A25.html" TargetMode="External"/><Relationship Id="rId64" Type="http://schemas.openxmlformats.org/officeDocument/2006/relationships/hyperlink" Target="https://italiadomani.gov.it/it/Interventi/investimenti/strade-sicure-implementazione-di-un-sistema-di-monitoraggio-dinamico-per-il-controllo-da-remoto-di-ponti-viadotti-e-tunnel-ANAS.html" TargetMode="External"/><Relationship Id="rId118" Type="http://schemas.openxmlformats.org/officeDocument/2006/relationships/hyperlink" Target="https://italiadomani.gov.it/it/Interventi/investimenti/elettrificazione-delle-banchine-cold-ironing.html" TargetMode="External"/><Relationship Id="rId139" Type="http://schemas.openxmlformats.org/officeDocument/2006/relationships/hyperlink" Target="https://italiadomani.gov.it/it/Interventi/investimenti/sicuro-verde-e-sociale-riqualificazione-edilizia-residenziale-pubblica.html" TargetMode="External"/><Relationship Id="rId80" Type="http://schemas.openxmlformats.org/officeDocument/2006/relationships/hyperlink" Target="https://italiadomani.gov.it/it/Interventi/investimenti/sviluppo-accessibilita-marittima-e-resilienza-infrastrutture-portuali-cambiamenti-climatici.html" TargetMode="External"/><Relationship Id="rId85" Type="http://schemas.openxmlformats.org/officeDocument/2006/relationships/hyperlink" Target="https://italiadomani.gov.it/it/Interventi/investimenti/aumento-selettivo-della-capacita-portuale.html" TargetMode="External"/><Relationship Id="rId150" Type="http://schemas.openxmlformats.org/officeDocument/2006/relationships/hyperlink" Target="https://italiadomani.gov.it/it/Interventi/investimenti/salute-ambiente-e-clima.html" TargetMode="External"/><Relationship Id="rId155" Type="http://schemas.openxmlformats.org/officeDocument/2006/relationships/hyperlink" Target="https://italiadomani.gov.it/it/Interventi/investimenti/salute-ambiente-e-clima.html" TargetMode="External"/><Relationship Id="rId171" Type="http://schemas.openxmlformats.org/officeDocument/2006/relationships/hyperlink" Target="https://italiadomani.gov.it/it/Interventi/investimenti/verso-un-nuovo-ospedale-sicuro-e-sostenibile.html" TargetMode="External"/><Relationship Id="rId176" Type="http://schemas.openxmlformats.org/officeDocument/2006/relationships/hyperlink" Target="https://italiadomani.gov.it/it/Interventi/investimenti/ecosistema-innovativo-della-salute.html" TargetMode="External"/><Relationship Id="rId192" Type="http://schemas.openxmlformats.org/officeDocument/2006/relationships/hyperlink" Target="https://italiadomani.gov.it/it/Interventi/investimenti/costruzione-e-miglioramento-dei-padiglioni-e-degli-spazi-dei-penitenziari-per-adulti-e-minori.html" TargetMode="External"/><Relationship Id="rId197" Type="http://schemas.openxmlformats.org/officeDocument/2006/relationships/hyperlink" Target="https://italiadomani.gov.it/it/Interventi/investimenti/costruzione-e-miglioramento-dei-padiglioni-e-degli-spazi-dei-penitenziari-per-adulti-e-minori.html" TargetMode="External"/><Relationship Id="rId206" Type="http://schemas.openxmlformats.org/officeDocument/2006/relationships/hyperlink" Target="https://italiadomani.gov.it/it/Interventi/investimenti/costruzione-e-miglioramento-dei-padiglioni-e-degli-spazi-dei-penitenziari-per-adulti-e-minori.html" TargetMode="External"/><Relationship Id="rId227" Type="http://schemas.openxmlformats.org/officeDocument/2006/relationships/hyperlink" Target="https://italiadomani.gov.it/it/Interventi/investimenti/sviluppo-logistica-per-i-settori-agroalimentare-pesca-e-acquacoltura-silvicoltura-floricoltura-e-vivaismo.html" TargetMode="External"/><Relationship Id="rId201" Type="http://schemas.openxmlformats.org/officeDocument/2006/relationships/hyperlink" Target="https://italiadomani.gov.it/it/Interventi/investimenti/costruzione-e-miglioramento-dei-padiglioni-e-degli-spazi-dei-penitenziari-per-adulti-e-minori.html" TargetMode="External"/><Relationship Id="rId222" Type="http://schemas.openxmlformats.org/officeDocument/2006/relationships/hyperlink" Target="https://italiadomani.gov.it/it/Interventi/investimenti/costruzione-e-miglioramento-dei-padiglioni-e-degli-spazi-dei-penitenziari-per-adulti-e-minori.html" TargetMode="External"/><Relationship Id="rId12" Type="http://schemas.openxmlformats.org/officeDocument/2006/relationships/hyperlink" Target="https://italiadomani.gov.it/it/Interventi/investimenti/rinnovo-del-materiale-rotabile.html" TargetMode="External"/><Relationship Id="rId17" Type="http://schemas.openxmlformats.org/officeDocument/2006/relationships/hyperlink" Target="https://italiadomani.gov.it/it/Interventi/investimenti/rinnovo-del-materiale-rotabile.html" TargetMode="External"/><Relationship Id="rId33" Type="http://schemas.openxmlformats.org/officeDocument/2006/relationships/hyperlink" Target="https://italiadomani.gov.it/it/Interventi/investimenti/strade-sicure-implementazione-di-un-sistema-di-monitoraggio-dinamico-per-il-controllo-da-remoto-di-ponti-viadotti-e-tunnel-A24-A25.html" TargetMode="External"/><Relationship Id="rId38" Type="http://schemas.openxmlformats.org/officeDocument/2006/relationships/hyperlink" Target="https://italiadomani.gov.it/it/Interventi/investimenti/strade-sicure-implementazione-di-un-sistema-di-monitoraggio-dinamico-per-il-controllo-da-remoto-di-ponti-viadotti-e-tunnel-A24-A25.html" TargetMode="External"/><Relationship Id="rId59" Type="http://schemas.openxmlformats.org/officeDocument/2006/relationships/hyperlink" Target="https://italiadomani.gov.it/it/Interventi/investimenti/strade-sicure-implementazione-di-un-sistema-di-monitoraggio-dinamico-per-il-controllo-da-remoto-di-ponti-viadotti-e-tunnel-A24-A25.html" TargetMode="External"/><Relationship Id="rId103" Type="http://schemas.openxmlformats.org/officeDocument/2006/relationships/hyperlink" Target="https://italiadomani.gov.it/it/Interventi/investimenti/ultimo-penultimo-miglio-ferroviario-stradale.html" TargetMode="External"/><Relationship Id="rId108" Type="http://schemas.openxmlformats.org/officeDocument/2006/relationships/hyperlink" Target="https://italiadomani.gov.it/it/Interventi/investimenti/efficientamento-energetico.html" TargetMode="External"/><Relationship Id="rId124" Type="http://schemas.openxmlformats.org/officeDocument/2006/relationships/hyperlink" Target="https://italiadomani.gov.it/it/Interventi/investimenti/strategia-nazionale-per-le-aree-interne.html" TargetMode="External"/><Relationship Id="rId129" Type="http://schemas.openxmlformats.org/officeDocument/2006/relationships/hyperlink" Target="https://italiadomani.gov.it/it/Interventi/investimenti/strategia-nazionale-per-le-aree-interne.html" TargetMode="External"/><Relationship Id="rId54" Type="http://schemas.openxmlformats.org/officeDocument/2006/relationships/hyperlink" Target="https://italiadomani.gov.it/it/Interventi/investimenti/strade-sicure-implementazione-di-un-sistema-di-monitoraggio-dinamico-per-il-controllo-da-remoto-di-ponti-viadotti-e-tunnel-A24-A25.html" TargetMode="External"/><Relationship Id="rId70" Type="http://schemas.openxmlformats.org/officeDocument/2006/relationships/hyperlink" Target="https://italiadomani.gov.it/it/Interventi/investimenti/strade-sicure-implementazione-di-un-sistema-di-monitoraggio-dinamico-per-il-controllo-da-remoto-di-ponti-viadotti-e-tunnel-ANAS.html" TargetMode="External"/><Relationship Id="rId75" Type="http://schemas.openxmlformats.org/officeDocument/2006/relationships/hyperlink" Target="https://italiadomani.gov.it/it/Interventi/investimenti/sviluppo-accessibilita-marittima-e-resilienza-infrastrutture-portuali-cambiamenti-climatici.html" TargetMode="External"/><Relationship Id="rId91" Type="http://schemas.openxmlformats.org/officeDocument/2006/relationships/hyperlink" Target="https://italiadomani.gov.it/it/Interventi/investimenti/aumento-selettivo-della-capacita-portuale.html" TargetMode="External"/><Relationship Id="rId96" Type="http://schemas.openxmlformats.org/officeDocument/2006/relationships/hyperlink" Target="https://italiadomani.gov.it/it/Interventi/investimenti/ultimo-penultimo-miglio-ferroviario-stradale.html" TargetMode="External"/><Relationship Id="rId140" Type="http://schemas.openxmlformats.org/officeDocument/2006/relationships/hyperlink" Target="https://italiadomani.gov.it/it/Interventi/investimenti/sicuro-verde-e-sociale-riqualificazione-edilizia-residenziale-pubblica.html" TargetMode="External"/><Relationship Id="rId145" Type="http://schemas.openxmlformats.org/officeDocument/2006/relationships/hyperlink" Target="https://italiadomani.gov.it/it/Interventi/investimenti/salute-ambiente-e-clima.html" TargetMode="External"/><Relationship Id="rId161" Type="http://schemas.openxmlformats.org/officeDocument/2006/relationships/hyperlink" Target="https://italiadomani.gov.it/it/Interventi/investimenti/salute-ambiente-e-clima.html" TargetMode="External"/><Relationship Id="rId166" Type="http://schemas.openxmlformats.org/officeDocument/2006/relationships/hyperlink" Target="https://italiadomani.gov.it/it/Interventi/investimenti/salute-ambiente-e-clima.html" TargetMode="External"/><Relationship Id="rId182" Type="http://schemas.openxmlformats.org/officeDocument/2006/relationships/hyperlink" Target="https://italiadomani.gov.it/it/Interventi/investimenti/costruzione-e-miglioramento-dei-padiglioni-e-degli-spazi-dei-penitenziari-per-adulti-e-minori.html" TargetMode="External"/><Relationship Id="rId187" Type="http://schemas.openxmlformats.org/officeDocument/2006/relationships/hyperlink" Target="https://italiadomani.gov.it/it/Interventi/investimenti/costruzione-e-miglioramento-dei-padiglioni-e-degli-spazi-dei-penitenziari-per-adulti-e-minori.html" TargetMode="External"/><Relationship Id="rId217" Type="http://schemas.openxmlformats.org/officeDocument/2006/relationships/hyperlink" Target="https://italiadomani.gov.it/it/Interventi/investimenti/costruzione-e-miglioramento-dei-padiglioni-e-degli-spazi-dei-penitenziari-per-adulti-e-minori.html" TargetMode="External"/><Relationship Id="rId1" Type="http://schemas.openxmlformats.org/officeDocument/2006/relationships/hyperlink" Target="https://italiadomani.gov.it/it/Interventi/investimenti/ecosistemi-per-l-innovazione-al-sud-in-contesti-urbani-marginalizzati.html" TargetMode="External"/><Relationship Id="rId6" Type="http://schemas.openxmlformats.org/officeDocument/2006/relationships/hyperlink" Target="https://italiadomani.gov.it/it/Interventi/investimenti/potenziamento-delle-linee-regionali.html" TargetMode="External"/><Relationship Id="rId212" Type="http://schemas.openxmlformats.org/officeDocument/2006/relationships/hyperlink" Target="https://italiadomani.gov.it/it/Interventi/investimenti/costruzione-e-miglioramento-dei-padiglioni-e-degli-spazi-dei-penitenziari-per-adulti-e-minori.html" TargetMode="External"/><Relationship Id="rId233" Type="http://schemas.openxmlformats.org/officeDocument/2006/relationships/hyperlink" Target="https://italiadomani.gov.it/it/Interventi/investimenti/iniziative-di-ricerca-per-tecnologie-e-percorsi-innovativi-in-ambito-sanitario-e-assistenziale.html" TargetMode="External"/><Relationship Id="rId238" Type="http://schemas.openxmlformats.org/officeDocument/2006/relationships/drawing" Target="../drawings/drawing3.xml"/><Relationship Id="rId23" Type="http://schemas.openxmlformats.org/officeDocument/2006/relationships/hyperlink" Target="https://italiadomani.gov.it/it/Interventi/investimenti/rinnovo-del-materiale-rotabile.html" TargetMode="External"/><Relationship Id="rId28" Type="http://schemas.openxmlformats.org/officeDocument/2006/relationships/hyperlink" Target="https://italiadomani.gov.it/it/Interventi/investimenti/rinnovo-del-materiale-rotabile.html" TargetMode="External"/><Relationship Id="rId49" Type="http://schemas.openxmlformats.org/officeDocument/2006/relationships/hyperlink" Target="https://italiadomani.gov.it/it/Interventi/investimenti/strade-sicure-implementazione-di-un-sistema-di-monitoraggio-dinamico-per-il-controllo-da-remoto-di-ponti-viadotti-e-tunnel-A24-A25.html" TargetMode="External"/><Relationship Id="rId114" Type="http://schemas.openxmlformats.org/officeDocument/2006/relationships/hyperlink" Target="https://italiadomani.gov.it/it/Interventi/investimenti/elettrificazione-delle-banchine-cold-ironing.html" TargetMode="External"/><Relationship Id="rId119" Type="http://schemas.openxmlformats.org/officeDocument/2006/relationships/hyperlink" Target="https://italiadomani.gov.it/it/Interventi/investimenti/elettrificazione-delle-banchine-cold-ironing.html" TargetMode="External"/><Relationship Id="rId44" Type="http://schemas.openxmlformats.org/officeDocument/2006/relationships/hyperlink" Target="https://italiadomani.gov.it/it/Interventi/investimenti/strade-sicure-implementazione-di-un-sistema-di-monitoraggio-dinamico-per-il-controllo-da-remoto-di-ponti-viadotti-e-tunnel-A24-A25.html" TargetMode="External"/><Relationship Id="rId60" Type="http://schemas.openxmlformats.org/officeDocument/2006/relationships/hyperlink" Target="https://italiadomani.gov.it/it/Interventi/investimenti/strade-sicure-implementazione-di-un-sistema-di-monitoraggio-dinamico-per-il-controllo-da-remoto-di-ponti-viadotti-e-tunnel-A24-A25.html" TargetMode="External"/><Relationship Id="rId65" Type="http://schemas.openxmlformats.org/officeDocument/2006/relationships/hyperlink" Target="https://italiadomani.gov.it/it/Interventi/investimenti/strade-sicure-implementazione-di-un-sistema-di-monitoraggio-dinamico-per-il-controllo-da-remoto-di-ponti-viadotti-e-tunnel-ANAS.html" TargetMode="External"/><Relationship Id="rId81" Type="http://schemas.openxmlformats.org/officeDocument/2006/relationships/hyperlink" Target="https://italiadomani.gov.it/it/Interventi/investimenti/sviluppo-accessibilita-marittima-e-resilienza-infrastrutture-portuali-cambiamenti-climatici.html" TargetMode="External"/><Relationship Id="rId86" Type="http://schemas.openxmlformats.org/officeDocument/2006/relationships/hyperlink" Target="https://italiadomani.gov.it/it/Interventi/investimenti/aumento-selettivo-della-capacita-portuale.html" TargetMode="External"/><Relationship Id="rId130" Type="http://schemas.openxmlformats.org/officeDocument/2006/relationships/hyperlink" Target="https://italiadomani.gov.it/it/Interventi/investimenti/strategia-nazionale-per-le-aree-interne.html" TargetMode="External"/><Relationship Id="rId135" Type="http://schemas.openxmlformats.org/officeDocument/2006/relationships/hyperlink" Target="https://italiadomani.gov.it/it/Interventi/investimenti/sicuro-verde-e-sociale-riqualificazione-edilizia-residenziale-pubblica.html" TargetMode="External"/><Relationship Id="rId151" Type="http://schemas.openxmlformats.org/officeDocument/2006/relationships/hyperlink" Target="https://italiadomani.gov.it/it/Interventi/investimenti/salute-ambiente-e-clima.html" TargetMode="External"/><Relationship Id="rId156" Type="http://schemas.openxmlformats.org/officeDocument/2006/relationships/hyperlink" Target="https://italiadomani.gov.it/it/Interventi/investimenti/salute-ambiente-e-clima.html" TargetMode="External"/><Relationship Id="rId177" Type="http://schemas.openxmlformats.org/officeDocument/2006/relationships/hyperlink" Target="https://italiadomani.gov.it/it/Interventi/investimenti/ecosistema-innovativo-della-salute.html" TargetMode="External"/><Relationship Id="rId198" Type="http://schemas.openxmlformats.org/officeDocument/2006/relationships/hyperlink" Target="https://italiadomani.gov.it/it/Interventi/investimenti/costruzione-e-miglioramento-dei-padiglioni-e-degli-spazi-dei-penitenziari-per-adulti-e-minori.html" TargetMode="External"/><Relationship Id="rId172" Type="http://schemas.openxmlformats.org/officeDocument/2006/relationships/hyperlink" Target="https://italiadomani.gov.it/it/Interventi/investimenti/verso-un-nuovo-ospedale-sicuro-e-sostenibile.html" TargetMode="External"/><Relationship Id="rId193" Type="http://schemas.openxmlformats.org/officeDocument/2006/relationships/hyperlink" Target="https://italiadomani.gov.it/it/Interventi/investimenti/costruzione-e-miglioramento-dei-padiglioni-e-degli-spazi-dei-penitenziari-per-adulti-e-minori.html" TargetMode="External"/><Relationship Id="rId202" Type="http://schemas.openxmlformats.org/officeDocument/2006/relationships/hyperlink" Target="https://italiadomani.gov.it/it/Interventi/investimenti/costruzione-e-miglioramento-dei-padiglioni-e-degli-spazi-dei-penitenziari-per-adulti-e-minori.html" TargetMode="External"/><Relationship Id="rId207" Type="http://schemas.openxmlformats.org/officeDocument/2006/relationships/hyperlink" Target="https://italiadomani.gov.it/it/Interventi/investimenti/costruzione-e-miglioramento-dei-padiglioni-e-degli-spazi-dei-penitenziari-per-adulti-e-minori.html" TargetMode="External"/><Relationship Id="rId223" Type="http://schemas.openxmlformats.org/officeDocument/2006/relationships/hyperlink" Target="https://italiadomani.gov.it/it/Interventi/investimenti/sviluppo-logistica-per-i-settori-agroalimentare-pesca-e-acquacoltura-silvicoltura-floricoltura-e-vivaismo.html" TargetMode="External"/><Relationship Id="rId228" Type="http://schemas.openxmlformats.org/officeDocument/2006/relationships/hyperlink" Target="https://italiadomani.gov.it/it/Interventi/investimenti/iniziative-di-ricerca-per-tecnologie-e-percorsi-innovativi-in-ambito-sanitario-e-assistenziale.html" TargetMode="External"/><Relationship Id="rId13" Type="http://schemas.openxmlformats.org/officeDocument/2006/relationships/hyperlink" Target="https://italiadomani.gov.it/it/Interventi/investimenti/rinnovo-del-materiale-rotabile.html" TargetMode="External"/><Relationship Id="rId18" Type="http://schemas.openxmlformats.org/officeDocument/2006/relationships/hyperlink" Target="https://italiadomani.gov.it/it/Interventi/investimenti/rinnovo-del-materiale-rotabile.html" TargetMode="External"/><Relationship Id="rId39" Type="http://schemas.openxmlformats.org/officeDocument/2006/relationships/hyperlink" Target="https://italiadomani.gov.it/it/Interventi/investimenti/strade-sicure-implementazione-di-un-sistema-di-monitoraggio-dinamico-per-il-controllo-da-remoto-di-ponti-viadotti-e-tunnel-A24-A25.html" TargetMode="External"/><Relationship Id="rId109" Type="http://schemas.openxmlformats.org/officeDocument/2006/relationships/hyperlink" Target="https://italiadomani.gov.it/it/Interventi/investimenti/efficientamento-energetico.html" TargetMode="External"/><Relationship Id="rId34" Type="http://schemas.openxmlformats.org/officeDocument/2006/relationships/hyperlink" Target="https://italiadomani.gov.it/it/Interventi/investimenti/strade-sicure-implementazione-di-un-sistema-di-monitoraggio-dinamico-per-il-controllo-da-remoto-di-ponti-viadotti-e-tunnel-A24-A25.html" TargetMode="External"/><Relationship Id="rId50" Type="http://schemas.openxmlformats.org/officeDocument/2006/relationships/hyperlink" Target="https://italiadomani.gov.it/it/Interventi/investimenti/strade-sicure-implementazione-di-un-sistema-di-monitoraggio-dinamico-per-il-controllo-da-remoto-di-ponti-viadotti-e-tunnel-A24-A25.html" TargetMode="External"/><Relationship Id="rId55" Type="http://schemas.openxmlformats.org/officeDocument/2006/relationships/hyperlink" Target="https://italiadomani.gov.it/it/Interventi/investimenti/strade-sicure-implementazione-di-un-sistema-di-monitoraggio-dinamico-per-il-controllo-da-remoto-di-ponti-viadotti-e-tunnel-A24-A25.html" TargetMode="External"/><Relationship Id="rId76" Type="http://schemas.openxmlformats.org/officeDocument/2006/relationships/hyperlink" Target="https://italiadomani.gov.it/it/Interventi/investimenti/sviluppo-accessibilita-marittima-e-resilienza-infrastrutture-portuali-cambiamenti-climatici.html" TargetMode="External"/><Relationship Id="rId97" Type="http://schemas.openxmlformats.org/officeDocument/2006/relationships/hyperlink" Target="https://italiadomani.gov.it/it/Interventi/investimenti/ultimo-penultimo-miglio-ferroviario-stradale.html" TargetMode="External"/><Relationship Id="rId104" Type="http://schemas.openxmlformats.org/officeDocument/2006/relationships/hyperlink" Target="https://italiadomani.gov.it/it/Interventi/investimenti/ultimo-penultimo-miglio-ferroviario-stradale.html" TargetMode="External"/><Relationship Id="rId120" Type="http://schemas.openxmlformats.org/officeDocument/2006/relationships/hyperlink" Target="https://italiadomani.gov.it/it/Interventi/investimenti/elettrificazione-delle-banchine-cold-ironing.html" TargetMode="External"/><Relationship Id="rId125" Type="http://schemas.openxmlformats.org/officeDocument/2006/relationships/hyperlink" Target="https://italiadomani.gov.it/it/Interventi/investimenti/strategia-nazionale-per-le-aree-interne.html" TargetMode="External"/><Relationship Id="rId141" Type="http://schemas.openxmlformats.org/officeDocument/2006/relationships/hyperlink" Target="https://italiadomani.gov.it/it/Interventi/investimenti/sicuro-verde-e-sociale-riqualificazione-edilizia-residenziale-pubblica.html" TargetMode="External"/><Relationship Id="rId146" Type="http://schemas.openxmlformats.org/officeDocument/2006/relationships/hyperlink" Target="https://italiadomani.gov.it/it/Interventi/investimenti/salute-ambiente-e-clima.html" TargetMode="External"/><Relationship Id="rId167" Type="http://schemas.openxmlformats.org/officeDocument/2006/relationships/hyperlink" Target="https://italiadomani.gov.it/it/Interventi/investimenti/salute-ambiente-e-clima.html" TargetMode="External"/><Relationship Id="rId188" Type="http://schemas.openxmlformats.org/officeDocument/2006/relationships/hyperlink" Target="https://italiadomani.gov.it/it/Interventi/investimenti/costruzione-e-miglioramento-dei-padiglioni-e-degli-spazi-dei-penitenziari-per-adulti-e-minori.html" TargetMode="External"/><Relationship Id="rId7" Type="http://schemas.openxmlformats.org/officeDocument/2006/relationships/hyperlink" Target="https://italiadomani.gov.it/it/Interventi/investimenti/rinnovo-del-materiale-rotabile.html" TargetMode="External"/><Relationship Id="rId71" Type="http://schemas.openxmlformats.org/officeDocument/2006/relationships/hyperlink" Target="https://italiadomani.gov.it/it/Interventi/investimenti/strade-sicure-implementazione-di-un-sistema-di-monitoraggio-dinamico-per-il-controllo-da-remoto-di-ponti-viadotti-e-tunnel-ANAS.html" TargetMode="External"/><Relationship Id="rId92" Type="http://schemas.openxmlformats.org/officeDocument/2006/relationships/hyperlink" Target="https://italiadomani.gov.it/it/Interventi/investimenti/aumento-selettivo-della-capacita-portuale.html" TargetMode="External"/><Relationship Id="rId162" Type="http://schemas.openxmlformats.org/officeDocument/2006/relationships/hyperlink" Target="https://italiadomani.gov.it/it/Interventi/investimenti/salute-ambiente-e-clima.html" TargetMode="External"/><Relationship Id="rId183" Type="http://schemas.openxmlformats.org/officeDocument/2006/relationships/hyperlink" Target="https://italiadomani.gov.it/it/Interventi/investimenti/costruzione-e-miglioramento-dei-padiglioni-e-degli-spazi-dei-penitenziari-per-adulti-e-minori.html" TargetMode="External"/><Relationship Id="rId213" Type="http://schemas.openxmlformats.org/officeDocument/2006/relationships/hyperlink" Target="https://italiadomani.gov.it/it/Interventi/investimenti/costruzione-e-miglioramento-dei-padiglioni-e-degli-spazi-dei-penitenziari-per-adulti-e-minori.html" TargetMode="External"/><Relationship Id="rId218" Type="http://schemas.openxmlformats.org/officeDocument/2006/relationships/hyperlink" Target="https://italiadomani.gov.it/it/Interventi/investimenti/costruzione-e-miglioramento-dei-padiglioni-e-degli-spazi-dei-penitenziari-per-adulti-e-minori.html" TargetMode="External"/><Relationship Id="rId234" Type="http://schemas.openxmlformats.org/officeDocument/2006/relationships/hyperlink" Target="https://italiadomani.gov.it/it/Interventi/investimenti/iniziative-di-ricerca-per-tecnologie-e-percorsi-innovativi-in-ambito-sanitario-e-assistenziale.html" TargetMode="External"/><Relationship Id="rId2" Type="http://schemas.openxmlformats.org/officeDocument/2006/relationships/hyperlink" Target="https://italiadomani.gov.it/it/Interventi/investimenti/rinnovo-flotte-bus-e-treni-verdi.html" TargetMode="External"/><Relationship Id="rId29" Type="http://schemas.openxmlformats.org/officeDocument/2006/relationships/hyperlink" Target="https://italiadomani.gov.it/it/Interventi/investimenti/rinnovo-del-materiale-rotabile.html" TargetMode="External"/><Relationship Id="rId24" Type="http://schemas.openxmlformats.org/officeDocument/2006/relationships/hyperlink" Target="https://italiadomani.gov.it/it/Interventi/investimenti/rinnovo-del-materiale-rotabile.html" TargetMode="External"/><Relationship Id="rId40" Type="http://schemas.openxmlformats.org/officeDocument/2006/relationships/hyperlink" Target="https://italiadomani.gov.it/it/Interventi/investimenti/strade-sicure-implementazione-di-un-sistema-di-monitoraggio-dinamico-per-il-controllo-da-remoto-di-ponti-viadotti-e-tunnel-A24-A25.html" TargetMode="External"/><Relationship Id="rId45" Type="http://schemas.openxmlformats.org/officeDocument/2006/relationships/hyperlink" Target="https://italiadomani.gov.it/it/Interventi/investimenti/strade-sicure-implementazione-di-un-sistema-di-monitoraggio-dinamico-per-il-controllo-da-remoto-di-ponti-viadotti-e-tunnel-A24-A25.html" TargetMode="External"/><Relationship Id="rId66" Type="http://schemas.openxmlformats.org/officeDocument/2006/relationships/hyperlink" Target="https://italiadomani.gov.it/it/Interventi/investimenti/strade-sicure-implementazione-di-un-sistema-di-monitoraggio-dinamico-per-il-controllo-da-remoto-di-ponti-viadotti-e-tunnel-ANAS.html" TargetMode="External"/><Relationship Id="rId87" Type="http://schemas.openxmlformats.org/officeDocument/2006/relationships/hyperlink" Target="https://italiadomani.gov.it/it/Interventi/investimenti/aumento-selettivo-della-capacita-portuale.html" TargetMode="External"/><Relationship Id="rId110" Type="http://schemas.openxmlformats.org/officeDocument/2006/relationships/hyperlink" Target="https://italiadomani.gov.it/it/Interventi/investimenti/efficientamento-energetico.html" TargetMode="External"/><Relationship Id="rId115" Type="http://schemas.openxmlformats.org/officeDocument/2006/relationships/hyperlink" Target="https://italiadomani.gov.it/it/Interventi/investimenti/elettrificazione-delle-banchine-cold-ironing.html" TargetMode="External"/><Relationship Id="rId131" Type="http://schemas.openxmlformats.org/officeDocument/2006/relationships/hyperlink" Target="https://italiadomani.gov.it/it/Interventi/investimenti/strategia-nazionale-per-le-aree-interne.html" TargetMode="External"/><Relationship Id="rId136" Type="http://schemas.openxmlformats.org/officeDocument/2006/relationships/hyperlink" Target="https://italiadomani.gov.it/it/Interventi/investimenti/sicuro-verde-e-sociale-riqualificazione-edilizia-residenziale-pubblica.html" TargetMode="External"/><Relationship Id="rId157" Type="http://schemas.openxmlformats.org/officeDocument/2006/relationships/hyperlink" Target="https://italiadomani.gov.it/it/Interventi/investimenti/salute-ambiente-e-clima.html" TargetMode="External"/><Relationship Id="rId178" Type="http://schemas.openxmlformats.org/officeDocument/2006/relationships/hyperlink" Target="https://italiadomani.gov.it/it/Interventi/investimenti/ecosistema-innovativo-della-salute.html" TargetMode="External"/><Relationship Id="rId61" Type="http://schemas.openxmlformats.org/officeDocument/2006/relationships/hyperlink" Target="https://italiadomani.gov.it/it/Interventi/investimenti/strade-sicure-implementazione-di-un-sistema-di-monitoraggio-dinamico-per-il-controllo-da-remoto-di-ponti-viadotti-e-tunnel-A24-A25.html" TargetMode="External"/><Relationship Id="rId82" Type="http://schemas.openxmlformats.org/officeDocument/2006/relationships/hyperlink" Target="https://italiadomani.gov.it/it/Interventi/investimenti/sviluppo-accessibilita-marittima-e-resilienza-infrastrutture-portuali-cambiamenti-climatici.html" TargetMode="External"/><Relationship Id="rId152" Type="http://schemas.openxmlformats.org/officeDocument/2006/relationships/hyperlink" Target="https://italiadomani.gov.it/it/Interventi/investimenti/salute-ambiente-e-clima.html" TargetMode="External"/><Relationship Id="rId173" Type="http://schemas.openxmlformats.org/officeDocument/2006/relationships/hyperlink" Target="https://italiadomani.gov.it/it/Interventi/investimenti/verso-un-nuovo-ospedale-sicuro-e-sostenibile.html" TargetMode="External"/><Relationship Id="rId194" Type="http://schemas.openxmlformats.org/officeDocument/2006/relationships/hyperlink" Target="https://italiadomani.gov.it/it/Interventi/investimenti/costruzione-e-miglioramento-dei-padiglioni-e-degli-spazi-dei-penitenziari-per-adulti-e-minori.html" TargetMode="External"/><Relationship Id="rId199" Type="http://schemas.openxmlformats.org/officeDocument/2006/relationships/hyperlink" Target="https://italiadomani.gov.it/it/Interventi/investimenti/costruzione-e-miglioramento-dei-padiglioni-e-degli-spazi-dei-penitenziari-per-adulti-e-minori.html" TargetMode="External"/><Relationship Id="rId203" Type="http://schemas.openxmlformats.org/officeDocument/2006/relationships/hyperlink" Target="https://italiadomani.gov.it/it/Interventi/investimenti/costruzione-e-miglioramento-dei-padiglioni-e-degli-spazi-dei-penitenziari-per-adulti-e-minori.html" TargetMode="External"/><Relationship Id="rId208" Type="http://schemas.openxmlformats.org/officeDocument/2006/relationships/hyperlink" Target="https://italiadomani.gov.it/it/Interventi/investimenti/costruzione-e-miglioramento-dei-padiglioni-e-degli-spazi-dei-penitenziari-per-adulti-e-minori.html" TargetMode="External"/><Relationship Id="rId229" Type="http://schemas.openxmlformats.org/officeDocument/2006/relationships/hyperlink" Target="https://italiadomani.gov.it/it/Interventi/investimenti/iniziative-di-ricerca-per-tecnologie-e-percorsi-innovativi-in-ambito-sanitario-e-assistenziale.html" TargetMode="External"/><Relationship Id="rId19" Type="http://schemas.openxmlformats.org/officeDocument/2006/relationships/hyperlink" Target="https://italiadomani.gov.it/it/Interventi/investimenti/rinnovo-del-materiale-rotabile.html" TargetMode="External"/><Relationship Id="rId224" Type="http://schemas.openxmlformats.org/officeDocument/2006/relationships/hyperlink" Target="https://italiadomani.gov.it/it/Interventi/investimenti/sviluppo-logistica-per-i-settori-agroalimentare-pesca-e-acquacoltura-silvicoltura-floricoltura-e-vivaismo.html" TargetMode="External"/><Relationship Id="rId14" Type="http://schemas.openxmlformats.org/officeDocument/2006/relationships/hyperlink" Target="https://italiadomani.gov.it/it/Interventi/investimenti/rinnovo-del-materiale-rotabile.html" TargetMode="External"/><Relationship Id="rId30" Type="http://schemas.openxmlformats.org/officeDocument/2006/relationships/hyperlink" Target="https://italiadomani.gov.it/it/Interventi/investimenti/rinnovo-del-materiale-rotabile.html" TargetMode="External"/><Relationship Id="rId35" Type="http://schemas.openxmlformats.org/officeDocument/2006/relationships/hyperlink" Target="https://italiadomani.gov.it/it/Interventi/investimenti/strade-sicure-implementazione-di-un-sistema-di-monitoraggio-dinamico-per-il-controllo-da-remoto-di-ponti-viadotti-e-tunnel-A24-A25.html" TargetMode="External"/><Relationship Id="rId56" Type="http://schemas.openxmlformats.org/officeDocument/2006/relationships/hyperlink" Target="https://italiadomani.gov.it/it/Interventi/investimenti/strade-sicure-implementazione-di-un-sistema-di-monitoraggio-dinamico-per-il-controllo-da-remoto-di-ponti-viadotti-e-tunnel-A24-A25.html" TargetMode="External"/><Relationship Id="rId77" Type="http://schemas.openxmlformats.org/officeDocument/2006/relationships/hyperlink" Target="https://italiadomani.gov.it/it/Interventi/investimenti/sviluppo-accessibilita-marittima-e-resilienza-infrastrutture-portuali-cambiamenti-climatici.html" TargetMode="External"/><Relationship Id="rId100" Type="http://schemas.openxmlformats.org/officeDocument/2006/relationships/hyperlink" Target="https://italiadomani.gov.it/it/Interventi/investimenti/ultimo-penultimo-miglio-ferroviario-stradale.html" TargetMode="External"/><Relationship Id="rId105" Type="http://schemas.openxmlformats.org/officeDocument/2006/relationships/hyperlink" Target="https://italiadomani.gov.it/it/Interventi/investimenti/efficientamento-energetico.html" TargetMode="External"/><Relationship Id="rId126" Type="http://schemas.openxmlformats.org/officeDocument/2006/relationships/hyperlink" Target="https://italiadomani.gov.it/it/Interventi/investimenti/strategia-nazionale-per-le-aree-interne.html" TargetMode="External"/><Relationship Id="rId147" Type="http://schemas.openxmlformats.org/officeDocument/2006/relationships/hyperlink" Target="https://italiadomani.gov.it/it/Interventi/investimenti/salute-ambiente-e-clima.html" TargetMode="External"/><Relationship Id="rId168" Type="http://schemas.openxmlformats.org/officeDocument/2006/relationships/hyperlink" Target="https://italiadomani.gov.it/it/Interventi/investimenti/salute-ambiente-e-clima.html" TargetMode="External"/><Relationship Id="rId8" Type="http://schemas.openxmlformats.org/officeDocument/2006/relationships/hyperlink" Target="https://italiadomani.gov.it/it/Interventi/investimenti/rinnovo-del-materiale-rotabile.html" TargetMode="External"/><Relationship Id="rId51" Type="http://schemas.openxmlformats.org/officeDocument/2006/relationships/hyperlink" Target="https://italiadomani.gov.it/it/Interventi/investimenti/strade-sicure-implementazione-di-un-sistema-di-monitoraggio-dinamico-per-il-controllo-da-remoto-di-ponti-viadotti-e-tunnel-A24-A25.html" TargetMode="External"/><Relationship Id="rId72" Type="http://schemas.openxmlformats.org/officeDocument/2006/relationships/hyperlink" Target="https://italiadomani.gov.it/it/Interventi/investimenti/strade-sicure-implementazione-di-un-sistema-di-monitoraggio-dinamico-per-il-controllo-da-remoto-di-ponti-viadotti-e-tunnel-ANAS.html" TargetMode="External"/><Relationship Id="rId93" Type="http://schemas.openxmlformats.org/officeDocument/2006/relationships/hyperlink" Target="https://italiadomani.gov.it/it/Interventi/investimenti/aumento-selettivo-della-capacita-portuale.html" TargetMode="External"/><Relationship Id="rId98" Type="http://schemas.openxmlformats.org/officeDocument/2006/relationships/hyperlink" Target="https://italiadomani.gov.it/it/Interventi/investimenti/ultimo-penultimo-miglio-ferroviario-stradale.html" TargetMode="External"/><Relationship Id="rId121" Type="http://schemas.openxmlformats.org/officeDocument/2006/relationships/hyperlink" Target="https://italiadomani.gov.it/it/Interventi/investimenti/elettrificazione-delle-banchine-cold-ironing.html" TargetMode="External"/><Relationship Id="rId142" Type="http://schemas.openxmlformats.org/officeDocument/2006/relationships/hyperlink" Target="https://italiadomani.gov.it/it/Interventi/investimenti/sicuro-verde-e-sociale-riqualificazione-edilizia-residenziale-pubblica.html" TargetMode="External"/><Relationship Id="rId163" Type="http://schemas.openxmlformats.org/officeDocument/2006/relationships/hyperlink" Target="https://italiadomani.gov.it/it/Interventi/investimenti/salute-ambiente-e-clima.html" TargetMode="External"/><Relationship Id="rId184" Type="http://schemas.openxmlformats.org/officeDocument/2006/relationships/hyperlink" Target="https://italiadomani.gov.it/it/Interventi/investimenti/costruzione-e-miglioramento-dei-padiglioni-e-degli-spazi-dei-penitenziari-per-adulti-e-minori.html" TargetMode="External"/><Relationship Id="rId189" Type="http://schemas.openxmlformats.org/officeDocument/2006/relationships/hyperlink" Target="https://italiadomani.gov.it/it/Interventi/investimenti/costruzione-e-miglioramento-dei-padiglioni-e-degli-spazi-dei-penitenziari-per-adulti-e-minori.html" TargetMode="External"/><Relationship Id="rId219" Type="http://schemas.openxmlformats.org/officeDocument/2006/relationships/hyperlink" Target="https://italiadomani.gov.it/it/Interventi/investimenti/costruzione-e-miglioramento-dei-padiglioni-e-degli-spazi-dei-penitenziari-per-adulti-e-minori.html" TargetMode="External"/><Relationship Id="rId3" Type="http://schemas.openxmlformats.org/officeDocument/2006/relationships/hyperlink" Target="https://sisma2016.gov.it/2021/10/19/recovery-fund-aree-sisma-ecco-tutti-gli-interventi-finanziabili/" TargetMode="External"/><Relationship Id="rId214" Type="http://schemas.openxmlformats.org/officeDocument/2006/relationships/hyperlink" Target="https://italiadomani.gov.it/it/Interventi/investimenti/costruzione-e-miglioramento-dei-padiglioni-e-degli-spazi-dei-penitenziari-per-adulti-e-minori.html" TargetMode="External"/><Relationship Id="rId230" Type="http://schemas.openxmlformats.org/officeDocument/2006/relationships/hyperlink" Target="https://italiadomani.gov.it/it/Interventi/investimenti/iniziative-di-ricerca-per-tecnologie-e-percorsi-innovativi-in-ambito-sanitario-e-assistenziale.html" TargetMode="External"/><Relationship Id="rId235" Type="http://schemas.openxmlformats.org/officeDocument/2006/relationships/hyperlink" Target="https://italiadomani.gov.it/it/Interventi/investimenti/iniziative-di-ricerca-per-tecnologie-e-percorsi-innovativi-in-ambito-sanitario-e-assistenziale.html" TargetMode="External"/><Relationship Id="rId25" Type="http://schemas.openxmlformats.org/officeDocument/2006/relationships/hyperlink" Target="https://italiadomani.gov.it/it/Interventi/investimenti/rinnovo-del-materiale-rotabile.html" TargetMode="External"/><Relationship Id="rId46" Type="http://schemas.openxmlformats.org/officeDocument/2006/relationships/hyperlink" Target="https://italiadomani.gov.it/it/Interventi/investimenti/strade-sicure-implementazione-di-un-sistema-di-monitoraggio-dinamico-per-il-controllo-da-remoto-di-ponti-viadotti-e-tunnel-A24-A25.html" TargetMode="External"/><Relationship Id="rId67" Type="http://schemas.openxmlformats.org/officeDocument/2006/relationships/hyperlink" Target="https://italiadomani.gov.it/it/Interventi/investimenti/strade-sicure-implementazione-di-un-sistema-di-monitoraggio-dinamico-per-il-controllo-da-remoto-di-ponti-viadotti-e-tunnel-ANAS.html" TargetMode="External"/><Relationship Id="rId116" Type="http://schemas.openxmlformats.org/officeDocument/2006/relationships/hyperlink" Target="https://italiadomani.gov.it/it/Interventi/investimenti/elettrificazione-delle-banchine-cold-ironing.html" TargetMode="External"/><Relationship Id="rId137" Type="http://schemas.openxmlformats.org/officeDocument/2006/relationships/hyperlink" Target="https://italiadomani.gov.it/it/Interventi/investimenti/sicuro-verde-e-sociale-riqualificazione-edilizia-residenziale-pubblica.html" TargetMode="External"/><Relationship Id="rId158" Type="http://schemas.openxmlformats.org/officeDocument/2006/relationships/hyperlink" Target="https://italiadomani.gov.it/it/Interventi/investimenti/salute-ambiente-e-clima.html" TargetMode="External"/><Relationship Id="rId20" Type="http://schemas.openxmlformats.org/officeDocument/2006/relationships/hyperlink" Target="https://italiadomani.gov.it/it/Interventi/investimenti/rinnovo-del-materiale-rotabile.html" TargetMode="External"/><Relationship Id="rId41" Type="http://schemas.openxmlformats.org/officeDocument/2006/relationships/hyperlink" Target="https://italiadomani.gov.it/it/Interventi/investimenti/strade-sicure-implementazione-di-un-sistema-di-monitoraggio-dinamico-per-il-controllo-da-remoto-di-ponti-viadotti-e-tunnel-A24-A25.html" TargetMode="External"/><Relationship Id="rId62" Type="http://schemas.openxmlformats.org/officeDocument/2006/relationships/hyperlink" Target="https://italiadomani.gov.it/it/Interventi/investimenti/strade-sicure-implementazione-di-un-sistema-di-monitoraggio-dinamico-per-il-controllo-da-remoto-di-ponti-viadotti-e-tunnel-A24-A25.html" TargetMode="External"/><Relationship Id="rId83" Type="http://schemas.openxmlformats.org/officeDocument/2006/relationships/hyperlink" Target="https://italiadomani.gov.it/it/Interventi/investimenti/sviluppo-accessibilita-marittima-e-resilienza-infrastrutture-portuali-cambiamenti-climatici.html" TargetMode="External"/><Relationship Id="rId88" Type="http://schemas.openxmlformats.org/officeDocument/2006/relationships/hyperlink" Target="https://italiadomani.gov.it/it/Interventi/investimenti/aumento-selettivo-della-capacita-portuale.html" TargetMode="External"/><Relationship Id="rId111" Type="http://schemas.openxmlformats.org/officeDocument/2006/relationships/hyperlink" Target="https://italiadomani.gov.it/it/Interventi/investimenti/efficientamento-energetico.html" TargetMode="External"/><Relationship Id="rId132" Type="http://schemas.openxmlformats.org/officeDocument/2006/relationships/hyperlink" Target="https://italiadomani.gov.it/it/Interventi/investimenti/sicuro-verde-e-sociale-riqualificazione-edilizia-residenziale-pubblica.html" TargetMode="External"/><Relationship Id="rId153" Type="http://schemas.openxmlformats.org/officeDocument/2006/relationships/hyperlink" Target="https://italiadomani.gov.it/it/Interventi/investimenti/salute-ambiente-e-clima.html" TargetMode="External"/><Relationship Id="rId174" Type="http://schemas.openxmlformats.org/officeDocument/2006/relationships/hyperlink" Target="https://italiadomani.gov.it/it/Interventi/investimenti/verso-un-nuovo-ospedale-sicuro-e-sostenibile.html" TargetMode="External"/><Relationship Id="rId179" Type="http://schemas.openxmlformats.org/officeDocument/2006/relationships/hyperlink" Target="https://italiadomani.gov.it/it/Interventi/investimenti/ecosistema-innovativo-della-salute.html" TargetMode="External"/><Relationship Id="rId195" Type="http://schemas.openxmlformats.org/officeDocument/2006/relationships/hyperlink" Target="https://italiadomani.gov.it/it/Interventi/investimenti/costruzione-e-miglioramento-dei-padiglioni-e-degli-spazi-dei-penitenziari-per-adulti-e-minori.html" TargetMode="External"/><Relationship Id="rId209" Type="http://schemas.openxmlformats.org/officeDocument/2006/relationships/hyperlink" Target="https://italiadomani.gov.it/it/Interventi/investimenti/costruzione-e-miglioramento-dei-padiglioni-e-degli-spazi-dei-penitenziari-per-adulti-e-minori.html" TargetMode="External"/><Relationship Id="rId190" Type="http://schemas.openxmlformats.org/officeDocument/2006/relationships/hyperlink" Target="https://italiadomani.gov.it/it/Interventi/investimenti/costruzione-e-miglioramento-dei-padiglioni-e-degli-spazi-dei-penitenziari-per-adulti-e-minori.html" TargetMode="External"/><Relationship Id="rId204" Type="http://schemas.openxmlformats.org/officeDocument/2006/relationships/hyperlink" Target="https://italiadomani.gov.it/it/Interventi/investimenti/costruzione-e-miglioramento-dei-padiglioni-e-degli-spazi-dei-penitenziari-per-adulti-e-minori.html" TargetMode="External"/><Relationship Id="rId220" Type="http://schemas.openxmlformats.org/officeDocument/2006/relationships/hyperlink" Target="https://italiadomani.gov.it/it/Interventi/investimenti/costruzione-e-miglioramento-dei-padiglioni-e-degli-spazi-dei-penitenziari-per-adulti-e-minori.html" TargetMode="External"/><Relationship Id="rId225" Type="http://schemas.openxmlformats.org/officeDocument/2006/relationships/hyperlink" Target="https://italiadomani.gov.it/it/Interventi/investimenti/sviluppo-logistica-per-i-settori-agroalimentare-pesca-e-acquacoltura-silvicoltura-floricoltura-e-vivaismo.html" TargetMode="External"/><Relationship Id="rId15" Type="http://schemas.openxmlformats.org/officeDocument/2006/relationships/hyperlink" Target="https://italiadomani.gov.it/it/Interventi/investimenti/rinnovo-del-materiale-rotabile.html" TargetMode="External"/><Relationship Id="rId36" Type="http://schemas.openxmlformats.org/officeDocument/2006/relationships/hyperlink" Target="https://italiadomani.gov.it/it/Interventi/investimenti/strade-sicure-implementazione-di-un-sistema-di-monitoraggio-dinamico-per-il-controllo-da-remoto-di-ponti-viadotti-e-tunnel-A24-A25.html" TargetMode="External"/><Relationship Id="rId57" Type="http://schemas.openxmlformats.org/officeDocument/2006/relationships/hyperlink" Target="https://italiadomani.gov.it/it/Interventi/investimenti/strade-sicure-implementazione-di-un-sistema-di-monitoraggio-dinamico-per-il-controllo-da-remoto-di-ponti-viadotti-e-tunnel-A24-A25.html" TargetMode="External"/><Relationship Id="rId106" Type="http://schemas.openxmlformats.org/officeDocument/2006/relationships/hyperlink" Target="https://italiadomani.gov.it/it/Interventi/investimenti/efficientamento-energetico.html" TargetMode="External"/><Relationship Id="rId127" Type="http://schemas.openxmlformats.org/officeDocument/2006/relationships/hyperlink" Target="https://italiadomani.gov.it/it/Interventi/investimenti/strategia-nazionale-per-le-aree-interne.html" TargetMode="External"/><Relationship Id="rId10" Type="http://schemas.openxmlformats.org/officeDocument/2006/relationships/hyperlink" Target="https://italiadomani.gov.it/it/Interventi/investimenti/rinnovo-del-materiale-rotabile.html" TargetMode="External"/><Relationship Id="rId31" Type="http://schemas.openxmlformats.org/officeDocument/2006/relationships/hyperlink" Target="https://italiadomani.gov.it/it/Interventi/investimenti/strade-sicure-implementazione-di-un-sistema-di-monitoraggio-dinamico-per-il-controllo-da-remoto-di-ponti-viadotti-e-tunnel-A24-A25.html" TargetMode="External"/><Relationship Id="rId52" Type="http://schemas.openxmlformats.org/officeDocument/2006/relationships/hyperlink" Target="https://italiadomani.gov.it/it/Interventi/investimenti/strade-sicure-implementazione-di-un-sistema-di-monitoraggio-dinamico-per-il-controllo-da-remoto-di-ponti-viadotti-e-tunnel-A24-A25.html" TargetMode="External"/><Relationship Id="rId73" Type="http://schemas.openxmlformats.org/officeDocument/2006/relationships/hyperlink" Target="https://italiadomani.gov.it/it/Interventi/investimenti/strade-sicure-implementazione-di-un-sistema-di-monitoraggio-dinamico-per-il-controllo-da-remoto-di-ponti-viadotti-e-tunnel-ANAS.html" TargetMode="External"/><Relationship Id="rId78" Type="http://schemas.openxmlformats.org/officeDocument/2006/relationships/hyperlink" Target="https://italiadomani.gov.it/it/Interventi/investimenti/sviluppo-accessibilita-marittima-e-resilienza-infrastrutture-portuali-cambiamenti-climatici.html" TargetMode="External"/><Relationship Id="rId94" Type="http://schemas.openxmlformats.org/officeDocument/2006/relationships/hyperlink" Target="https://italiadomani.gov.it/it/Interventi/investimenti/aumento-selettivo-della-capacita-portuale.html" TargetMode="External"/><Relationship Id="rId99" Type="http://schemas.openxmlformats.org/officeDocument/2006/relationships/hyperlink" Target="https://italiadomani.gov.it/it/Interventi/investimenti/ultimo-penultimo-miglio-ferroviario-stradale.html" TargetMode="External"/><Relationship Id="rId101" Type="http://schemas.openxmlformats.org/officeDocument/2006/relationships/hyperlink" Target="https://italiadomani.gov.it/it/Interventi/investimenti/ultimo-penultimo-miglio-ferroviario-stradale.html" TargetMode="External"/><Relationship Id="rId122" Type="http://schemas.openxmlformats.org/officeDocument/2006/relationships/hyperlink" Target="https://italiadomani.gov.it/it/Interventi/investimenti/elettrificazione-delle-banchine-cold-ironing.html" TargetMode="External"/><Relationship Id="rId143" Type="http://schemas.openxmlformats.org/officeDocument/2006/relationships/hyperlink" Target="https://italiadomani.gov.it/it/Interventi/investimenti/sicuro-verde-e-sociale-riqualificazione-edilizia-residenziale-pubblica.html" TargetMode="External"/><Relationship Id="rId148" Type="http://schemas.openxmlformats.org/officeDocument/2006/relationships/hyperlink" Target="https://italiadomani.gov.it/it/Interventi/investimenti/salute-ambiente-e-clima.html" TargetMode="External"/><Relationship Id="rId164" Type="http://schemas.openxmlformats.org/officeDocument/2006/relationships/hyperlink" Target="https://italiadomani.gov.it/it/Interventi/investimenti/salute-ambiente-e-clima.html" TargetMode="External"/><Relationship Id="rId169" Type="http://schemas.openxmlformats.org/officeDocument/2006/relationships/hyperlink" Target="https://italiadomani.gov.it/it/Interventi/investimenti/salute-ambiente-e-clima.html" TargetMode="External"/><Relationship Id="rId185" Type="http://schemas.openxmlformats.org/officeDocument/2006/relationships/hyperlink" Target="https://italiadomani.gov.it/it/Interventi/investimenti/costruzione-e-miglioramento-dei-padiglioni-e-degli-spazi-dei-penitenziari-per-adulti-e-minori.html" TargetMode="External"/><Relationship Id="rId4" Type="http://schemas.openxmlformats.org/officeDocument/2006/relationships/hyperlink" Target="https://sisma2016.gov.it/2021/10/19/recovery-fund-aree-sisma-ecco-tutti-gli-interventi-finanziabili/" TargetMode="External"/><Relationship Id="rId9" Type="http://schemas.openxmlformats.org/officeDocument/2006/relationships/hyperlink" Target="https://italiadomani.gov.it/it/Interventi/investimenti/rinnovo-del-materiale-rotabile.html" TargetMode="External"/><Relationship Id="rId180" Type="http://schemas.openxmlformats.org/officeDocument/2006/relationships/hyperlink" Target="https://italiadomani.gov.it/it/Interventi/investimenti/ecosistema-innovativo-della-salute.html" TargetMode="External"/><Relationship Id="rId210" Type="http://schemas.openxmlformats.org/officeDocument/2006/relationships/hyperlink" Target="https://italiadomani.gov.it/it/Interventi/investimenti/costruzione-e-miglioramento-dei-padiglioni-e-degli-spazi-dei-penitenziari-per-adulti-e-minori.html" TargetMode="External"/><Relationship Id="rId215" Type="http://schemas.openxmlformats.org/officeDocument/2006/relationships/hyperlink" Target="https://italiadomani.gov.it/it/Interventi/investimenti/costruzione-e-miglioramento-dei-padiglioni-e-degli-spazi-dei-penitenziari-per-adulti-e-minori.html" TargetMode="External"/><Relationship Id="rId236" Type="http://schemas.openxmlformats.org/officeDocument/2006/relationships/hyperlink" Target="https://italiadomani.gov.it/it/Interventi/investimenti/iniziative-di-ricerca-per-tecnologie-e-percorsi-innovativi-in-ambito-sanitario-e-assistenziale.html" TargetMode="External"/><Relationship Id="rId26" Type="http://schemas.openxmlformats.org/officeDocument/2006/relationships/hyperlink" Target="https://italiadomani.gov.it/it/Interventi/investimenti/rinnovo-del-materiale-rotabile.html" TargetMode="External"/><Relationship Id="rId231" Type="http://schemas.openxmlformats.org/officeDocument/2006/relationships/hyperlink" Target="https://italiadomani.gov.it/it/Interventi/investimenti/iniziative-di-ricerca-per-tecnologie-e-percorsi-innovativi-in-ambito-sanitario-e-assistenziale.html" TargetMode="External"/><Relationship Id="rId47" Type="http://schemas.openxmlformats.org/officeDocument/2006/relationships/hyperlink" Target="https://italiadomani.gov.it/it/Interventi/investimenti/strade-sicure-implementazione-di-un-sistema-di-monitoraggio-dinamico-per-il-controllo-da-remoto-di-ponti-viadotti-e-tunnel-A24-A25.html" TargetMode="External"/><Relationship Id="rId68" Type="http://schemas.openxmlformats.org/officeDocument/2006/relationships/hyperlink" Target="https://italiadomani.gov.it/it/Interventi/investimenti/strade-sicure-implementazione-di-un-sistema-di-monitoraggio-dinamico-per-il-controllo-da-remoto-di-ponti-viadotti-e-tunnel-ANAS.html" TargetMode="External"/><Relationship Id="rId89" Type="http://schemas.openxmlformats.org/officeDocument/2006/relationships/hyperlink" Target="https://italiadomani.gov.it/it/Interventi/investimenti/aumento-selettivo-della-capacita-portuale.html" TargetMode="External"/><Relationship Id="rId112" Type="http://schemas.openxmlformats.org/officeDocument/2006/relationships/hyperlink" Target="https://italiadomani.gov.it/it/Interventi/investimenti/efficientamento-energetico.html" TargetMode="External"/><Relationship Id="rId133" Type="http://schemas.openxmlformats.org/officeDocument/2006/relationships/hyperlink" Target="https://italiadomani.gov.it/it/Interventi/investimenti/sicuro-verde-e-sociale-riqualificazione-edilizia-residenziale-pubblica.html" TargetMode="External"/><Relationship Id="rId154" Type="http://schemas.openxmlformats.org/officeDocument/2006/relationships/hyperlink" Target="https://italiadomani.gov.it/it/Interventi/investimenti/salute-ambiente-e-clima.html" TargetMode="External"/><Relationship Id="rId175" Type="http://schemas.openxmlformats.org/officeDocument/2006/relationships/hyperlink" Target="https://italiadomani.gov.it/it/Interventi/investimenti/ecosistema-innovativo-della-salute.html" TargetMode="External"/><Relationship Id="rId196" Type="http://schemas.openxmlformats.org/officeDocument/2006/relationships/hyperlink" Target="https://italiadomani.gov.it/it/Interventi/investimenti/costruzione-e-miglioramento-dei-padiglioni-e-degli-spazi-dei-penitenziari-per-adulti-e-minori.html" TargetMode="External"/><Relationship Id="rId200" Type="http://schemas.openxmlformats.org/officeDocument/2006/relationships/hyperlink" Target="https://italiadomani.gov.it/it/Interventi/investimenti/costruzione-e-miglioramento-dei-padiglioni-e-degli-spazi-dei-penitenziari-per-adulti-e-minori.html" TargetMode="External"/><Relationship Id="rId16" Type="http://schemas.openxmlformats.org/officeDocument/2006/relationships/hyperlink" Target="https://italiadomani.gov.it/it/Interventi/investimenti/rinnovo-del-materiale-rotabile.html" TargetMode="External"/><Relationship Id="rId221" Type="http://schemas.openxmlformats.org/officeDocument/2006/relationships/hyperlink" Target="https://italiadomani.gov.it/it/Interventi/investimenti/costruzione-e-miglioramento-dei-padiglioni-e-degli-spazi-dei-penitenziari-per-adulti-e-minori.html" TargetMode="External"/><Relationship Id="rId37" Type="http://schemas.openxmlformats.org/officeDocument/2006/relationships/hyperlink" Target="https://italiadomani.gov.it/it/Interventi/investimenti/strade-sicure-implementazione-di-un-sistema-di-monitoraggio-dinamico-per-il-controllo-da-remoto-di-ponti-viadotti-e-tunnel-A24-A25.html" TargetMode="External"/><Relationship Id="rId58" Type="http://schemas.openxmlformats.org/officeDocument/2006/relationships/hyperlink" Target="https://italiadomani.gov.it/it/Interventi/investimenti/strade-sicure-implementazione-di-un-sistema-di-monitoraggio-dinamico-per-il-controllo-da-remoto-di-ponti-viadotti-e-tunnel-A24-A25.html" TargetMode="External"/><Relationship Id="rId79" Type="http://schemas.openxmlformats.org/officeDocument/2006/relationships/hyperlink" Target="https://italiadomani.gov.it/it/Interventi/investimenti/sviluppo-accessibilita-marittima-e-resilienza-infrastrutture-portuali-cambiamenti-climatici.html" TargetMode="External"/><Relationship Id="rId102" Type="http://schemas.openxmlformats.org/officeDocument/2006/relationships/hyperlink" Target="https://italiadomani.gov.it/it/Interventi/investimenti/ultimo-penultimo-miglio-ferroviario-stradale.html" TargetMode="External"/><Relationship Id="rId123" Type="http://schemas.openxmlformats.org/officeDocument/2006/relationships/hyperlink" Target="https://italiadomani.gov.it/it/Interventi/investimenti/strategia-nazionale-per-le-aree-interne.html" TargetMode="External"/><Relationship Id="rId144" Type="http://schemas.openxmlformats.org/officeDocument/2006/relationships/hyperlink" Target="https://italiadomani.gov.it/it/Interventi/investimenti/salute-ambiente-e-clima.html" TargetMode="External"/><Relationship Id="rId90" Type="http://schemas.openxmlformats.org/officeDocument/2006/relationships/hyperlink" Target="https://italiadomani.gov.it/it/Interventi/investimenti/aumento-selettivo-della-capacita-portuale.html" TargetMode="External"/><Relationship Id="rId165" Type="http://schemas.openxmlformats.org/officeDocument/2006/relationships/hyperlink" Target="https://italiadomani.gov.it/it/Interventi/investimenti/salute-ambiente-e-clima.html" TargetMode="External"/><Relationship Id="rId186" Type="http://schemas.openxmlformats.org/officeDocument/2006/relationships/hyperlink" Target="https://italiadomani.gov.it/it/Interventi/investimenti/costruzione-e-miglioramento-dei-padiglioni-e-degli-spazi-dei-penitenziari-per-adulti-e-minori.html" TargetMode="External"/><Relationship Id="rId211" Type="http://schemas.openxmlformats.org/officeDocument/2006/relationships/hyperlink" Target="https://italiadomani.gov.it/it/Interventi/investimenti/costruzione-e-miglioramento-dei-padiglioni-e-degli-spazi-dei-penitenziari-per-adulti-e-minori.html" TargetMode="External"/><Relationship Id="rId232" Type="http://schemas.openxmlformats.org/officeDocument/2006/relationships/hyperlink" Target="https://italiadomani.gov.it/it/Interventi/investimenti/iniziative-di-ricerca-per-tecnologie-e-percorsi-innovativi-in-ambito-sanitario-e-assistenziale.html" TargetMode="External"/><Relationship Id="rId27" Type="http://schemas.openxmlformats.org/officeDocument/2006/relationships/hyperlink" Target="https://italiadomani.gov.it/it/Interventi/investimenti/rinnovo-del-materiale-rotabile.html" TargetMode="External"/><Relationship Id="rId48" Type="http://schemas.openxmlformats.org/officeDocument/2006/relationships/hyperlink" Target="https://italiadomani.gov.it/it/Interventi/investimenti/strade-sicure-implementazione-di-un-sistema-di-monitoraggio-dinamico-per-il-controllo-da-remoto-di-ponti-viadotti-e-tunnel-A24-A25.html" TargetMode="External"/><Relationship Id="rId69" Type="http://schemas.openxmlformats.org/officeDocument/2006/relationships/hyperlink" Target="https://italiadomani.gov.it/it/Interventi/investimenti/strade-sicure-implementazione-di-un-sistema-di-monitoraggio-dinamico-per-il-controllo-da-remoto-di-ponti-viadotti-e-tunnel-ANAS.html" TargetMode="External"/><Relationship Id="rId113" Type="http://schemas.openxmlformats.org/officeDocument/2006/relationships/hyperlink" Target="https://italiadomani.gov.it/it/Interventi/investimenti/efficientamento-energetico.html" TargetMode="External"/><Relationship Id="rId134" Type="http://schemas.openxmlformats.org/officeDocument/2006/relationships/hyperlink" Target="https://italiadomani.gov.it/it/Interventi/investimenti/sicuro-verde-e-sociale-riqualificazione-edilizia-residenziale-pubblica.html"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italiadomani.gov.it/it/Interventi/investimenti/ipcei.html" TargetMode="External"/><Relationship Id="rId18" Type="http://schemas.openxmlformats.org/officeDocument/2006/relationships/hyperlink" Target="https://italiadomani.gov.it/it/Interventi/investimenti/investimento-in-capitale-umano-per-rafforzare-l-ufficio-del-processo-e-superare-le-disparita-tra-tribunali.html" TargetMode="External"/><Relationship Id="rId26" Type="http://schemas.openxmlformats.org/officeDocument/2006/relationships/hyperlink" Target="https://www.lavoro.gov.it/documenti-e-norme/normative/Documents/2021/DD-450-del-09122021-PNRR-Adozione-piano-operativo-presentazione-proposte.pdf" TargetMode="External"/><Relationship Id="rId39" Type="http://schemas.openxmlformats.org/officeDocument/2006/relationships/hyperlink" Target="http://www.senato.it/service/PDF/PDFServer/BGT/01331031.pdf" TargetMode="External"/><Relationship Id="rId21" Type="http://schemas.openxmlformats.org/officeDocument/2006/relationships/hyperlink" Target="https://www.mit.gov.it/normativa/decreto-ministeriale-485-del-30-11-2021" TargetMode="External"/><Relationship Id="rId34" Type="http://schemas.openxmlformats.org/officeDocument/2006/relationships/hyperlink" Target="https://italiadomani.gov.it/content/dam/sogei-ng/documenti/doc-31-12/D.M_1320_17.12.2021.pdf" TargetMode="External"/><Relationship Id="rId42" Type="http://schemas.openxmlformats.org/officeDocument/2006/relationships/hyperlink" Target="https://www.simest.it/finanziamenti-pnrr/finanziamenti-agevolati-pnrr-nextgenerationeu" TargetMode="External"/><Relationship Id="rId47" Type="http://schemas.openxmlformats.org/officeDocument/2006/relationships/hyperlink" Target="https://www.mite.gov.it/sites/default/files/archivio/allegati/PNRR/dm_493_30_11_2021.pdf" TargetMode="External"/><Relationship Id="rId50" Type="http://schemas.openxmlformats.org/officeDocument/2006/relationships/hyperlink" Target="https://www.mise.gov.it/index.php/it/213-normativa/notifiche-e-avvisi/2042049-ipcei-microelettronica-invito-a-manifestare-interesse" TargetMode="External"/><Relationship Id="rId55" Type="http://schemas.openxmlformats.org/officeDocument/2006/relationships/hyperlink" Target="https://sisma2016.gov.it/2021/10/19/recovery-fund-aree-sisma-ecco-tutti-gli-interventi-finanziabili/" TargetMode="External"/><Relationship Id="rId63" Type="http://schemas.openxmlformats.org/officeDocument/2006/relationships/hyperlink" Target="https://italiadomani.gov.it/it/Interventi/investimenti/strade-sicure-implementazione-di-un-sistema-di-monitoraggio-dinamico-per-il-controllo-da-remoto-di-ponti-viadotti-e-tunnel-A24-A25.html" TargetMode="External"/><Relationship Id="rId68" Type="http://schemas.openxmlformats.org/officeDocument/2006/relationships/hyperlink" Target="https://italiadomani.gov.it/it/Interventi/investimenti/sviluppo-accessibilita-marittima-e-resilienza-infrastrutture-portuali-cambiamenti-climatici.html" TargetMode="External"/><Relationship Id="rId76" Type="http://schemas.openxmlformats.org/officeDocument/2006/relationships/hyperlink" Target="https://italiadomani.gov.it/it/Interventi/investimenti/elettrificazione-delle-banchine-cold-ironing.html" TargetMode="External"/><Relationship Id="rId84" Type="http://schemas.openxmlformats.org/officeDocument/2006/relationships/drawing" Target="../drawings/drawing4.xml"/><Relationship Id="rId7" Type="http://schemas.openxmlformats.org/officeDocument/2006/relationships/hyperlink" Target="https://italiadomani.gov.it/it/Interventi/investimenti/realizzazione-nuovi-impianti-di-gestione-rifiuti-e-ammodernamento-di-impianti-esistenti.html" TargetMode="External"/><Relationship Id="rId71" Type="http://schemas.openxmlformats.org/officeDocument/2006/relationships/hyperlink" Target="https://italiadomani.gov.it/it/Interventi/investimenti/ultimo-penultimo-miglio-ferroviario-stradale.html" TargetMode="External"/><Relationship Id="rId2" Type="http://schemas.openxmlformats.org/officeDocument/2006/relationships/hyperlink" Target="https://italiadomani.gov.it/it/Interventi/investimenti/task-force-digitalizzazione-monitoraggio-e-performance.html" TargetMode="External"/><Relationship Id="rId16" Type="http://schemas.openxmlformats.org/officeDocument/2006/relationships/hyperlink" Target="https://italiadomani.gov.it/it/Interventi/investimenti/interventi-infrastrutturali-per-le-zone-economiche-speciali-o-zes.html" TargetMode="External"/><Relationship Id="rId29" Type="http://schemas.openxmlformats.org/officeDocument/2006/relationships/hyperlink" Target="https://italiadomani.gov.it/it/Interventi/investimenti/valorizzazione-dei-beni-confiscati-alle-mafie.html" TargetMode="External"/><Relationship Id="rId11" Type="http://schemas.openxmlformats.org/officeDocument/2006/relationships/hyperlink" Target="https://italiadomani.gov.it/it/Interventi/investimenti/tutela-e-valorizzazione-del-verde-urbano-ed-extraurbano.html" TargetMode="External"/><Relationship Id="rId24" Type="http://schemas.openxmlformats.org/officeDocument/2006/relationships/hyperlink" Target="https://italiadomani.gov.it/content/dam/sogei-ng/documenti/2-Piano-Riorganizzazione-TI-e-TSI-20_10_2021_v02.pdf" TargetMode="External"/><Relationship Id="rId32" Type="http://schemas.openxmlformats.org/officeDocument/2006/relationships/hyperlink" Target="https://www.normattiva.it/uri-res/N2Ls?urn:nir:stato:legge:2021;227" TargetMode="External"/><Relationship Id="rId37" Type="http://schemas.openxmlformats.org/officeDocument/2006/relationships/hyperlink" Target="https://italiadomani.gov.it/content/dam/sogei-ng/documenti/Decreto_Ministeriale_12_agosto%20202_%20n_148.pdf" TargetMode="External"/><Relationship Id="rId40" Type="http://schemas.openxmlformats.org/officeDocument/2006/relationships/hyperlink" Target="https://www.gazzettaufficiale.it/eli/id/2021/11/29/21A07051/sg" TargetMode="External"/><Relationship Id="rId45" Type="http://schemas.openxmlformats.org/officeDocument/2006/relationships/hyperlink" Target="https://www.ministeroturismo.gov.it/wp-content/uploads/2022/01/DI-art.4_29-signed-bollinato_signed.pdf" TargetMode="External"/><Relationship Id="rId53" Type="http://schemas.openxmlformats.org/officeDocument/2006/relationships/hyperlink" Target="https://italiadomani.gov.it/it/Interventi/investimenti/ecosistemi-per-l-innovazione-al-sud-in-contesti-urbani-marginalizzati.html" TargetMode="External"/><Relationship Id="rId58" Type="http://schemas.openxmlformats.org/officeDocument/2006/relationships/hyperlink" Target="https://italiadomani.gov.it/it/Interventi/investimenti/rinnovo-del-materiale-rotabile.html" TargetMode="External"/><Relationship Id="rId66" Type="http://schemas.openxmlformats.org/officeDocument/2006/relationships/hyperlink" Target="https://italiadomani.gov.it/it/Interventi/investimenti/strade-sicure-implementazione-di-un-sistema-di-monitoraggio-dinamico-per-il-controllo-da-remoto-di-ponti-viadotti-e-tunnel-ANAS.html" TargetMode="External"/><Relationship Id="rId74" Type="http://schemas.openxmlformats.org/officeDocument/2006/relationships/hyperlink" Target="https://italiadomani.gov.it/it/Interventi/investimenti/efficientamento-energetico.html" TargetMode="External"/><Relationship Id="rId79" Type="http://schemas.openxmlformats.org/officeDocument/2006/relationships/hyperlink" Target="https://italiadomani.gov.it/it/Interventi/investimenti/sicuro-verde-e-sociale-riqualificazione-edilizia-residenziale-pubblica.html" TargetMode="External"/><Relationship Id="rId5" Type="http://schemas.openxmlformats.org/officeDocument/2006/relationships/hyperlink" Target="https://italiadomani.gov.it/it/Interventi/investimenti/infrastrutture-digitali.html" TargetMode="External"/><Relationship Id="rId61" Type="http://schemas.openxmlformats.org/officeDocument/2006/relationships/hyperlink" Target="https://italiadomani.gov.it/it/Interventi/investimenti/strade-sicure-implementazione-di-un-sistema-di-monitoraggio-dinamico-per-il-controllo-da-remoto-di-ponti-viadotti-e-tunnel-A24-A25.html" TargetMode="External"/><Relationship Id="rId82" Type="http://schemas.openxmlformats.org/officeDocument/2006/relationships/hyperlink" Target="https://italiadomani.gov.it/it/Interventi/investimenti/sviluppo-logistica-per-i-settori-agroalimentare-pesca-e-acquacoltura-silvicoltura-floricoltura-e-vivaismo.html" TargetMode="External"/><Relationship Id="rId10" Type="http://schemas.openxmlformats.org/officeDocument/2006/relationships/hyperlink" Target="https://italiadomani.gov.it/it/Interventi/investimenti/realizzazione-di-un-sistema-avanzato-ed-integrato-di-monitoraggio-e-previsione.html" TargetMode="External"/><Relationship Id="rId19" Type="http://schemas.openxmlformats.org/officeDocument/2006/relationships/hyperlink" Target="https://italiadomani.gov.it/it/Interventi/investimenti/task-force-digitalizzazione-monitoraggio-e-performance.html" TargetMode="External"/><Relationship Id="rId31" Type="http://schemas.openxmlformats.org/officeDocument/2006/relationships/hyperlink" Target="http://www.regioni.it/news/2022/01/03/regolamento-recante-disciplina-sportello-unico-doganale-e-dei-controlli-s-u-do-co-dpr-29-12-2021-n-235-gazzetta-ufficiale-n-310-del-31-12-2021-644929/" TargetMode="External"/><Relationship Id="rId44" Type="http://schemas.openxmlformats.org/officeDocument/2006/relationships/hyperlink" Target="https://www.ministeroturismo.gov.it/wp-content/uploads/2021/12/Avviso-ex-art-1-DL-15_2021-signed.pdf" TargetMode="External"/><Relationship Id="rId52" Type="http://schemas.openxmlformats.org/officeDocument/2006/relationships/hyperlink" Target="http://www.camera.it/temiap/2022/01/13/OCD177-5295.pdf" TargetMode="External"/><Relationship Id="rId60" Type="http://schemas.openxmlformats.org/officeDocument/2006/relationships/hyperlink" Target="https://italiadomani.gov.it/it/Interventi/investimenti/rinnovo-del-materiale-rotabile.html" TargetMode="External"/><Relationship Id="rId65" Type="http://schemas.openxmlformats.org/officeDocument/2006/relationships/hyperlink" Target="https://italiadomani.gov.it/it/Interventi/investimenti/strade-sicure-implementazione-di-un-sistema-di-monitoraggio-dinamico-per-il-controllo-da-remoto-di-ponti-viadotti-e-tunnel-A24-A25.html" TargetMode="External"/><Relationship Id="rId73" Type="http://schemas.openxmlformats.org/officeDocument/2006/relationships/hyperlink" Target="https://italiadomani.gov.it/it/Interventi/investimenti/efficientamento-energetico.html" TargetMode="External"/><Relationship Id="rId78" Type="http://schemas.openxmlformats.org/officeDocument/2006/relationships/hyperlink" Target="https://italiadomani.gov.it/it/Interventi/investimenti/strategia-nazionale-per-le-aree-interne.html" TargetMode="External"/><Relationship Id="rId81" Type="http://schemas.openxmlformats.org/officeDocument/2006/relationships/hyperlink" Target="https://italiadomani.gov.it/it/Interventi/investimenti/sviluppo-logistica-per-i-settori-agroalimentare-pesca-e-acquacoltura-silvicoltura-floricoltura-e-vivaismo.html" TargetMode="External"/><Relationship Id="rId4" Type="http://schemas.openxmlformats.org/officeDocument/2006/relationships/hyperlink" Target="https://italiadomani.gov.it/it/Interventi/investimenti/transizione-4-0.html" TargetMode="External"/><Relationship Id="rId9" Type="http://schemas.openxmlformats.org/officeDocument/2006/relationships/hyperlink" Target="https://italiadomani.gov.it/it/Interventi/investimenti/ecobonus-e-sismabonus-fino-al-110-per-efficienza-energetica-e-la-sicurezza-degli-edifici.html" TargetMode="External"/><Relationship Id="rId14" Type="http://schemas.openxmlformats.org/officeDocument/2006/relationships/hyperlink" Target="https://italiadomani.gov.it/it/Interventi/investimenti/creazione-di-imprese-femminili.html" TargetMode="External"/><Relationship Id="rId22" Type="http://schemas.openxmlformats.org/officeDocument/2006/relationships/hyperlink" Target="https://www.mit.gov.it/normativa/decreto-ministeriale-numero-493-del-03122021" TargetMode="External"/><Relationship Id="rId27" Type="http://schemas.openxmlformats.org/officeDocument/2006/relationships/hyperlink" Target="https://www.gazzettaufficiale.it/eli/id/2021/12/27/21A07646/sg" TargetMode="External"/><Relationship Id="rId30" Type="http://schemas.openxmlformats.org/officeDocument/2006/relationships/hyperlink" Target="https://italiadomani.gov.it/content/dam/sogei-ng/documenti/Relazione-per-orientare-le-azioni-di-governo-volte-a-ridurre-l-Evasione-fiscale-derivante-da-omessa-fatturazione.pdf" TargetMode="External"/><Relationship Id="rId35" Type="http://schemas.openxmlformats.org/officeDocument/2006/relationships/hyperlink" Target="https://italiadomani.gov.it/content/dam/sogei-ng/documenti/doc-31-12/DPCM%20inquinamento%20atmosferico.pdf" TargetMode="External"/><Relationship Id="rId43" Type="http://schemas.openxmlformats.org/officeDocument/2006/relationships/hyperlink" Target="https://www.cdpisgr.it/turismo-hospitality/fnt/caratteristiche-scopo-del-fondo/caratteristiche-e-scopo-del-fondo.html" TargetMode="External"/><Relationship Id="rId48" Type="http://schemas.openxmlformats.org/officeDocument/2006/relationships/hyperlink" Target="https://mettiamociinriga.mite.gov.it/component/icagenda/233-mettiamoci-in-riga-l7-sottoscritti-tra-dicembre-2020-e-febbraio-2021-otto-protocolli-di-intesa" TargetMode="External"/><Relationship Id="rId56" Type="http://schemas.openxmlformats.org/officeDocument/2006/relationships/hyperlink" Target="https://sisma2016.gov.it/2021/10/19/recovery-fund-aree-sisma-ecco-tutti-gli-interventi-finanziabili/" TargetMode="External"/><Relationship Id="rId64" Type="http://schemas.openxmlformats.org/officeDocument/2006/relationships/hyperlink" Target="https://italiadomani.gov.it/it/Interventi/investimenti/strade-sicure-implementazione-di-un-sistema-di-monitoraggio-dinamico-per-il-controllo-da-remoto-di-ponti-viadotti-e-tunnel-A24-A25.html" TargetMode="External"/><Relationship Id="rId69" Type="http://schemas.openxmlformats.org/officeDocument/2006/relationships/hyperlink" Target="https://italiadomani.gov.it/it/Interventi/investimenti/aumento-selettivo-della-capacita-portuale.html" TargetMode="External"/><Relationship Id="rId77" Type="http://schemas.openxmlformats.org/officeDocument/2006/relationships/hyperlink" Target="https://italiadomani.gov.it/it/Interventi/investimenti/strategia-nazionale-per-le-aree-interne.html" TargetMode="External"/><Relationship Id="rId8" Type="http://schemas.openxmlformats.org/officeDocument/2006/relationships/hyperlink" Target="https://italiadomani.gov.it/it/Interventi/investimenti/bus-elettrici.html" TargetMode="External"/><Relationship Id="rId51" Type="http://schemas.openxmlformats.org/officeDocument/2006/relationships/hyperlink" Target="https://www.mit.gov.it/nfsmitgov/files/media/normativa/2021-12/DM%20492%20del%2003-12-2021.pdf" TargetMode="External"/><Relationship Id="rId72" Type="http://schemas.openxmlformats.org/officeDocument/2006/relationships/hyperlink" Target="https://italiadomani.gov.it/it/Interventi/investimenti/ultimo-penultimo-miglio-ferroviario-stradale.html" TargetMode="External"/><Relationship Id="rId80" Type="http://schemas.openxmlformats.org/officeDocument/2006/relationships/hyperlink" Target="https://italiadomani.gov.it/it/Interventi/investimenti/sicuro-verde-e-sociale-riqualificazione-edilizia-residenziale-pubblica.html" TargetMode="External"/><Relationship Id="rId3" Type="http://schemas.openxmlformats.org/officeDocument/2006/relationships/hyperlink" Target="https://italiadomani.gov.it/it/Interventi/investimenti/politiche-industriali-di-filiera-e-internazionalizzazione.html" TargetMode="External"/><Relationship Id="rId12" Type="http://schemas.openxmlformats.org/officeDocument/2006/relationships/hyperlink" Target="https://italiadomani.gov.it/it/Interventi/investimenti/borse-di-studio-per-l-accesso-all-universita.html" TargetMode="External"/><Relationship Id="rId17" Type="http://schemas.openxmlformats.org/officeDocument/2006/relationships/hyperlink" Target="https://italiadomani.gov.it/it/Interventi/investimenti/ammodernamento-tecnologico-degli-ospedali.html" TargetMode="External"/><Relationship Id="rId25" Type="http://schemas.openxmlformats.org/officeDocument/2006/relationships/hyperlink" Target="https://www.ministeroturismo.gov.it/5252-2/" TargetMode="External"/><Relationship Id="rId33" Type="http://schemas.openxmlformats.org/officeDocument/2006/relationships/hyperlink" Target="https://dati.italia.it/login.html" TargetMode="External"/><Relationship Id="rId38" Type="http://schemas.openxmlformats.org/officeDocument/2006/relationships/hyperlink" Target="https://www.mef.gov.it/ufficio-stampa/comunicati/2021/Accordo-di-Finanziamento-BEI-MEF-per-sostenere-Turismo-e-Rigenerazione-Urbana-in-Italia-con-772-milioni-di-euro-nellambito-delle-risorse-del-PNRR/" TargetMode="External"/><Relationship Id="rId46" Type="http://schemas.openxmlformats.org/officeDocument/2006/relationships/hyperlink" Target="https://www.gazzettaufficiale.it/atto/serie_generale/caricaDettaglioAtto/originario?atto.dataPubblicazioneGazzetta=2021-10-15&amp;atto.codiceRedazionale=21A06015" TargetMode="External"/><Relationship Id="rId59" Type="http://schemas.openxmlformats.org/officeDocument/2006/relationships/hyperlink" Target="https://italiadomani.gov.it/it/Interventi/investimenti/rinnovo-del-materiale-rotabile.html" TargetMode="External"/><Relationship Id="rId67" Type="http://schemas.openxmlformats.org/officeDocument/2006/relationships/hyperlink" Target="https://italiadomani.gov.it/it/Interventi/investimenti/sviluppo-accessibilita-marittima-e-resilienza-infrastrutture-portuali-cambiamenti-climatici.html" TargetMode="External"/><Relationship Id="rId20" Type="http://schemas.openxmlformats.org/officeDocument/2006/relationships/hyperlink" Target="https://italiadomani.gov.it/it/Interventi/investimenti/politiche-industriali-di-filiera-e-internazionalizzazione.html" TargetMode="External"/><Relationship Id="rId41" Type="http://schemas.openxmlformats.org/officeDocument/2006/relationships/hyperlink" Target="https://www.gazzettaufficiale.it/eli/id/2021/10/26/21G00159/sg" TargetMode="External"/><Relationship Id="rId54" Type="http://schemas.openxmlformats.org/officeDocument/2006/relationships/hyperlink" Target="https://italiadomani.gov.it/it/Interventi/investimenti/rinnovo-flotte-bus-e-treni-verdi.html" TargetMode="External"/><Relationship Id="rId62" Type="http://schemas.openxmlformats.org/officeDocument/2006/relationships/hyperlink" Target="https://italiadomani.gov.it/it/Interventi/investimenti/strade-sicure-implementazione-di-un-sistema-di-monitoraggio-dinamico-per-il-controllo-da-remoto-di-ponti-viadotti-e-tunnel-A24-A25.html" TargetMode="External"/><Relationship Id="rId70" Type="http://schemas.openxmlformats.org/officeDocument/2006/relationships/hyperlink" Target="https://italiadomani.gov.it/it/Interventi/investimenti/aumento-selettivo-della-capacita-portuale.html" TargetMode="External"/><Relationship Id="rId75" Type="http://schemas.openxmlformats.org/officeDocument/2006/relationships/hyperlink" Target="https://italiadomani.gov.it/it/Interventi/investimenti/elettrificazione-delle-banchine-cold-ironing.html" TargetMode="External"/><Relationship Id="rId83" Type="http://schemas.openxmlformats.org/officeDocument/2006/relationships/printerSettings" Target="../printerSettings/printerSettings5.bin"/><Relationship Id="rId1" Type="http://schemas.openxmlformats.org/officeDocument/2006/relationships/hyperlink" Target="https://www.gazzettaufficiale.it/eli/id/2021/08/13/21E09125/s4" TargetMode="External"/><Relationship Id="rId6" Type="http://schemas.openxmlformats.org/officeDocument/2006/relationships/hyperlink" Target="https://italiadomani.gov.it/it/Interventi/investimenti/hub-del-turismo-digitale.html" TargetMode="External"/><Relationship Id="rId15" Type="http://schemas.openxmlformats.org/officeDocument/2006/relationships/hyperlink" Target="https://italiadomani.gov.it/it/Interventi/investimenti/sostegno-alle-persone-vulnerabili-e-prevenzione-dell-istituzionalizzazione-degli-anziani-non-autosufficienti.html" TargetMode="External"/><Relationship Id="rId23" Type="http://schemas.openxmlformats.org/officeDocument/2006/relationships/hyperlink" Target="https://www.mit.gov.it/normativa/decreto-ministeriale-n-478-del-29112021" TargetMode="External"/><Relationship Id="rId28" Type="http://schemas.openxmlformats.org/officeDocument/2006/relationships/hyperlink" Target="https://italiadomani.gov.it/it/Interventi/investimenti/rafforzamento-dell-ufficio-del-processo-per-la-giustizia-amministrativa.html" TargetMode="External"/><Relationship Id="rId36" Type="http://schemas.openxmlformats.org/officeDocument/2006/relationships/hyperlink" Target="https://italiadomani.gov.it/content/dam/sogei-ng/documenti/doc-31-12/Decreto%20del%2024.11.2021%20imprenditorialita%20femminile.pdf" TargetMode="External"/><Relationship Id="rId49" Type="http://schemas.openxmlformats.org/officeDocument/2006/relationships/hyperlink" Target="https://www.gazzettaufficiale.it/atto/serie_generale/caricaDettaglioAtto/originario?atto.dataPubblicazioneGazzetta=2021-10-20&amp;atto.codiceRedazionale=21A06127" TargetMode="External"/><Relationship Id="rId57" Type="http://schemas.openxmlformats.org/officeDocument/2006/relationships/hyperlink" Target="https://italiadomani.gov.it/it/Interventi/investimenti/rinnovo-flotte-navi-sostenibili.html"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italiadomani.gov.it/it/Interventi/investimenti/investimento-in-capitale-umano-per-rafforzare-l-ufficio-del-processo-e-superare-le-disparita-tra-tribunali.html" TargetMode="External"/><Relationship Id="rId18" Type="http://schemas.openxmlformats.org/officeDocument/2006/relationships/hyperlink" Target="https://italiadomani.gov.it/it/Interventi/investimenti/politiche-industriali-di-filiera-e-internazionalizzazione.html" TargetMode="External"/><Relationship Id="rId26" Type="http://schemas.openxmlformats.org/officeDocument/2006/relationships/hyperlink" Target="https://italiadomani.gov.it/it/Interventi/investimenti/task-force-digitalizzazione-monitoraggio-e-performance.html" TargetMode="External"/><Relationship Id="rId39" Type="http://schemas.openxmlformats.org/officeDocument/2006/relationships/hyperlink" Target="https://italiadomani.gov.it/it/Interventi/investimenti/rinnovo-del-materiale-rotabile.html" TargetMode="External"/><Relationship Id="rId21" Type="http://schemas.openxmlformats.org/officeDocument/2006/relationships/hyperlink" Target="https://italiadomani.gov.it/it/Interventi/investimenti/sviluppo-logistica-per-i-settori-agroalimentare-pesca-e-acquacoltura-silvicoltura-floricoltura-e-vivaismo.html" TargetMode="External"/><Relationship Id="rId34" Type="http://schemas.openxmlformats.org/officeDocument/2006/relationships/hyperlink" Target="https://italiadomani.gov.it/it/Interventi/investimenti/Sviluppo-del-sistema-di-formazione-professionale-terziaria.html" TargetMode="External"/><Relationship Id="rId42" Type="http://schemas.openxmlformats.org/officeDocument/2006/relationships/hyperlink" Target="https://italiadomani.gov.it/it/Interventi/investimenti/rinnovo-del-materiale-rotabile.html" TargetMode="External"/><Relationship Id="rId47" Type="http://schemas.openxmlformats.org/officeDocument/2006/relationships/hyperlink" Target="https://italiadomani.gov.it/it/Interventi/investimenti/strade-sicure-implementazione-di-un-sistema-di-monitoraggio-dinamico-per-il-controllo-da-remoto-di-ponti-viadotti-e-tunnel-ANAS.html" TargetMode="External"/><Relationship Id="rId50" Type="http://schemas.openxmlformats.org/officeDocument/2006/relationships/hyperlink" Target="https://italiadomani.gov.it/it/Interventi/investimenti/sviluppo-accessibilita-marittima-e-resilienza-infrastrutture-portuali-cambiamenti-climatici.html" TargetMode="External"/><Relationship Id="rId55" Type="http://schemas.openxmlformats.org/officeDocument/2006/relationships/hyperlink" Target="https://italiadomani.gov.it/it/Interventi/investimenti/efficientamento-energetico.html" TargetMode="External"/><Relationship Id="rId63" Type="http://schemas.openxmlformats.org/officeDocument/2006/relationships/hyperlink" Target="https://italiadomani.gov.it/it/Interventi/investimenti/sicuro-verde-e-sociale-riqualificazione-edilizia-residenziale-pubblica.html" TargetMode="External"/><Relationship Id="rId68" Type="http://schemas.openxmlformats.org/officeDocument/2006/relationships/hyperlink" Target="https://italiadomani.gov.it/it/Interventi/investimenti/salute-ambiente-e-clima.html" TargetMode="External"/><Relationship Id="rId76" Type="http://schemas.openxmlformats.org/officeDocument/2006/relationships/hyperlink" Target="https://italiadomani.gov.it/it/Interventi/investimenti/costruzione-e-miglioramento-dei-padiglioni-e-degli-spazi-dei-penitenziari-per-adulti-e-minori.html" TargetMode="External"/><Relationship Id="rId7" Type="http://schemas.openxmlformats.org/officeDocument/2006/relationships/hyperlink" Target="https://italiadomani.gov.it/it/Interventi/investimenti/bus-elettrici.html" TargetMode="External"/><Relationship Id="rId71" Type="http://schemas.openxmlformats.org/officeDocument/2006/relationships/hyperlink" Target="https://italiadomani.gov.it/it/Interventi/investimenti/ecosistema-innovativo-della-salute.html" TargetMode="External"/><Relationship Id="rId2" Type="http://schemas.openxmlformats.org/officeDocument/2006/relationships/hyperlink" Target="https://italiadomani.gov.it/it/Interventi/investimenti/politiche-industriali-di-filiera-e-internazionalizzazione.html" TargetMode="External"/><Relationship Id="rId16" Type="http://schemas.openxmlformats.org/officeDocument/2006/relationships/hyperlink" Target="https://italiadomani.gov.it/it/Interventi/investimenti/dati-e-interoperabilita.html" TargetMode="External"/><Relationship Id="rId29" Type="http://schemas.openxmlformats.org/officeDocument/2006/relationships/hyperlink" Target="https://italiadomani.gov.it/it/Interventi/investimenti/sperimentazione-dell-idrogeno-per-il-trasporto-ferroviario.html" TargetMode="External"/><Relationship Id="rId11" Type="http://schemas.openxmlformats.org/officeDocument/2006/relationships/hyperlink" Target="https://italiadomani.gov.it/it/Interventi/investimenti/borse-di-studio-per-l-accesso-all-universita.html" TargetMode="External"/><Relationship Id="rId24" Type="http://schemas.openxmlformats.org/officeDocument/2006/relationships/hyperlink" Target="https://italiadomani.gov.it/it/Interventi/investimenti/strategia-nazionale-per-le-aree-interne.html" TargetMode="External"/><Relationship Id="rId32" Type="http://schemas.openxmlformats.org/officeDocument/2006/relationships/hyperlink" Target="https://italiadomani.gov.it/it/Interventi/investimenti/sviluppo-del-sistema-europeo-di-gestione-del-trasporto-ferroviario-ERTMS.html" TargetMode="External"/><Relationship Id="rId37" Type="http://schemas.openxmlformats.org/officeDocument/2006/relationships/hyperlink" Target="https://italiadomani.gov.it/it/Interventi/investimenti/potenziamento-delle-linee-regionali.html" TargetMode="External"/><Relationship Id="rId40" Type="http://schemas.openxmlformats.org/officeDocument/2006/relationships/hyperlink" Target="https://italiadomani.gov.it/it/Interventi/investimenti/rinnovo-del-materiale-rotabile.html" TargetMode="External"/><Relationship Id="rId45" Type="http://schemas.openxmlformats.org/officeDocument/2006/relationships/hyperlink" Target="https://italiadomani.gov.it/it/Interventi/investimenti/strade-sicure-implementazione-di-un-sistema-di-monitoraggio-dinamico-per-il-controllo-da-remoto-di-ponti-viadotti-e-tunnel-A24-A25.html" TargetMode="External"/><Relationship Id="rId53" Type="http://schemas.openxmlformats.org/officeDocument/2006/relationships/hyperlink" Target="https://italiadomani.gov.it/it/Interventi/investimenti/ultimo-penultimo-miglio-ferroviario-stradale.html" TargetMode="External"/><Relationship Id="rId58" Type="http://schemas.openxmlformats.org/officeDocument/2006/relationships/hyperlink" Target="https://italiadomani.gov.it/it/Interventi/investimenti/elettrificazione-delle-banchine-cold-ironing.html" TargetMode="External"/><Relationship Id="rId66" Type="http://schemas.openxmlformats.org/officeDocument/2006/relationships/hyperlink" Target="https://italiadomani.gov.it/it/Interventi/investimenti/salute-ambiente-e-clima.html" TargetMode="External"/><Relationship Id="rId74" Type="http://schemas.openxmlformats.org/officeDocument/2006/relationships/hyperlink" Target="https://italiadomani.gov.it/it/Interventi/investimenti/costruzione-e-miglioramento-dei-padiglioni-e-degli-spazi-dei-penitenziari-per-adulti-e-minori.html" TargetMode="External"/><Relationship Id="rId79" Type="http://schemas.openxmlformats.org/officeDocument/2006/relationships/hyperlink" Target="https://italiadomani.gov.it/it/Interventi/investimenti/iniziative-di-ricerca-per-tecnologie-e-percorsi-innovativi-in-ambito-sanitario-e-assistenziale.html" TargetMode="External"/><Relationship Id="rId5" Type="http://schemas.openxmlformats.org/officeDocument/2006/relationships/hyperlink" Target="https://italiadomani.gov.it/it/Interventi/investimenti/hub-del-turismo-digitale.html" TargetMode="External"/><Relationship Id="rId61" Type="http://schemas.openxmlformats.org/officeDocument/2006/relationships/hyperlink" Target="https://italiadomani.gov.it/it/Interventi/investimenti/sicuro-verde-e-sociale-riqualificazione-edilizia-residenziale-pubblica.html" TargetMode="External"/><Relationship Id="rId10" Type="http://schemas.openxmlformats.org/officeDocument/2006/relationships/hyperlink" Target="https://italiadomani.gov.it/it/Interventi/investimenti/tutela-e-valorizzazione-del-verde-urbano-ed-extraurbano.html" TargetMode="External"/><Relationship Id="rId19" Type="http://schemas.openxmlformats.org/officeDocument/2006/relationships/hyperlink" Target="https://italiadomani.gov.it/it/Interventi/investimenti/task-force-digitalizzazione-monitoraggio-e-performance.html" TargetMode="External"/><Relationship Id="rId31" Type="http://schemas.openxmlformats.org/officeDocument/2006/relationships/hyperlink" Target="https://italiadomani.gov.it/it/Interventi/investimenti/utilizzo-dell-idrogeno-in-settori-hard-to-abate.html" TargetMode="External"/><Relationship Id="rId44" Type="http://schemas.openxmlformats.org/officeDocument/2006/relationships/hyperlink" Target="https://italiadomani.gov.it/it/Interventi/investimenti/strade-sicure-implementazione-di-un-sistema-di-monitoraggio-dinamico-per-il-controllo-da-remoto-di-ponti-viadotti-e-tunnel-A24-A25.html" TargetMode="External"/><Relationship Id="rId52" Type="http://schemas.openxmlformats.org/officeDocument/2006/relationships/hyperlink" Target="https://italiadomani.gov.it/it/Interventi/investimenti/aumento-selettivo-della-capacita-portuale.html" TargetMode="External"/><Relationship Id="rId60" Type="http://schemas.openxmlformats.org/officeDocument/2006/relationships/hyperlink" Target="https://italiadomani.gov.it/it/Interventi/investimenti/strategia-nazionale-per-le-aree-interne.html" TargetMode="External"/><Relationship Id="rId65" Type="http://schemas.openxmlformats.org/officeDocument/2006/relationships/hyperlink" Target="https://italiadomani.gov.it/it/Interventi/investimenti/salute-ambiente-e-clima.html" TargetMode="External"/><Relationship Id="rId73" Type="http://schemas.openxmlformats.org/officeDocument/2006/relationships/hyperlink" Target="https://italiadomani.gov.it/it/Interventi/investimenti/costruzione-e-miglioramento-dei-padiglioni-e-degli-spazi-dei-penitenziari-per-adulti-e-minori.html" TargetMode="External"/><Relationship Id="rId78" Type="http://schemas.openxmlformats.org/officeDocument/2006/relationships/hyperlink" Target="https://italiadomani.gov.it/it/Interventi/investimenti/sviluppo-logistica-per-i-settori-agroalimentare-pesca-e-acquacoltura-silvicoltura-floricoltura-e-vivaismo.html" TargetMode="External"/><Relationship Id="rId81" Type="http://schemas.openxmlformats.org/officeDocument/2006/relationships/drawing" Target="../drawings/drawing5.xml"/><Relationship Id="rId4" Type="http://schemas.openxmlformats.org/officeDocument/2006/relationships/hyperlink" Target="https://italiadomani.gov.it/it/Interventi/investimenti/infrastrutture-digitali.html" TargetMode="External"/><Relationship Id="rId9" Type="http://schemas.openxmlformats.org/officeDocument/2006/relationships/hyperlink" Target="https://italiadomani.gov.it/it/Interventi/investimenti/realizzazione-di-un-sistema-avanzato-ed-integrato-di-monitoraggio-e-previsione.html" TargetMode="External"/><Relationship Id="rId14" Type="http://schemas.openxmlformats.org/officeDocument/2006/relationships/hyperlink" Target="https://italiadomani.gov.it/it/Interventi/investimenti/abilitazione-e-facilitazione-migrazione-al-cloud.html" TargetMode="External"/><Relationship Id="rId22" Type="http://schemas.openxmlformats.org/officeDocument/2006/relationships/hyperlink" Target="https://italiadomani.gov.it/it/Interventi/investimenti/sviluppo-di-sistemi-di-teleriscaldamento.html" TargetMode="External"/><Relationship Id="rId27" Type="http://schemas.openxmlformats.org/officeDocument/2006/relationships/hyperlink" Target="https://italiadomani.gov.it/it/Interventi/investimenti/sviluppo-infrastrutture-di-ricarica-elettrica.html" TargetMode="External"/><Relationship Id="rId30" Type="http://schemas.openxmlformats.org/officeDocument/2006/relationships/hyperlink" Target="https://italiadomani.gov.it/it/Interventi/investimenti/produzione-in-aree-industriali-dismesse.html" TargetMode="External"/><Relationship Id="rId35" Type="http://schemas.openxmlformats.org/officeDocument/2006/relationships/hyperlink" Target="https://italiadomani.gov.it/it/Interventi/investimenti/partenariati-allargati-estesi-a-universita-centri-di-ricerca-imprese-e-finanziamento-progetti-di-ricerca-di-base.html" TargetMode="External"/><Relationship Id="rId43" Type="http://schemas.openxmlformats.org/officeDocument/2006/relationships/hyperlink" Target="https://italiadomani.gov.it/it/Interventi/investimenti/rinnovo-del-materiale-rotabile.html" TargetMode="External"/><Relationship Id="rId48" Type="http://schemas.openxmlformats.org/officeDocument/2006/relationships/hyperlink" Target="https://italiadomani.gov.it/it/Interventi/investimenti/strade-sicure-implementazione-di-un-sistema-di-monitoraggio-dinamico-per-il-controllo-da-remoto-di-ponti-viadotti-e-tunnel-ANAS.html" TargetMode="External"/><Relationship Id="rId56" Type="http://schemas.openxmlformats.org/officeDocument/2006/relationships/hyperlink" Target="https://italiadomani.gov.it/it/Interventi/investimenti/efficientamento-energetico.html" TargetMode="External"/><Relationship Id="rId64" Type="http://schemas.openxmlformats.org/officeDocument/2006/relationships/hyperlink" Target="https://italiadomani.gov.it/it/Interventi/investimenti/salute-ambiente-e-clima.html" TargetMode="External"/><Relationship Id="rId69" Type="http://schemas.openxmlformats.org/officeDocument/2006/relationships/hyperlink" Target="https://italiadomani.gov.it/it/Interventi/investimenti/verso-un-nuovo-ospedale-sicuro-e-sostenibile.html" TargetMode="External"/><Relationship Id="rId77" Type="http://schemas.openxmlformats.org/officeDocument/2006/relationships/hyperlink" Target="https://italiadomani.gov.it/it/Interventi/investimenti/costruzione-e-miglioramento-dei-padiglioni-e-degli-spazi-dei-penitenziari-per-adulti-e-minori.html" TargetMode="External"/><Relationship Id="rId8" Type="http://schemas.openxmlformats.org/officeDocument/2006/relationships/hyperlink" Target="https://italiadomani.gov.it/it/Interventi/investimenti/ecobonus-e-sismabonus-fino-al-110-per-efficienza-energetica-e-la-sicurezza-degli-edifici.html" TargetMode="External"/><Relationship Id="rId51" Type="http://schemas.openxmlformats.org/officeDocument/2006/relationships/hyperlink" Target="https://italiadomani.gov.it/it/Interventi/investimenti/aumento-selettivo-della-capacita-portuale.html" TargetMode="External"/><Relationship Id="rId72" Type="http://schemas.openxmlformats.org/officeDocument/2006/relationships/hyperlink" Target="https://italiadomani.gov.it/it/Interventi/investimenti/costruzione-e-miglioramento-dei-padiglioni-e-degli-spazi-dei-penitenziari-per-adulti-e-minori.html" TargetMode="External"/><Relationship Id="rId80" Type="http://schemas.openxmlformats.org/officeDocument/2006/relationships/printerSettings" Target="../printerSettings/printerSettings6.bin"/><Relationship Id="rId3" Type="http://schemas.openxmlformats.org/officeDocument/2006/relationships/hyperlink" Target="https://italiadomani.gov.it/it/Interventi/investimenti/transizione-4-0.html" TargetMode="External"/><Relationship Id="rId12" Type="http://schemas.openxmlformats.org/officeDocument/2006/relationships/hyperlink" Target="https://italiadomani.gov.it/it/Interventi/investimenti/ipcei.html" TargetMode="External"/><Relationship Id="rId17" Type="http://schemas.openxmlformats.org/officeDocument/2006/relationships/hyperlink" Target="https://italiadomani.gov.it/it/Interventi/investimenti/task-force-digitalizzazione-monitoraggio-e-performance.html" TargetMode="External"/><Relationship Id="rId25" Type="http://schemas.openxmlformats.org/officeDocument/2006/relationships/hyperlink" Target="https://italiadomani.gov.it/it/Interventi/investimenti/interventi-socio-educativi-strutturati-per-combattere-la-poverta-educativa-nel-mezzogiorno-a-sostegno-del-terzo-settore.html" TargetMode="External"/><Relationship Id="rId33" Type="http://schemas.openxmlformats.org/officeDocument/2006/relationships/hyperlink" Target="https://italiadomani.gov.it/it/Interventi/investimenti/sviluppo-delle-competenze-tecnico-professionali-digitali-e-manageriali-del-personale-del-sistema-sanitario.html" TargetMode="External"/><Relationship Id="rId38" Type="http://schemas.openxmlformats.org/officeDocument/2006/relationships/hyperlink" Target="https://italiadomani.gov.it/it/Interventi/investimenti/rinnovo-del-materiale-rotabile.html" TargetMode="External"/><Relationship Id="rId46" Type="http://schemas.openxmlformats.org/officeDocument/2006/relationships/hyperlink" Target="https://italiadomani.gov.it/it/Interventi/investimenti/strade-sicure-implementazione-di-un-sistema-di-monitoraggio-dinamico-per-il-controllo-da-remoto-di-ponti-viadotti-e-tunnel-A24-A25.html" TargetMode="External"/><Relationship Id="rId59" Type="http://schemas.openxmlformats.org/officeDocument/2006/relationships/hyperlink" Target="https://italiadomani.gov.it/it/Interventi/investimenti/strategia-nazionale-per-le-aree-interne.html" TargetMode="External"/><Relationship Id="rId67" Type="http://schemas.openxmlformats.org/officeDocument/2006/relationships/hyperlink" Target="https://italiadomani.gov.it/it/Interventi/investimenti/salute-ambiente-e-clima.html" TargetMode="External"/><Relationship Id="rId20" Type="http://schemas.openxmlformats.org/officeDocument/2006/relationships/hyperlink" Target="https://italiadomani.gov.it/it/Interventi/investimenti/green-communities.html" TargetMode="External"/><Relationship Id="rId41" Type="http://schemas.openxmlformats.org/officeDocument/2006/relationships/hyperlink" Target="https://italiadomani.gov.it/it/Interventi/investimenti/rinnovo-del-materiale-rotabile.html" TargetMode="External"/><Relationship Id="rId54" Type="http://schemas.openxmlformats.org/officeDocument/2006/relationships/hyperlink" Target="https://italiadomani.gov.it/it/Interventi/investimenti/ultimo-penultimo-miglio-ferroviario-stradale.html" TargetMode="External"/><Relationship Id="rId62" Type="http://schemas.openxmlformats.org/officeDocument/2006/relationships/hyperlink" Target="https://italiadomani.gov.it/it/Interventi/investimenti/sicuro-verde-e-sociale-riqualificazione-edilizia-residenziale-pubblica.html" TargetMode="External"/><Relationship Id="rId70" Type="http://schemas.openxmlformats.org/officeDocument/2006/relationships/hyperlink" Target="https://italiadomani.gov.it/it/Interventi/investimenti/ecosistema-innovativo-della-salute.html" TargetMode="External"/><Relationship Id="rId75" Type="http://schemas.openxmlformats.org/officeDocument/2006/relationships/hyperlink" Target="https://italiadomani.gov.it/it/Interventi/investimenti/costruzione-e-miglioramento-dei-padiglioni-e-degli-spazi-dei-penitenziari-per-adulti-e-minori.html" TargetMode="External"/><Relationship Id="rId1" Type="http://schemas.openxmlformats.org/officeDocument/2006/relationships/hyperlink" Target="https://italiadomani.gov.it/it/Interventi/investimenti/task-force-digitalizzazione-monitoraggio-e-performance.html" TargetMode="External"/><Relationship Id="rId6" Type="http://schemas.openxmlformats.org/officeDocument/2006/relationships/hyperlink" Target="https://italiadomani.gov.it/it/Interventi/investimenti/realizzazione-nuovi-impianti-di-gestione-rifiuti-e-ammodernamento-di-impianti-esistenti.html" TargetMode="External"/><Relationship Id="rId15" Type="http://schemas.openxmlformats.org/officeDocument/2006/relationships/hyperlink" Target="https://italiadomani.gov.it/it/Interventi/investimenti/cybersecurity-sicurezza-informatica.html" TargetMode="External"/><Relationship Id="rId23" Type="http://schemas.openxmlformats.org/officeDocument/2006/relationships/hyperlink" Target="https://italiadomani.gov.it/it/Interventi/investimenti/strategia-nazionale-per-le-aree-interne.html" TargetMode="External"/><Relationship Id="rId28" Type="http://schemas.openxmlformats.org/officeDocument/2006/relationships/hyperlink" Target="https://italiadomani.gov.it/it/Interventi/investimenti/sperimentazione-dell-idrogeno-per-il-trasporto-stradale.html" TargetMode="External"/><Relationship Id="rId36" Type="http://schemas.openxmlformats.org/officeDocument/2006/relationships/hyperlink" Target="https://italiadomani.gov.it/it/Interventi/investimenti/creazione-di-imprese-femminili.html" TargetMode="External"/><Relationship Id="rId49" Type="http://schemas.openxmlformats.org/officeDocument/2006/relationships/hyperlink" Target="https://italiadomani.gov.it/it/Interventi/investimenti/sviluppo-accessibilita-marittima-e-resilienza-infrastrutture-portuali-cambiamenti-climatici.html" TargetMode="External"/><Relationship Id="rId57" Type="http://schemas.openxmlformats.org/officeDocument/2006/relationships/hyperlink" Target="https://italiadomani.gov.it/it/Interventi/investimenti/elettrificazione-delle-banchine-cold-ironing.htm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italiadomani.gov.it/it/Interventi/investimenti/sviluppo-del-sistema-europeo-di-gestione-del-trasporto-ferroviario-ERTMS.html" TargetMode="External"/><Relationship Id="rId18" Type="http://schemas.openxmlformats.org/officeDocument/2006/relationships/hyperlink" Target="https://italiadomani.gov.it/it/Interventi/investimenti/percorsi-di-autonomia-per-persone-con-disabilita.html" TargetMode="External"/><Relationship Id="rId26" Type="http://schemas.openxmlformats.org/officeDocument/2006/relationships/hyperlink" Target="https://italiadomani.gov.it/it/Interventi/investimenti/migliorare-l-efficienza-energetica-di-cinema-teatri-e-musei.html" TargetMode="External"/><Relationship Id="rId39" Type="http://schemas.openxmlformats.org/officeDocument/2006/relationships/hyperlink" Target="https://italiadomani.gov.it/it/Interventi/investimenti/piano-di-sostituzione-di-edifici-scolastici-e-di-riqualificazione-energetica.html" TargetMode="External"/><Relationship Id="rId21" Type="http://schemas.openxmlformats.org/officeDocument/2006/relationships/hyperlink" Target="https://italiadomani.gov.it/it/Interventi/investimenti/strategia-nazionale-per-le-aree-interne.html" TargetMode="External"/><Relationship Id="rId34" Type="http://schemas.openxmlformats.org/officeDocument/2006/relationships/hyperlink" Target="https://italiadomani.gov.it/it/Interventi/investimenti/promozione-impianti-innovativi-incluso-off-shore.html" TargetMode="External"/><Relationship Id="rId42" Type="http://schemas.openxmlformats.org/officeDocument/2006/relationships/hyperlink" Target="https://italiadomani.gov.it/it/Interventi/investimenti/sistema-di-certificazione-della-parita-di-genere.html" TargetMode="External"/><Relationship Id="rId47" Type="http://schemas.openxmlformats.org/officeDocument/2006/relationships/hyperlink" Target="https://italiadomani.gov.it/it/Interventi/investimenti/rinnovo-del-materiale-rotabile.html" TargetMode="External"/><Relationship Id="rId50" Type="http://schemas.openxmlformats.org/officeDocument/2006/relationships/hyperlink" Target="https://italiadomani.gov.it/it/Interventi/investimenti/rinnovo-del-materiale-rotabile.html" TargetMode="External"/><Relationship Id="rId55" Type="http://schemas.openxmlformats.org/officeDocument/2006/relationships/hyperlink" Target="https://italiadomani.gov.it/it/Interventi/investimenti/strade-sicure-implementazione-di-un-sistema-di-monitoraggio-dinamico-per-il-controllo-da-remoto-di-ponti-viadotti-e-tunnel-A24-A25.html" TargetMode="External"/><Relationship Id="rId63" Type="http://schemas.openxmlformats.org/officeDocument/2006/relationships/hyperlink" Target="https://italiadomani.gov.it/it/Interventi/investimenti/sicuro-verde-e-sociale-riqualificazione-edilizia-residenziale-pubblica.html" TargetMode="External"/><Relationship Id="rId68" Type="http://schemas.openxmlformats.org/officeDocument/2006/relationships/hyperlink" Target="https://italiadomani.gov.it/it/Interventi/investimenti/costruzione-e-miglioramento-dei-padiglioni-e-degli-spazi-dei-penitenziari-per-adulti-e-minori.html" TargetMode="External"/><Relationship Id="rId7" Type="http://schemas.openxmlformats.org/officeDocument/2006/relationships/hyperlink" Target="https://italiadomani.gov.it/it/Interventi/investimenti/parco-agrisolare.html" TargetMode="External"/><Relationship Id="rId71" Type="http://schemas.openxmlformats.org/officeDocument/2006/relationships/hyperlink" Target="https://italiadomani.gov.it/it/Interventi/investimenti/iniziative-di-ricerca-per-tecnologie-e-percorsi-innovativi-in-ambito-sanitario-e-assistenziale.html" TargetMode="External"/><Relationship Id="rId2" Type="http://schemas.openxmlformats.org/officeDocument/2006/relationships/hyperlink" Target="https://italiadomani.gov.it/it/Interventi/investimenti/dati-e-interoperabilita.html" TargetMode="External"/><Relationship Id="rId16" Type="http://schemas.openxmlformats.org/officeDocument/2006/relationships/hyperlink" Target="https://italiadomani.gov.it/it/Interventi/investimenti/potenziamento-dei-centri-per-l-impiego.html" TargetMode="External"/><Relationship Id="rId29" Type="http://schemas.openxmlformats.org/officeDocument/2006/relationships/hyperlink" Target="https://italiadomani.gov.it/it/Interventi/investimenti/realizzazione-nuovi-impianti-di-gestione-rifiuti-e-ammodernamento-di-impianti-esistenti.html" TargetMode="External"/><Relationship Id="rId11" Type="http://schemas.openxmlformats.org/officeDocument/2006/relationships/hyperlink" Target="https://italiadomani.gov.it/it/Interventi/investimenti/bonifica-dei-siti-orfani.html" TargetMode="External"/><Relationship Id="rId24" Type="http://schemas.openxmlformats.org/officeDocument/2006/relationships/hyperlink" Target="https://italiadomani.gov.it/it/Interventi/investimenti/fondi-integrati-per-la-competitivita-delle-imprese-turistiche.html" TargetMode="External"/><Relationship Id="rId32" Type="http://schemas.openxmlformats.org/officeDocument/2006/relationships/hyperlink" Target="https://italiadomani.gov.it/it/Interventi/investimenti/attrattivita-dei-borghi.html" TargetMode="External"/><Relationship Id="rId37" Type="http://schemas.openxmlformats.org/officeDocument/2006/relationships/hyperlink" Target="https://italiadomani.gov.it/it/Interventi/investimenti/sviluppo-agro-voltaico.html" TargetMode="External"/><Relationship Id="rId40" Type="http://schemas.openxmlformats.org/officeDocument/2006/relationships/hyperlink" Target="https://italiadomani.gov.it/it/Interventi/investimenti/piano-asili-nido.html" TargetMode="External"/><Relationship Id="rId45" Type="http://schemas.openxmlformats.org/officeDocument/2006/relationships/hyperlink" Target="https://italiadomani.gov.it/it/Interventi/investimenti/sport-e-inclusione-sociale.html" TargetMode="External"/><Relationship Id="rId53" Type="http://schemas.openxmlformats.org/officeDocument/2006/relationships/hyperlink" Target="https://italiadomani.gov.it/it/Interventi/investimenti/strade-sicure-implementazione-di-un-sistema-di-monitoraggio-dinamico-per-il-controllo-da-remoto-di-ponti-viadotti-e-tunnel-A24-A25.html" TargetMode="External"/><Relationship Id="rId58" Type="http://schemas.openxmlformats.org/officeDocument/2006/relationships/hyperlink" Target="https://italiadomani.gov.it/it/Interventi/investimenti/aumento-selettivo-della-capacita-portuale.html" TargetMode="External"/><Relationship Id="rId66" Type="http://schemas.openxmlformats.org/officeDocument/2006/relationships/hyperlink" Target="https://italiadomani.gov.it/it/Interventi/investimenti/ecosistema-innovativo-della-salute.html" TargetMode="External"/><Relationship Id="rId5" Type="http://schemas.openxmlformats.org/officeDocument/2006/relationships/hyperlink" Target="https://italiadomani.gov.it/it/Interventi/investimenti/green-communities.html" TargetMode="External"/><Relationship Id="rId15" Type="http://schemas.openxmlformats.org/officeDocument/2006/relationships/hyperlink" Target="https://italiadomani.gov.it/it/Interventi/investimenti/finanziamento-di-progetti-presentati-da-giovani-ricercatori.html" TargetMode="External"/><Relationship Id="rId23" Type="http://schemas.openxmlformats.org/officeDocument/2006/relationships/hyperlink" Target="https://italiadomani.gov.it/it/Interventi/investimenti/fondi-integrati-per-la-competitivita-delle-imprese-turistiche.html" TargetMode="External"/><Relationship Id="rId28" Type="http://schemas.openxmlformats.org/officeDocument/2006/relationships/hyperlink" Target="https://italiadomani.gov.it/it/Interventi/investimenti/realizzazione-nuovi-impianti-di-gestione-rifiuti-e-ammodernamento-di-impianti-esistenti.html" TargetMode="External"/><Relationship Id="rId36" Type="http://schemas.openxmlformats.org/officeDocument/2006/relationships/hyperlink" Target="https://italiadomani.gov.it/it/Interventi/investimenti/sperimentazione-dell-idrogeno-per-il-trasporto-ferroviario.html" TargetMode="External"/><Relationship Id="rId49" Type="http://schemas.openxmlformats.org/officeDocument/2006/relationships/hyperlink" Target="https://italiadomani.gov.it/it/Interventi/investimenti/rinnovo-del-materiale-rotabile.html" TargetMode="External"/><Relationship Id="rId57" Type="http://schemas.openxmlformats.org/officeDocument/2006/relationships/hyperlink" Target="https://italiadomani.gov.it/it/Interventi/investimenti/sviluppo-accessibilita-marittima-e-resilienza-infrastrutture-portuali-cambiamenti-climatici.html" TargetMode="External"/><Relationship Id="rId61" Type="http://schemas.openxmlformats.org/officeDocument/2006/relationships/hyperlink" Target="https://italiadomani.gov.it/it/Interventi/investimenti/strategia-nazionale-per-le-aree-interne.html" TargetMode="External"/><Relationship Id="rId10" Type="http://schemas.openxmlformats.org/officeDocument/2006/relationships/hyperlink" Target="https://italiadomani.gov.it/it/Interventi/investimenti/sviluppo-di-sistemi-di-teleriscaldamento.html" TargetMode="External"/><Relationship Id="rId19" Type="http://schemas.openxmlformats.org/officeDocument/2006/relationships/hyperlink" Target="https://italiadomani.gov.it/it/Interventi/investimenti/piani-urbani-integrati.html" TargetMode="External"/><Relationship Id="rId31" Type="http://schemas.openxmlformats.org/officeDocument/2006/relationships/hyperlink" Target="https://italiadomani.gov.it/it/Interventi/investimenti/rafforzamento-smart-grid.html" TargetMode="External"/><Relationship Id="rId44" Type="http://schemas.openxmlformats.org/officeDocument/2006/relationships/hyperlink" Target="https://italiadomani.gov.it/it/Interventi/investimenti/piani-urbani-integrati-superamento-degli-insediamenti-abusivi-per-combattere-lo-sfruttamento-dei-lavoratori-in-agricoltura.html" TargetMode="External"/><Relationship Id="rId52" Type="http://schemas.openxmlformats.org/officeDocument/2006/relationships/hyperlink" Target="https://italiadomani.gov.it/it/Interventi/investimenti/strade-sicure-implementazione-di-un-sistema-di-monitoraggio-dinamico-per-il-controllo-da-remoto-di-ponti-viadotti-e-tunnel-A24-A25.html" TargetMode="External"/><Relationship Id="rId60" Type="http://schemas.openxmlformats.org/officeDocument/2006/relationships/hyperlink" Target="https://italiadomani.gov.it/it/Interventi/investimenti/elettrificazione-delle-banchine-cold-ironing.html" TargetMode="External"/><Relationship Id="rId65" Type="http://schemas.openxmlformats.org/officeDocument/2006/relationships/hyperlink" Target="https://italiadomani.gov.it/it/Interventi/investimenti/salute-ambiente-e-clima.html" TargetMode="External"/><Relationship Id="rId73" Type="http://schemas.openxmlformats.org/officeDocument/2006/relationships/drawing" Target="../drawings/drawing6.xml"/><Relationship Id="rId4" Type="http://schemas.openxmlformats.org/officeDocument/2006/relationships/hyperlink" Target="https://italiadomani.gov.it/it/Interventi/investimenti/sviluppo-logistica-per-i-settori-agroalimentare-pesca-e-acquacoltura-silvicoltura-floricoltura-e-vivaismo.html" TargetMode="External"/><Relationship Id="rId9" Type="http://schemas.openxmlformats.org/officeDocument/2006/relationships/hyperlink" Target="https://italiadomani.gov.it/it/Interventi/investimenti/rafforzamento-smart-grid.html" TargetMode="External"/><Relationship Id="rId14" Type="http://schemas.openxmlformats.org/officeDocument/2006/relationships/hyperlink" Target="https://italiadomani.gov.it/it/Interventi/investimenti/interventi-per-la-sostenibilita-ambientale-dei-porti-green-ports.html" TargetMode="External"/><Relationship Id="rId22" Type="http://schemas.openxmlformats.org/officeDocument/2006/relationships/hyperlink" Target="https://italiadomani.gov.it/it/Interventi/investimenti/rafforzamento-dell-ufficio-del-processo-per-la-giustizia-amministrativa.html" TargetMode="External"/><Relationship Id="rId27" Type="http://schemas.openxmlformats.org/officeDocument/2006/relationships/hyperlink" Target="https://italiadomani.gov.it/it/Interventi/investimenti/parco-agrisolare.html" TargetMode="External"/><Relationship Id="rId30" Type="http://schemas.openxmlformats.org/officeDocument/2006/relationships/hyperlink" Target="https://italiadomani.gov.it/it/Interventi/investimenti/sviluppo-infrastrutture-di-ricarica-elettrica.html" TargetMode="External"/><Relationship Id="rId35" Type="http://schemas.openxmlformats.org/officeDocument/2006/relationships/hyperlink" Target="https://italiadomani.gov.it/it/Interventi/investimenti/sperimentazione-dell-idrogeno-per-il-trasporto-stradale.html" TargetMode="External"/><Relationship Id="rId43" Type="http://schemas.openxmlformats.org/officeDocument/2006/relationships/hyperlink" Target="https://italiadomani.gov.it/it/Interventi/investimenti/housing-temporaneo-e-stazioni-di-posta.html" TargetMode="External"/><Relationship Id="rId48" Type="http://schemas.openxmlformats.org/officeDocument/2006/relationships/hyperlink" Target="https://italiadomani.gov.it/it/Interventi/investimenti/rinnovo-del-materiale-rotabile.html" TargetMode="External"/><Relationship Id="rId56" Type="http://schemas.openxmlformats.org/officeDocument/2006/relationships/hyperlink" Target="https://italiadomani.gov.it/it/Interventi/investimenti/strade-sicure-implementazione-di-un-sistema-di-monitoraggio-dinamico-per-il-controllo-da-remoto-di-ponti-viadotti-e-tunnel-ANAS.html" TargetMode="External"/><Relationship Id="rId64" Type="http://schemas.openxmlformats.org/officeDocument/2006/relationships/hyperlink" Target="https://italiadomani.gov.it/it/Interventi/investimenti/sicuro-verde-e-sociale-riqualificazione-edilizia-residenziale-pubblica.html" TargetMode="External"/><Relationship Id="rId69" Type="http://schemas.openxmlformats.org/officeDocument/2006/relationships/hyperlink" Target="https://italiadomani.gov.it/it/Interventi/investimenti/costruzione-e-miglioramento-dei-padiglioni-e-degli-spazi-dei-penitenziari-per-adulti-e-minori.html" TargetMode="External"/><Relationship Id="rId8" Type="http://schemas.openxmlformats.org/officeDocument/2006/relationships/hyperlink" Target="https://italiadomani.gov.it/it/Interventi/investimenti/interventi-su-resilienza-climatica-reti.html" TargetMode="External"/><Relationship Id="rId51" Type="http://schemas.openxmlformats.org/officeDocument/2006/relationships/hyperlink" Target="https://italiadomani.gov.it/it/Interventi/investimenti/strade-sicure-implementazione-di-un-sistema-di-monitoraggio-dinamico-per-il-controllo-da-remoto-di-ponti-viadotti-e-tunnel-A24-A25.html" TargetMode="External"/><Relationship Id="rId72" Type="http://schemas.openxmlformats.org/officeDocument/2006/relationships/printerSettings" Target="../printerSettings/printerSettings7.bin"/><Relationship Id="rId3" Type="http://schemas.openxmlformats.org/officeDocument/2006/relationships/hyperlink" Target="https://italiadomani.gov.it/it/Interventi/investimenti/infrastrutture-digitali.html" TargetMode="External"/><Relationship Id="rId12" Type="http://schemas.openxmlformats.org/officeDocument/2006/relationships/hyperlink" Target="https://italiadomani.gov.it/it/Interventi/investimenti/collegamenti-ferroviari-ad-alta-velocita-verso-il-sud-per-passeggeri-e-merci.html" TargetMode="External"/><Relationship Id="rId17" Type="http://schemas.openxmlformats.org/officeDocument/2006/relationships/hyperlink" Target="https://italiadomani.gov.it/it/Interventi/investimenti/sistema-di-certificazione-della-parita-di-genere.html" TargetMode="External"/><Relationship Id="rId25" Type="http://schemas.openxmlformats.org/officeDocument/2006/relationships/hyperlink" Target="https://italiadomani.gov.it/it/Interventi/investimenti/fondi-integrati-per-la-competitivita-delle-imprese-turistiche.html" TargetMode="External"/><Relationship Id="rId33" Type="http://schemas.openxmlformats.org/officeDocument/2006/relationships/hyperlink" Target="https://italiadomani.gov.it/it/Interventi/investimenti/tutela-e-valorizzazione-dell-architettura-e-del-paesaggio-rurale.html" TargetMode="External"/><Relationship Id="rId38" Type="http://schemas.openxmlformats.org/officeDocument/2006/relationships/hyperlink" Target="https://italiadomani.gov.it/it/Interventi/investimenti/creazione-di-imprese-femminili.html" TargetMode="External"/><Relationship Id="rId46" Type="http://schemas.openxmlformats.org/officeDocument/2006/relationships/hyperlink" Target="https://italiadomani.gov.it/it/Interventi/investimenti/rinnovo-del-materiale-rotabile.html" TargetMode="External"/><Relationship Id="rId59" Type="http://schemas.openxmlformats.org/officeDocument/2006/relationships/hyperlink" Target="https://italiadomani.gov.it/it/Interventi/investimenti/ultimo-penultimo-miglio-ferroviario-stradale.html" TargetMode="External"/><Relationship Id="rId67" Type="http://schemas.openxmlformats.org/officeDocument/2006/relationships/hyperlink" Target="https://italiadomani.gov.it/it/Interventi/investimenti/costruzione-e-miglioramento-dei-padiglioni-e-degli-spazi-dei-penitenziari-per-adulti-e-minori.html" TargetMode="External"/><Relationship Id="rId20" Type="http://schemas.openxmlformats.org/officeDocument/2006/relationships/hyperlink" Target="https://italiadomani.gov.it/it/Interventi/investimenti/piani-urbani-integrati-fondo-di-fondi-della-bei.html" TargetMode="External"/><Relationship Id="rId41" Type="http://schemas.openxmlformats.org/officeDocument/2006/relationships/hyperlink" Target="https://italiadomani.gov.it/it/Interventi/investimenti/fondo-per-il-programma-nazionale-ricerca-pnr-e-progetti-di-ricerca-di-significativo-interesse-nazionale-prin.html" TargetMode="External"/><Relationship Id="rId54" Type="http://schemas.openxmlformats.org/officeDocument/2006/relationships/hyperlink" Target="https://italiadomani.gov.it/it/Interventi/investimenti/strade-sicure-implementazione-di-un-sistema-di-monitoraggio-dinamico-per-il-controllo-da-remoto-di-ponti-viadotti-e-tunnel-A24-A25.html" TargetMode="External"/><Relationship Id="rId62" Type="http://schemas.openxmlformats.org/officeDocument/2006/relationships/hyperlink" Target="https://italiadomani.gov.it/it/Interventi/investimenti/strategia-nazionale-per-le-aree-interne.html" TargetMode="External"/><Relationship Id="rId70" Type="http://schemas.openxmlformats.org/officeDocument/2006/relationships/hyperlink" Target="https://italiadomani.gov.it/it/Interventi/investimenti/costruzione-e-miglioramento-dei-padiglioni-e-degli-spazi-dei-penitenziari-per-adulti-e-minori.html" TargetMode="External"/><Relationship Id="rId1" Type="http://schemas.openxmlformats.org/officeDocument/2006/relationships/hyperlink" Target="https://italiadomani.gov.it/it/Interventi/investimenti/cybersecurity-sicurezza-informatica.html" TargetMode="External"/><Relationship Id="rId6" Type="http://schemas.openxmlformats.org/officeDocument/2006/relationships/hyperlink" Target="https://italiadomani.gov.it/it/Interventi/investimenti/isole-verd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tabSelected="1" workbookViewId="0">
      <selection activeCell="D33" sqref="D33"/>
    </sheetView>
  </sheetViews>
  <sheetFormatPr defaultRowHeight="12.75" x14ac:dyDescent="0.2"/>
  <cols>
    <col min="1" max="1" width="39.83203125" customWidth="1"/>
    <col min="2" max="2" width="32.5" bestFit="1" customWidth="1"/>
    <col min="3" max="3" width="48.6640625" customWidth="1"/>
    <col min="4" max="4" width="11.1640625" bestFit="1" customWidth="1"/>
  </cols>
  <sheetData>
    <row r="1" spans="1:3" s="70" customFormat="1" ht="15.75" x14ac:dyDescent="0.2">
      <c r="A1" s="184" t="s">
        <v>6679</v>
      </c>
    </row>
    <row r="2" spans="1:3" s="561" customFormat="1" ht="15.75" x14ac:dyDescent="0.2">
      <c r="A2" s="589" t="s">
        <v>6670</v>
      </c>
      <c r="B2" s="590"/>
      <c r="C2" s="590"/>
    </row>
    <row r="3" spans="1:3" s="561" customFormat="1" ht="15.75" x14ac:dyDescent="0.2">
      <c r="A3" s="589" t="s">
        <v>6669</v>
      </c>
      <c r="B3" s="590"/>
      <c r="C3" s="590"/>
    </row>
    <row r="4" spans="1:3" s="561" customFormat="1" ht="15.75" x14ac:dyDescent="0.2">
      <c r="A4" s="589" t="s">
        <v>6667</v>
      </c>
      <c r="B4" s="590"/>
      <c r="C4" s="590"/>
    </row>
    <row r="5" spans="1:3" s="561" customFormat="1" ht="15.75" x14ac:dyDescent="0.2">
      <c r="A5" s="589" t="s">
        <v>6668</v>
      </c>
      <c r="B5" s="590"/>
      <c r="C5" s="590"/>
    </row>
    <row r="6" spans="1:3" s="70" customFormat="1" ht="18.75" x14ac:dyDescent="0.2">
      <c r="A6" s="595" t="s">
        <v>1983</v>
      </c>
      <c r="B6" s="595"/>
      <c r="C6" s="595"/>
    </row>
    <row r="7" spans="1:3" s="70" customFormat="1" ht="15.75" x14ac:dyDescent="0.2">
      <c r="A7" s="411" t="s">
        <v>1984</v>
      </c>
      <c r="B7" s="412" t="s">
        <v>1985</v>
      </c>
      <c r="C7" s="411" t="s">
        <v>1986</v>
      </c>
    </row>
    <row r="8" spans="1:3" s="70" customFormat="1" ht="63.75" x14ac:dyDescent="0.2">
      <c r="A8" s="413" t="s">
        <v>6692</v>
      </c>
      <c r="B8" s="414" t="s">
        <v>1988</v>
      </c>
      <c r="C8" s="178" t="s">
        <v>5124</v>
      </c>
    </row>
    <row r="9" spans="1:3" s="379" customFormat="1" ht="45" x14ac:dyDescent="0.2">
      <c r="A9" s="415" t="s">
        <v>6693</v>
      </c>
      <c r="B9" s="400" t="s">
        <v>1988</v>
      </c>
      <c r="C9" s="178" t="s">
        <v>1989</v>
      </c>
    </row>
    <row r="10" spans="1:3" s="70" customFormat="1" ht="25.5" x14ac:dyDescent="0.2">
      <c r="A10" s="182" t="s">
        <v>6694</v>
      </c>
      <c r="B10" s="400" t="s">
        <v>1990</v>
      </c>
      <c r="C10" s="405" t="s">
        <v>5565</v>
      </c>
    </row>
    <row r="11" spans="1:3" s="70" customFormat="1" ht="30" x14ac:dyDescent="0.2">
      <c r="A11" s="413" t="s">
        <v>6695</v>
      </c>
      <c r="B11" s="400" t="s">
        <v>1988</v>
      </c>
      <c r="C11" s="178" t="s">
        <v>5123</v>
      </c>
    </row>
    <row r="12" spans="1:3" s="395" customFormat="1" ht="37.5" customHeight="1" x14ac:dyDescent="0.2">
      <c r="A12" s="413" t="s">
        <v>6696</v>
      </c>
      <c r="B12" s="400" t="s">
        <v>1988</v>
      </c>
      <c r="C12" s="405" t="s">
        <v>1992</v>
      </c>
    </row>
    <row r="13" spans="1:3" s="70" customFormat="1" ht="25.15" customHeight="1" x14ac:dyDescent="0.2">
      <c r="A13" s="413" t="s">
        <v>6697</v>
      </c>
      <c r="B13" s="400" t="s">
        <v>1987</v>
      </c>
      <c r="C13" s="178" t="s">
        <v>1993</v>
      </c>
    </row>
    <row r="14" spans="1:3" s="70" customFormat="1" ht="63.75" x14ac:dyDescent="0.2">
      <c r="A14" s="415" t="s">
        <v>6698</v>
      </c>
      <c r="B14" s="400" t="s">
        <v>1988</v>
      </c>
      <c r="C14" s="591" t="s">
        <v>3903</v>
      </c>
    </row>
    <row r="15" spans="1:3" s="194" customFormat="1" ht="51" x14ac:dyDescent="0.2">
      <c r="A15" s="593" t="s">
        <v>6699</v>
      </c>
      <c r="B15" s="416" t="s">
        <v>1988</v>
      </c>
      <c r="C15" s="593" t="s">
        <v>6700</v>
      </c>
    </row>
    <row r="16" spans="1:3" s="70" customFormat="1" x14ac:dyDescent="0.2"/>
    <row r="17" spans="1:3" s="70" customFormat="1" ht="18.75" x14ac:dyDescent="0.2">
      <c r="A17" s="596" t="s">
        <v>1994</v>
      </c>
      <c r="B17" s="596"/>
      <c r="C17" s="596"/>
    </row>
    <row r="18" spans="1:3" s="70" customFormat="1" ht="15.75" x14ac:dyDescent="0.2">
      <c r="A18" s="411" t="s">
        <v>1996</v>
      </c>
      <c r="B18" s="597" t="s">
        <v>1997</v>
      </c>
      <c r="C18" s="597"/>
    </row>
    <row r="19" spans="1:3" s="70" customFormat="1" ht="41.25" customHeight="1" x14ac:dyDescent="0.2">
      <c r="A19" s="417" t="s">
        <v>6522</v>
      </c>
      <c r="B19" s="598" t="s">
        <v>6701</v>
      </c>
      <c r="C19" s="599"/>
    </row>
    <row r="20" spans="1:3" s="404" customFormat="1" ht="18.75" customHeight="1" x14ac:dyDescent="0.2">
      <c r="A20" s="417" t="s">
        <v>1995</v>
      </c>
      <c r="B20" s="600" t="s">
        <v>1998</v>
      </c>
      <c r="C20" s="601"/>
    </row>
    <row r="21" spans="1:3" s="70" customFormat="1" ht="40.9" customHeight="1" x14ac:dyDescent="0.2">
      <c r="A21" s="417" t="s">
        <v>6521</v>
      </c>
      <c r="B21" s="598" t="s">
        <v>6702</v>
      </c>
      <c r="C21" s="599"/>
    </row>
    <row r="22" spans="1:3" s="553" customFormat="1" ht="40.9" customHeight="1" x14ac:dyDescent="0.2">
      <c r="A22" s="417" t="s">
        <v>3929</v>
      </c>
      <c r="B22" s="598" t="s">
        <v>6703</v>
      </c>
      <c r="C22" s="599"/>
    </row>
    <row r="23" spans="1:3" s="397" customFormat="1" ht="30" customHeight="1" x14ac:dyDescent="0.2">
      <c r="A23" s="417" t="s">
        <v>5315</v>
      </c>
      <c r="B23" s="598" t="s">
        <v>6704</v>
      </c>
      <c r="C23" s="599"/>
    </row>
    <row r="24" spans="1:3" s="70" customFormat="1" ht="30.6" customHeight="1" x14ac:dyDescent="0.2">
      <c r="A24" s="417" t="s">
        <v>4035</v>
      </c>
      <c r="B24" s="598" t="s">
        <v>6098</v>
      </c>
      <c r="C24" s="598"/>
    </row>
    <row r="25" spans="1:3" s="277" customFormat="1" ht="30.6" customHeight="1" x14ac:dyDescent="0.2">
      <c r="A25" s="417" t="s">
        <v>3904</v>
      </c>
      <c r="B25" s="598" t="s">
        <v>6099</v>
      </c>
      <c r="C25" s="598"/>
    </row>
    <row r="26" spans="1:3" s="277" customFormat="1" ht="30.6" customHeight="1" x14ac:dyDescent="0.2">
      <c r="A26" s="417" t="s">
        <v>3905</v>
      </c>
      <c r="B26" s="598" t="s">
        <v>6100</v>
      </c>
      <c r="C26" s="598"/>
    </row>
    <row r="27" spans="1:3" s="70" customFormat="1" ht="31.15" customHeight="1" x14ac:dyDescent="0.2">
      <c r="A27" s="417" t="s">
        <v>1999</v>
      </c>
      <c r="B27" s="598" t="s">
        <v>6705</v>
      </c>
      <c r="C27" s="598"/>
    </row>
    <row r="28" spans="1:3" s="477" customFormat="1" ht="24.75" customHeight="1" x14ac:dyDescent="0.2">
      <c r="A28" s="417" t="s">
        <v>6006</v>
      </c>
      <c r="B28" s="598" t="s">
        <v>6706</v>
      </c>
      <c r="C28" s="598"/>
    </row>
    <row r="29" spans="1:3" s="379" customFormat="1" ht="14.25" x14ac:dyDescent="0.2">
      <c r="A29" s="417" t="s">
        <v>5067</v>
      </c>
      <c r="B29" s="191" t="s">
        <v>6707</v>
      </c>
      <c r="C29" s="3"/>
    </row>
    <row r="30" spans="1:3" s="279" customFormat="1" ht="30.6" customHeight="1" x14ac:dyDescent="0.2">
      <c r="A30" s="417" t="s">
        <v>4036</v>
      </c>
      <c r="B30" s="598" t="s">
        <v>4037</v>
      </c>
      <c r="C30" s="598"/>
    </row>
    <row r="31" spans="1:3" s="70" customFormat="1" ht="21.75" customHeight="1" x14ac:dyDescent="0.2">
      <c r="A31" s="417" t="s">
        <v>2000</v>
      </c>
      <c r="B31" s="598" t="s">
        <v>4038</v>
      </c>
      <c r="C31" s="598"/>
    </row>
    <row r="32" spans="1:3" s="70" customFormat="1" ht="30.6" customHeight="1" x14ac:dyDescent="0.2">
      <c r="A32" s="418" t="s">
        <v>5125</v>
      </c>
      <c r="B32" s="602" t="s">
        <v>2001</v>
      </c>
      <c r="C32" s="602"/>
    </row>
    <row r="34" spans="1:3" s="566" customFormat="1" x14ac:dyDescent="0.2">
      <c r="A34" s="594" t="s">
        <v>6709</v>
      </c>
    </row>
    <row r="35" spans="1:3" s="566" customFormat="1" x14ac:dyDescent="0.2">
      <c r="A35" s="337" t="s">
        <v>6710</v>
      </c>
    </row>
    <row r="36" spans="1:3" x14ac:dyDescent="0.2">
      <c r="A36" t="s">
        <v>1958</v>
      </c>
    </row>
    <row r="37" spans="1:3" s="194" customFormat="1" x14ac:dyDescent="0.2">
      <c r="A37" s="193" t="s">
        <v>3358</v>
      </c>
    </row>
    <row r="38" spans="1:3" s="194" customFormat="1" x14ac:dyDescent="0.2">
      <c r="A38" s="193" t="s">
        <v>3360</v>
      </c>
    </row>
    <row r="39" spans="1:3" x14ac:dyDescent="0.2">
      <c r="A39" t="s">
        <v>1959</v>
      </c>
    </row>
    <row r="40" spans="1:3" s="404" customFormat="1" x14ac:dyDescent="0.2">
      <c r="A40" s="403" t="s">
        <v>5431</v>
      </c>
    </row>
    <row r="41" spans="1:3" s="404" customFormat="1" x14ac:dyDescent="0.2">
      <c r="A41" s="557" t="s">
        <v>5360</v>
      </c>
    </row>
    <row r="42" spans="1:3" s="397" customFormat="1" x14ac:dyDescent="0.2">
      <c r="A42" s="557" t="s">
        <v>5305</v>
      </c>
    </row>
    <row r="43" spans="1:3" s="72" customFormat="1" x14ac:dyDescent="0.2">
      <c r="A43" s="6" t="s">
        <v>5435</v>
      </c>
    </row>
    <row r="44" spans="1:3" s="72" customFormat="1" x14ac:dyDescent="0.2">
      <c r="A44" s="6" t="s">
        <v>3359</v>
      </c>
    </row>
    <row r="45" spans="1:3" s="72" customFormat="1" x14ac:dyDescent="0.2">
      <c r="A45" s="6" t="s">
        <v>6708</v>
      </c>
    </row>
    <row r="46" spans="1:3" s="72" customFormat="1" x14ac:dyDescent="0.2">
      <c r="A46" s="6"/>
    </row>
    <row r="47" spans="1:3" s="70" customFormat="1" ht="14.25" x14ac:dyDescent="0.2">
      <c r="A47" s="603" t="s">
        <v>1961</v>
      </c>
      <c r="B47" s="603"/>
      <c r="C47" s="603"/>
    </row>
    <row r="48" spans="1:3" x14ac:dyDescent="0.2">
      <c r="A48" s="185" t="s">
        <v>1981</v>
      </c>
      <c r="B48" s="185" t="s">
        <v>1960</v>
      </c>
      <c r="C48" s="185" t="s">
        <v>1982</v>
      </c>
    </row>
    <row r="49" spans="1:10" x14ac:dyDescent="0.2">
      <c r="A49" s="180" t="s">
        <v>1892</v>
      </c>
      <c r="B49" s="193" t="s">
        <v>3370</v>
      </c>
      <c r="C49" t="s">
        <v>1899</v>
      </c>
      <c r="D49" s="10"/>
    </row>
    <row r="50" spans="1:10" x14ac:dyDescent="0.2">
      <c r="A50" s="193" t="s">
        <v>3365</v>
      </c>
      <c r="B50" s="180" t="s">
        <v>1895</v>
      </c>
      <c r="C50" s="183" t="s">
        <v>779</v>
      </c>
    </row>
    <row r="51" spans="1:10" x14ac:dyDescent="0.2">
      <c r="A51" s="194" t="s">
        <v>3364</v>
      </c>
      <c r="B51" s="180" t="s">
        <v>1894</v>
      </c>
      <c r="C51" s="179" t="s">
        <v>2003</v>
      </c>
    </row>
    <row r="52" spans="1:10" x14ac:dyDescent="0.2">
      <c r="A52" s="180" t="s">
        <v>1902</v>
      </c>
      <c r="B52" s="194" t="s">
        <v>1894</v>
      </c>
      <c r="C52" t="s">
        <v>777</v>
      </c>
      <c r="D52" s="163"/>
    </row>
    <row r="53" spans="1:10" x14ac:dyDescent="0.2">
      <c r="A53" s="180" t="s">
        <v>1896</v>
      </c>
      <c r="B53" s="193" t="s">
        <v>3371</v>
      </c>
      <c r="C53" t="s">
        <v>776</v>
      </c>
      <c r="D53" s="10"/>
    </row>
    <row r="54" spans="1:10" s="70" customFormat="1" x14ac:dyDescent="0.2">
      <c r="A54" s="180" t="s">
        <v>1900</v>
      </c>
      <c r="B54" s="193" t="s">
        <v>3367</v>
      </c>
      <c r="C54" s="70" t="s">
        <v>1901</v>
      </c>
      <c r="D54" s="10"/>
    </row>
    <row r="55" spans="1:10" x14ac:dyDescent="0.2">
      <c r="A55" s="180" t="s">
        <v>1897</v>
      </c>
      <c r="B55" s="193" t="s">
        <v>3371</v>
      </c>
      <c r="C55" t="s">
        <v>1898</v>
      </c>
      <c r="D55" s="163"/>
    </row>
    <row r="56" spans="1:10" x14ac:dyDescent="0.2">
      <c r="A56" s="180" t="s">
        <v>1904</v>
      </c>
      <c r="B56" s="21" t="s">
        <v>1893</v>
      </c>
      <c r="C56" t="s">
        <v>1905</v>
      </c>
      <c r="D56" s="163">
        <v>100000000</v>
      </c>
    </row>
    <row r="57" spans="1:10" x14ac:dyDescent="0.2">
      <c r="A57" s="180" t="s">
        <v>1963</v>
      </c>
      <c r="B57" s="180" t="s">
        <v>1907</v>
      </c>
      <c r="C57" s="55" t="s">
        <v>2004</v>
      </c>
      <c r="D57" s="552"/>
      <c r="E57" s="553"/>
      <c r="F57" s="553"/>
      <c r="G57" s="553"/>
      <c r="H57" s="553"/>
      <c r="I57" s="553"/>
      <c r="J57" s="553"/>
    </row>
    <row r="58" spans="1:10" x14ac:dyDescent="0.2">
      <c r="A58" s="180" t="s">
        <v>1964</v>
      </c>
      <c r="B58" s="180" t="s">
        <v>1908</v>
      </c>
      <c r="C58" s="55" t="s">
        <v>847</v>
      </c>
    </row>
    <row r="59" spans="1:10" x14ac:dyDescent="0.2">
      <c r="A59" s="180" t="s">
        <v>1965</v>
      </c>
      <c r="B59" s="180" t="s">
        <v>1909</v>
      </c>
      <c r="C59" s="55" t="s">
        <v>845</v>
      </c>
    </row>
    <row r="60" spans="1:10" x14ac:dyDescent="0.2">
      <c r="A60" s="180" t="s">
        <v>1966</v>
      </c>
      <c r="B60" s="180" t="s">
        <v>1910</v>
      </c>
      <c r="C60" s="55" t="s">
        <v>898</v>
      </c>
    </row>
    <row r="61" spans="1:10" x14ac:dyDescent="0.2">
      <c r="A61" s="180" t="s">
        <v>1967</v>
      </c>
      <c r="B61" s="180" t="s">
        <v>1911</v>
      </c>
      <c r="C61" s="187" t="s">
        <v>2005</v>
      </c>
    </row>
    <row r="62" spans="1:10" s="404" customFormat="1" x14ac:dyDescent="0.2">
      <c r="A62" s="403" t="s">
        <v>1967</v>
      </c>
      <c r="B62" s="404" t="s">
        <v>5550</v>
      </c>
      <c r="C62" s="187" t="s">
        <v>901</v>
      </c>
    </row>
    <row r="63" spans="1:10" s="404" customFormat="1" x14ac:dyDescent="0.2">
      <c r="A63" s="403" t="s">
        <v>1964</v>
      </c>
      <c r="B63" s="404" t="s">
        <v>5551</v>
      </c>
      <c r="C63" s="187" t="s">
        <v>5552</v>
      </c>
    </row>
    <row r="64" spans="1:10" x14ac:dyDescent="0.2">
      <c r="A64" s="180" t="s">
        <v>1966</v>
      </c>
      <c r="B64" s="180" t="s">
        <v>1912</v>
      </c>
      <c r="C64" s="55" t="s">
        <v>2006</v>
      </c>
    </row>
    <row r="65" spans="1:4" x14ac:dyDescent="0.2">
      <c r="A65" s="180" t="s">
        <v>1968</v>
      </c>
      <c r="B65" s="180" t="s">
        <v>1913</v>
      </c>
      <c r="C65" s="55" t="s">
        <v>2007</v>
      </c>
    </row>
    <row r="66" spans="1:4" x14ac:dyDescent="0.2">
      <c r="A66" s="180" t="s">
        <v>1969</v>
      </c>
      <c r="B66" s="180" t="s">
        <v>1914</v>
      </c>
      <c r="C66" s="55" t="s">
        <v>2008</v>
      </c>
    </row>
    <row r="67" spans="1:4" x14ac:dyDescent="0.2">
      <c r="A67" s="180" t="s">
        <v>1970</v>
      </c>
      <c r="B67" s="180" t="s">
        <v>1915</v>
      </c>
      <c r="C67" s="55" t="s">
        <v>2009</v>
      </c>
    </row>
    <row r="68" spans="1:4" x14ac:dyDescent="0.2">
      <c r="A68" s="403" t="s">
        <v>5555</v>
      </c>
      <c r="B68" s="180" t="s">
        <v>1917</v>
      </c>
      <c r="C68" s="180" t="s">
        <v>2010</v>
      </c>
    </row>
    <row r="69" spans="1:4" x14ac:dyDescent="0.2">
      <c r="A69" s="180" t="s">
        <v>1962</v>
      </c>
      <c r="B69" s="180" t="s">
        <v>1918</v>
      </c>
      <c r="C69" s="180" t="s">
        <v>2011</v>
      </c>
    </row>
    <row r="70" spans="1:4" x14ac:dyDescent="0.2">
      <c r="A70" s="180" t="s">
        <v>1963</v>
      </c>
      <c r="B70" s="180" t="s">
        <v>1919</v>
      </c>
      <c r="C70" s="55" t="s">
        <v>2012</v>
      </c>
    </row>
    <row r="71" spans="1:4" x14ac:dyDescent="0.2">
      <c r="A71" s="180" t="s">
        <v>1967</v>
      </c>
      <c r="B71" s="180" t="s">
        <v>1920</v>
      </c>
      <c r="C71" s="55" t="s">
        <v>2013</v>
      </c>
    </row>
    <row r="72" spans="1:4" x14ac:dyDescent="0.2">
      <c r="A72" s="180" t="s">
        <v>1971</v>
      </c>
      <c r="B72" s="180" t="s">
        <v>1921</v>
      </c>
      <c r="C72" s="55" t="s">
        <v>914</v>
      </c>
    </row>
    <row r="73" spans="1:4" x14ac:dyDescent="0.2">
      <c r="A73" s="180" t="s">
        <v>1972</v>
      </c>
      <c r="B73" s="180" t="s">
        <v>1922</v>
      </c>
      <c r="C73" s="55" t="s">
        <v>2014</v>
      </c>
    </row>
    <row r="74" spans="1:4" x14ac:dyDescent="0.2">
      <c r="A74" s="186" t="s">
        <v>1973</v>
      </c>
      <c r="B74" s="186" t="s">
        <v>1923</v>
      </c>
      <c r="C74" s="226" t="s">
        <v>2015</v>
      </c>
      <c r="D74" s="227"/>
    </row>
  </sheetData>
  <mergeCells count="17">
    <mergeCell ref="B22:C22"/>
    <mergeCell ref="B27:C27"/>
    <mergeCell ref="B31:C31"/>
    <mergeCell ref="B32:C32"/>
    <mergeCell ref="A47:C47"/>
    <mergeCell ref="B30:C30"/>
    <mergeCell ref="B24:C24"/>
    <mergeCell ref="B25:C25"/>
    <mergeCell ref="B26:C26"/>
    <mergeCell ref="B23:C23"/>
    <mergeCell ref="B28:C28"/>
    <mergeCell ref="A6:C6"/>
    <mergeCell ref="A17:C17"/>
    <mergeCell ref="B18:C18"/>
    <mergeCell ref="B19:C19"/>
    <mergeCell ref="B21:C21"/>
    <mergeCell ref="B20:C20"/>
  </mergeCells>
  <hyperlinks>
    <hyperlink ref="A10" r:id="rId1"/>
    <hyperlink ref="A12" r:id="rId2" display="4) Decreto Ministeriale Mef del 6 agosto 2021 "/>
    <hyperlink ref="A14" r:id="rId3" display="6) Operational arrangements between European Commission and Italy del 22 dicembre 2021 (in inglese)"/>
    <hyperlink ref="A8" r:id="rId4" display="2) Documento di lavoro dei servizi della Commissione - Allegato Tabella di marcatura"/>
    <hyperlink ref="A9" r:id="rId5" display="3) Allegato alla decisione del Consiglio di approvazione del Pnrr dell'Italia (22 giugno 2021)"/>
    <hyperlink ref="A13"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2"/>
  <sheetViews>
    <sheetView workbookViewId="0">
      <pane ySplit="1" topLeftCell="A62" activePane="bottomLeft" state="frozen"/>
      <selection pane="bottomLeft" activeCell="B67" sqref="B67"/>
    </sheetView>
  </sheetViews>
  <sheetFormatPr defaultRowHeight="12.75" x14ac:dyDescent="0.2"/>
  <cols>
    <col min="1" max="1" width="15.33203125" style="477" bestFit="1" customWidth="1"/>
    <col min="2" max="2" width="18.5" style="421" bestFit="1" customWidth="1"/>
    <col min="3" max="3" width="47.6640625" style="194" customWidth="1"/>
    <col min="4" max="4" width="15.33203125" bestFit="1" customWidth="1"/>
    <col min="5" max="6" width="10.5" bestFit="1" customWidth="1"/>
    <col min="7" max="12" width="9.33203125" style="421"/>
    <col min="13" max="14" width="15.5" customWidth="1"/>
    <col min="15" max="15" width="17.1640625" customWidth="1"/>
    <col min="16" max="16" width="15.33203125" customWidth="1"/>
    <col min="17" max="17" width="14.6640625" customWidth="1"/>
    <col min="18" max="18" width="16.83203125" customWidth="1"/>
  </cols>
  <sheetData>
    <row r="1" spans="1:18" ht="25.5" x14ac:dyDescent="0.2">
      <c r="A1" s="476" t="s">
        <v>5126</v>
      </c>
      <c r="B1" s="385" t="s">
        <v>5020</v>
      </c>
      <c r="C1" s="6" t="s">
        <v>792</v>
      </c>
      <c r="D1" s="7" t="s">
        <v>877</v>
      </c>
      <c r="E1" s="7" t="s">
        <v>793</v>
      </c>
      <c r="F1" s="7" t="s">
        <v>794</v>
      </c>
      <c r="G1" s="4">
        <v>2021</v>
      </c>
      <c r="H1" s="4">
        <v>2022</v>
      </c>
      <c r="I1" s="4">
        <v>2023</v>
      </c>
      <c r="J1" s="4">
        <v>2024</v>
      </c>
      <c r="K1" s="4">
        <v>2025</v>
      </c>
      <c r="L1" s="4">
        <v>2026</v>
      </c>
      <c r="M1" t="s">
        <v>5578</v>
      </c>
      <c r="N1" s="421" t="s">
        <v>5579</v>
      </c>
      <c r="O1" s="421" t="s">
        <v>5580</v>
      </c>
      <c r="P1" s="421" t="s">
        <v>5581</v>
      </c>
      <c r="Q1" s="421" t="s">
        <v>5582</v>
      </c>
      <c r="R1" s="421" t="s">
        <v>5583</v>
      </c>
    </row>
    <row r="2" spans="1:18" x14ac:dyDescent="0.2">
      <c r="A2" s="476" t="s">
        <v>5585</v>
      </c>
      <c r="B2" s="421" t="s">
        <v>4708</v>
      </c>
      <c r="C2" s="189" t="s">
        <v>774</v>
      </c>
      <c r="D2" s="9">
        <v>900000000</v>
      </c>
      <c r="E2" s="8">
        <v>44470</v>
      </c>
      <c r="F2" s="8">
        <v>46203</v>
      </c>
      <c r="G2" s="10">
        <v>0</v>
      </c>
      <c r="H2" s="10">
        <v>111.6</v>
      </c>
      <c r="I2" s="10">
        <v>292.60000000000002</v>
      </c>
      <c r="J2" s="10">
        <v>286.60000000000002</v>
      </c>
      <c r="K2" s="10">
        <v>146.6</v>
      </c>
      <c r="L2" s="10">
        <v>62.6</v>
      </c>
      <c r="N2" s="512" t="s">
        <v>6178</v>
      </c>
      <c r="O2" s="512" t="s">
        <v>6179</v>
      </c>
      <c r="P2" s="512" t="s">
        <v>6180</v>
      </c>
      <c r="Q2" s="512" t="s">
        <v>6181</v>
      </c>
      <c r="R2" s="512" t="s">
        <v>6182</v>
      </c>
    </row>
    <row r="3" spans="1:18" x14ac:dyDescent="0.2">
      <c r="A3" s="476" t="s">
        <v>5586</v>
      </c>
      <c r="B3" s="421" t="s">
        <v>4709</v>
      </c>
      <c r="C3" s="189" t="s">
        <v>768</v>
      </c>
      <c r="D3" s="9">
        <v>1000000000</v>
      </c>
      <c r="E3" s="8">
        <v>44470</v>
      </c>
      <c r="F3" s="8">
        <v>46203</v>
      </c>
      <c r="G3" s="10">
        <v>0</v>
      </c>
      <c r="H3" s="10">
        <v>23</v>
      </c>
      <c r="I3" s="10">
        <v>46</v>
      </c>
      <c r="J3" s="10">
        <v>302</v>
      </c>
      <c r="K3" s="10">
        <v>423</v>
      </c>
      <c r="L3" s="10">
        <v>206</v>
      </c>
      <c r="N3" s="512" t="s">
        <v>6183</v>
      </c>
      <c r="O3" s="512" t="s">
        <v>6184</v>
      </c>
      <c r="P3" s="512" t="s">
        <v>6185</v>
      </c>
      <c r="Q3" s="512" t="s">
        <v>6186</v>
      </c>
      <c r="R3" s="512" t="s">
        <v>6187</v>
      </c>
    </row>
    <row r="4" spans="1:18" x14ac:dyDescent="0.2">
      <c r="A4" s="476" t="s">
        <v>5587</v>
      </c>
      <c r="B4" s="421" t="s">
        <v>4711</v>
      </c>
      <c r="C4" s="189" t="s">
        <v>772</v>
      </c>
      <c r="D4" s="9">
        <v>646000000</v>
      </c>
      <c r="E4" s="8">
        <v>44561</v>
      </c>
      <c r="F4" s="8">
        <v>46022</v>
      </c>
      <c r="G4" s="10">
        <v>69</v>
      </c>
      <c r="H4" s="10">
        <v>100</v>
      </c>
      <c r="I4" s="10">
        <v>172</v>
      </c>
      <c r="J4" s="10">
        <v>126</v>
      </c>
      <c r="K4" s="10">
        <v>89</v>
      </c>
      <c r="L4" s="10">
        <v>0</v>
      </c>
      <c r="M4" s="512" t="s">
        <v>6188</v>
      </c>
      <c r="N4" s="512" t="s">
        <v>6189</v>
      </c>
      <c r="O4" s="512" t="s">
        <v>6190</v>
      </c>
      <c r="P4" s="512" t="s">
        <v>6191</v>
      </c>
      <c r="Q4" s="512" t="s">
        <v>6192</v>
      </c>
    </row>
    <row r="5" spans="1:18" x14ac:dyDescent="0.2">
      <c r="A5" s="511" t="s">
        <v>6193</v>
      </c>
      <c r="B5" s="19" t="s">
        <v>6682</v>
      </c>
      <c r="C5" s="189" t="s">
        <v>778</v>
      </c>
      <c r="D5" s="9">
        <v>2013000000</v>
      </c>
      <c r="E5" s="8">
        <v>44203</v>
      </c>
      <c r="F5" s="8">
        <v>46203</v>
      </c>
      <c r="G5" s="10">
        <v>79.3</v>
      </c>
      <c r="H5" s="10">
        <v>234.3</v>
      </c>
      <c r="I5" s="10">
        <v>320.89999999999998</v>
      </c>
      <c r="J5" s="10">
        <v>515.5</v>
      </c>
      <c r="K5" s="10">
        <v>523.29999999999995</v>
      </c>
      <c r="L5" s="10">
        <v>339.7</v>
      </c>
      <c r="M5" s="512" t="s">
        <v>5256</v>
      </c>
      <c r="N5" s="512" t="s">
        <v>6195</v>
      </c>
      <c r="O5" s="512" t="s">
        <v>6195</v>
      </c>
      <c r="P5" s="512" t="s">
        <v>6196</v>
      </c>
      <c r="Q5" s="512" t="s">
        <v>6197</v>
      </c>
      <c r="R5" s="512" t="s">
        <v>6198</v>
      </c>
    </row>
    <row r="6" spans="1:18" x14ac:dyDescent="0.2">
      <c r="A6" s="476" t="s">
        <v>5598</v>
      </c>
      <c r="B6" s="421" t="s">
        <v>4727</v>
      </c>
      <c r="C6" s="189" t="s">
        <v>771</v>
      </c>
      <c r="D6" s="9">
        <v>623000000</v>
      </c>
      <c r="E6" s="8">
        <v>44105</v>
      </c>
      <c r="F6" s="8">
        <v>45657</v>
      </c>
      <c r="G6" s="10">
        <v>170</v>
      </c>
      <c r="H6" s="10">
        <v>190.4</v>
      </c>
      <c r="I6" s="10">
        <v>174</v>
      </c>
      <c r="J6" s="10">
        <v>88.6</v>
      </c>
      <c r="K6" s="10">
        <v>0</v>
      </c>
      <c r="L6" s="10">
        <v>0</v>
      </c>
      <c r="M6" s="512" t="s">
        <v>6199</v>
      </c>
      <c r="N6" s="512" t="s">
        <v>6200</v>
      </c>
      <c r="O6" s="512" t="s">
        <v>6201</v>
      </c>
      <c r="P6" s="512" t="s">
        <v>6202</v>
      </c>
    </row>
    <row r="7" spans="1:18" x14ac:dyDescent="0.2">
      <c r="A7" s="511" t="s">
        <v>6203</v>
      </c>
      <c r="B7" s="19" t="s">
        <v>6680</v>
      </c>
      <c r="C7" s="189" t="s">
        <v>773</v>
      </c>
      <c r="D7" s="9">
        <v>611200000</v>
      </c>
      <c r="E7" s="8">
        <v>44205</v>
      </c>
      <c r="F7" s="8">
        <v>46203</v>
      </c>
      <c r="G7" s="10">
        <v>60</v>
      </c>
      <c r="H7" s="10">
        <v>73.099999999999994</v>
      </c>
      <c r="I7" s="10">
        <v>96.5</v>
      </c>
      <c r="J7" s="10">
        <v>102.5</v>
      </c>
      <c r="K7" s="10">
        <v>144.5</v>
      </c>
      <c r="L7" s="10">
        <v>134.6</v>
      </c>
      <c r="M7" s="512" t="s">
        <v>5256</v>
      </c>
      <c r="N7" s="512" t="s">
        <v>6205</v>
      </c>
      <c r="O7" s="512" t="s">
        <v>6205</v>
      </c>
      <c r="P7" s="512" t="s">
        <v>6205</v>
      </c>
      <c r="Q7" s="512" t="s">
        <v>6205</v>
      </c>
      <c r="R7" s="512" t="s">
        <v>6205</v>
      </c>
    </row>
    <row r="8" spans="1:18" x14ac:dyDescent="0.2">
      <c r="A8" s="511" t="s">
        <v>6206</v>
      </c>
      <c r="B8" s="19" t="s">
        <v>6681</v>
      </c>
      <c r="C8" s="189" t="s">
        <v>769</v>
      </c>
      <c r="D8" s="9">
        <v>195000000</v>
      </c>
      <c r="E8" s="8">
        <v>44378</v>
      </c>
      <c r="F8" s="8">
        <v>46203</v>
      </c>
      <c r="G8" s="10">
        <v>16</v>
      </c>
      <c r="H8" s="10">
        <v>73</v>
      </c>
      <c r="I8" s="10">
        <v>79</v>
      </c>
      <c r="J8" s="10">
        <v>27</v>
      </c>
      <c r="K8" s="10">
        <v>0</v>
      </c>
      <c r="L8" s="10">
        <v>0</v>
      </c>
      <c r="M8" s="512" t="s">
        <v>6208</v>
      </c>
      <c r="N8" s="512" t="s">
        <v>6209</v>
      </c>
      <c r="O8" s="512" t="s">
        <v>6209</v>
      </c>
      <c r="P8" s="512" t="s">
        <v>6209</v>
      </c>
    </row>
    <row r="9" spans="1:18" x14ac:dyDescent="0.2">
      <c r="A9" s="476" t="s">
        <v>5609</v>
      </c>
      <c r="B9" s="19" t="s">
        <v>5473</v>
      </c>
      <c r="C9" s="189" t="s">
        <v>776</v>
      </c>
      <c r="D9" s="9">
        <v>20500000</v>
      </c>
      <c r="E9" s="8">
        <v>44378</v>
      </c>
      <c r="F9" s="8">
        <v>45657</v>
      </c>
      <c r="G9" s="10">
        <v>1</v>
      </c>
      <c r="H9" s="10">
        <v>5.5</v>
      </c>
      <c r="I9" s="10">
        <v>14</v>
      </c>
      <c r="J9" s="10">
        <v>0</v>
      </c>
      <c r="K9" s="10">
        <v>0</v>
      </c>
      <c r="L9" s="10">
        <v>0</v>
      </c>
      <c r="M9" s="512" t="s">
        <v>6210</v>
      </c>
      <c r="N9" s="512" t="s">
        <v>6211</v>
      </c>
      <c r="O9" s="512" t="s">
        <v>6212</v>
      </c>
    </row>
    <row r="10" spans="1:18" x14ac:dyDescent="0.2">
      <c r="A10" s="476" t="s">
        <v>5616</v>
      </c>
      <c r="B10" s="421" t="s">
        <v>4748</v>
      </c>
      <c r="C10" s="189" t="s">
        <v>779</v>
      </c>
      <c r="D10" s="9">
        <v>734200000</v>
      </c>
      <c r="E10" s="8">
        <v>44470</v>
      </c>
      <c r="F10" s="8">
        <v>46203</v>
      </c>
      <c r="G10" s="10">
        <v>137.19999999999999</v>
      </c>
      <c r="H10" s="10">
        <v>197</v>
      </c>
      <c r="I10" s="10">
        <v>197</v>
      </c>
      <c r="J10" s="10">
        <v>129</v>
      </c>
      <c r="K10" s="10">
        <v>48.5</v>
      </c>
      <c r="L10" s="10">
        <v>25.5</v>
      </c>
      <c r="M10" s="512" t="s">
        <v>5256</v>
      </c>
      <c r="N10" s="512" t="s">
        <v>6213</v>
      </c>
      <c r="O10" s="512" t="s">
        <v>6213</v>
      </c>
      <c r="P10" s="512" t="s">
        <v>6213</v>
      </c>
      <c r="Q10" s="512" t="s">
        <v>6213</v>
      </c>
      <c r="R10" s="512" t="s">
        <v>6213</v>
      </c>
    </row>
    <row r="11" spans="1:18" s="195" customFormat="1" x14ac:dyDescent="0.2">
      <c r="A11" s="476" t="s">
        <v>5617</v>
      </c>
      <c r="B11" s="19" t="s">
        <v>5472</v>
      </c>
      <c r="C11" s="189" t="s">
        <v>770</v>
      </c>
      <c r="D11" s="9">
        <v>489900000</v>
      </c>
      <c r="E11" s="8">
        <v>44743</v>
      </c>
      <c r="F11" s="8">
        <v>46022</v>
      </c>
      <c r="G11" s="10">
        <v>29.9</v>
      </c>
      <c r="H11" s="10">
        <v>85</v>
      </c>
      <c r="I11" s="10">
        <v>110</v>
      </c>
      <c r="J11" s="10">
        <v>110</v>
      </c>
      <c r="K11" s="10">
        <v>100</v>
      </c>
      <c r="L11" s="10">
        <v>55</v>
      </c>
      <c r="M11" s="512" t="s">
        <v>6214</v>
      </c>
      <c r="N11" s="512" t="s">
        <v>6215</v>
      </c>
      <c r="O11" s="512" t="s">
        <v>6215</v>
      </c>
      <c r="P11" s="512" t="s">
        <v>6215</v>
      </c>
      <c r="Q11" s="512" t="s">
        <v>6215</v>
      </c>
      <c r="R11" s="512" t="s">
        <v>6216</v>
      </c>
    </row>
    <row r="12" spans="1:18" s="195" customFormat="1" x14ac:dyDescent="0.2">
      <c r="A12" s="476" t="s">
        <v>5610</v>
      </c>
      <c r="B12" s="19" t="s">
        <v>5478</v>
      </c>
      <c r="C12" s="189" t="s">
        <v>775</v>
      </c>
      <c r="D12" s="9">
        <v>2268050000</v>
      </c>
      <c r="E12" s="8">
        <v>44378</v>
      </c>
      <c r="F12" s="8">
        <v>46387</v>
      </c>
      <c r="G12" s="10">
        <v>402.43</v>
      </c>
      <c r="H12" s="10">
        <v>762.34</v>
      </c>
      <c r="I12" s="10">
        <v>530.20000000000005</v>
      </c>
      <c r="J12" s="10">
        <v>398.67999999999995</v>
      </c>
      <c r="K12" s="10">
        <v>99.949999999999989</v>
      </c>
      <c r="L12" s="10">
        <v>74.47</v>
      </c>
      <c r="M12" s="512" t="s">
        <v>6210</v>
      </c>
      <c r="N12" s="512" t="s">
        <v>6195</v>
      </c>
      <c r="O12" s="512" t="s">
        <v>6217</v>
      </c>
      <c r="P12" s="512" t="s">
        <v>6218</v>
      </c>
      <c r="Q12" s="512" t="s">
        <v>6195</v>
      </c>
      <c r="R12" s="512" t="s">
        <v>6219</v>
      </c>
    </row>
    <row r="13" spans="1:18" s="195" customFormat="1" x14ac:dyDescent="0.2">
      <c r="A13" s="476" t="s">
        <v>5618</v>
      </c>
      <c r="B13" s="19" t="s">
        <v>5479</v>
      </c>
      <c r="C13" s="189" t="s">
        <v>777</v>
      </c>
      <c r="D13" s="9">
        <v>41800000</v>
      </c>
      <c r="E13" s="8">
        <v>44197</v>
      </c>
      <c r="F13" s="8">
        <v>46203</v>
      </c>
      <c r="G13" s="10">
        <v>0.5</v>
      </c>
      <c r="H13" s="10">
        <v>8.52</v>
      </c>
      <c r="I13" s="10">
        <v>8.49</v>
      </c>
      <c r="J13" s="10">
        <v>8.59</v>
      </c>
      <c r="K13" s="10">
        <v>7.98</v>
      </c>
      <c r="L13" s="10">
        <v>7.98</v>
      </c>
      <c r="M13" s="512" t="s">
        <v>6210</v>
      </c>
      <c r="N13" s="512" t="s">
        <v>6220</v>
      </c>
      <c r="O13" s="512" t="s">
        <v>6195</v>
      </c>
      <c r="P13" s="512" t="s">
        <v>6221</v>
      </c>
      <c r="Q13" s="512" t="s">
        <v>6195</v>
      </c>
      <c r="R13" s="512" t="s">
        <v>6222</v>
      </c>
    </row>
    <row r="14" spans="1:18" x14ac:dyDescent="0.2">
      <c r="A14" s="476" t="s">
        <v>5628</v>
      </c>
      <c r="B14" s="19" t="s">
        <v>5495</v>
      </c>
      <c r="C14" s="189" t="s">
        <v>783</v>
      </c>
      <c r="D14" s="9">
        <v>13381000000</v>
      </c>
      <c r="E14" s="8">
        <v>44197</v>
      </c>
      <c r="F14" s="8">
        <v>46203</v>
      </c>
      <c r="G14" s="10">
        <v>1838</v>
      </c>
      <c r="H14" s="10">
        <v>3729.8</v>
      </c>
      <c r="I14" s="10">
        <v>4301.5</v>
      </c>
      <c r="J14" s="10">
        <v>2605.6</v>
      </c>
      <c r="K14" s="10">
        <v>853.8</v>
      </c>
      <c r="L14" s="10">
        <v>52.3</v>
      </c>
      <c r="M14" s="511" t="s">
        <v>6223</v>
      </c>
      <c r="N14" s="511" t="s">
        <v>6224</v>
      </c>
      <c r="O14" s="511" t="s">
        <v>6224</v>
      </c>
      <c r="P14" s="511" t="s">
        <v>6225</v>
      </c>
      <c r="Q14" s="511" t="s">
        <v>6226</v>
      </c>
      <c r="R14" s="511" t="s">
        <v>6212</v>
      </c>
    </row>
    <row r="15" spans="1:18" x14ac:dyDescent="0.2">
      <c r="A15" s="476" t="s">
        <v>5635</v>
      </c>
      <c r="B15" s="421" t="s">
        <v>4756</v>
      </c>
      <c r="C15" s="189" t="s">
        <v>781</v>
      </c>
      <c r="D15" s="9">
        <v>340000000</v>
      </c>
      <c r="E15" s="8">
        <v>44287</v>
      </c>
      <c r="F15" s="8">
        <v>46203</v>
      </c>
      <c r="G15" s="10">
        <v>0</v>
      </c>
      <c r="H15" s="10">
        <v>33</v>
      </c>
      <c r="I15" s="10">
        <v>7</v>
      </c>
      <c r="J15" s="10">
        <v>40</v>
      </c>
      <c r="K15" s="10">
        <v>107</v>
      </c>
      <c r="L15" s="10">
        <v>153</v>
      </c>
      <c r="N15" s="511" t="s">
        <v>6227</v>
      </c>
      <c r="O15" s="511" t="s">
        <v>6228</v>
      </c>
      <c r="P15" s="511" t="s">
        <v>6228</v>
      </c>
      <c r="Q15" s="511" t="s">
        <v>6229</v>
      </c>
      <c r="R15" s="511" t="s">
        <v>6228</v>
      </c>
    </row>
    <row r="16" spans="1:18" x14ac:dyDescent="0.2">
      <c r="A16" s="476" t="s">
        <v>5636</v>
      </c>
      <c r="B16" s="19" t="s">
        <v>5498</v>
      </c>
      <c r="C16" s="189" t="s">
        <v>780</v>
      </c>
      <c r="D16" s="9">
        <v>6706500000</v>
      </c>
      <c r="E16" s="8">
        <v>44287</v>
      </c>
      <c r="F16" s="8">
        <v>46203</v>
      </c>
      <c r="G16" s="10">
        <v>16.5</v>
      </c>
      <c r="H16" s="10">
        <v>928</v>
      </c>
      <c r="I16" s="10">
        <v>1143.5</v>
      </c>
      <c r="J16" s="10">
        <v>1521.5</v>
      </c>
      <c r="K16" s="10">
        <v>1692.9</v>
      </c>
      <c r="L16" s="10">
        <v>1403</v>
      </c>
      <c r="M16" s="511" t="s">
        <v>6230</v>
      </c>
      <c r="N16" s="511" t="s">
        <v>6230</v>
      </c>
      <c r="O16" s="511" t="s">
        <v>6231</v>
      </c>
      <c r="P16" s="511" t="s">
        <v>6231</v>
      </c>
      <c r="Q16" s="511" t="s">
        <v>6231</v>
      </c>
      <c r="R16" s="511" t="s">
        <v>6232</v>
      </c>
    </row>
    <row r="17" spans="1:18" x14ac:dyDescent="0.2">
      <c r="A17" s="476" t="s">
        <v>5637</v>
      </c>
      <c r="B17" s="19" t="s">
        <v>5499</v>
      </c>
      <c r="C17" s="189" t="s">
        <v>791</v>
      </c>
      <c r="D17" s="9">
        <v>1487000000</v>
      </c>
      <c r="E17" s="8">
        <v>44470</v>
      </c>
      <c r="F17" s="8">
        <v>46203</v>
      </c>
      <c r="G17" s="2">
        <v>0</v>
      </c>
      <c r="H17" s="10">
        <v>127</v>
      </c>
      <c r="I17" s="10">
        <v>230</v>
      </c>
      <c r="J17" s="10">
        <v>370</v>
      </c>
      <c r="K17" s="10">
        <v>445</v>
      </c>
      <c r="L17" s="10">
        <v>315</v>
      </c>
      <c r="M17" s="421"/>
      <c r="N17" s="512" t="s">
        <v>5256</v>
      </c>
      <c r="O17" s="512" t="s">
        <v>6195</v>
      </c>
      <c r="P17" s="512" t="s">
        <v>6195</v>
      </c>
      <c r="Q17" s="512" t="s">
        <v>6195</v>
      </c>
      <c r="R17" s="511" t="s">
        <v>6233</v>
      </c>
    </row>
    <row r="18" spans="1:18" x14ac:dyDescent="0.2">
      <c r="A18" s="511" t="s">
        <v>6234</v>
      </c>
      <c r="B18" s="19" t="s">
        <v>6683</v>
      </c>
      <c r="C18" s="189" t="s">
        <v>782</v>
      </c>
      <c r="D18" s="9">
        <v>1950000000</v>
      </c>
      <c r="E18" s="8">
        <v>44410</v>
      </c>
      <c r="F18" s="8">
        <v>45657</v>
      </c>
      <c r="G18" s="10">
        <v>1200</v>
      </c>
      <c r="H18" s="10">
        <v>70</v>
      </c>
      <c r="I18" s="10">
        <v>70</v>
      </c>
      <c r="J18" s="10">
        <v>170</v>
      </c>
      <c r="K18" s="10">
        <v>170</v>
      </c>
      <c r="L18" s="10">
        <v>270</v>
      </c>
      <c r="M18" s="511" t="s">
        <v>6239</v>
      </c>
      <c r="N18" s="511" t="s">
        <v>6237</v>
      </c>
      <c r="O18" s="511" t="s">
        <v>6238</v>
      </c>
      <c r="P18" s="511" t="s">
        <v>6195</v>
      </c>
      <c r="Q18" s="511" t="s">
        <v>6195</v>
      </c>
      <c r="R18" s="511" t="s">
        <v>6195</v>
      </c>
    </row>
    <row r="19" spans="1:18" x14ac:dyDescent="0.2">
      <c r="A19" s="476" t="s">
        <v>5650</v>
      </c>
      <c r="B19" s="19" t="s">
        <v>5500</v>
      </c>
      <c r="C19" s="189" t="s">
        <v>854</v>
      </c>
      <c r="D19" s="9">
        <v>30000000</v>
      </c>
      <c r="E19" s="8">
        <v>44197</v>
      </c>
      <c r="F19" s="8">
        <v>45657</v>
      </c>
      <c r="G19" s="10">
        <v>0</v>
      </c>
      <c r="H19" s="10">
        <v>9.25</v>
      </c>
      <c r="I19" s="10">
        <v>10.75</v>
      </c>
      <c r="J19" s="10">
        <v>6.25</v>
      </c>
      <c r="K19" s="10">
        <v>3.75</v>
      </c>
      <c r="L19" s="10">
        <v>0</v>
      </c>
      <c r="N19" s="511" t="s">
        <v>6240</v>
      </c>
      <c r="O19" s="511" t="s">
        <v>6241</v>
      </c>
      <c r="P19" s="511" t="s">
        <v>6242</v>
      </c>
      <c r="Q19" s="511" t="s">
        <v>6241</v>
      </c>
    </row>
    <row r="20" spans="1:18" x14ac:dyDescent="0.2">
      <c r="A20" s="476" t="s">
        <v>5654</v>
      </c>
      <c r="B20" s="421" t="s">
        <v>4783</v>
      </c>
      <c r="C20" s="189" t="s">
        <v>857</v>
      </c>
      <c r="D20" s="9">
        <v>500000000</v>
      </c>
      <c r="E20" s="8">
        <v>44348</v>
      </c>
      <c r="F20" s="8">
        <v>46203</v>
      </c>
      <c r="G20" s="10">
        <v>11.2</v>
      </c>
      <c r="H20" s="10">
        <v>59</v>
      </c>
      <c r="I20" s="10">
        <v>124.3</v>
      </c>
      <c r="J20" s="10">
        <v>146.80000000000001</v>
      </c>
      <c r="K20" s="10">
        <v>99.2</v>
      </c>
      <c r="L20" s="10">
        <v>59.5</v>
      </c>
      <c r="M20" s="512" t="s">
        <v>5256</v>
      </c>
      <c r="N20" s="511" t="s">
        <v>6243</v>
      </c>
      <c r="O20" s="512" t="s">
        <v>6195</v>
      </c>
      <c r="P20" s="511" t="s">
        <v>6244</v>
      </c>
      <c r="Q20" s="512" t="s">
        <v>6195</v>
      </c>
      <c r="R20" s="512" t="s">
        <v>6195</v>
      </c>
    </row>
    <row r="21" spans="1:18" x14ac:dyDescent="0.2">
      <c r="A21" s="476" t="s">
        <v>5656</v>
      </c>
      <c r="B21" s="21" t="s">
        <v>5034</v>
      </c>
      <c r="C21" s="189" t="s">
        <v>856</v>
      </c>
      <c r="D21" s="9">
        <v>300000000</v>
      </c>
      <c r="E21" s="8">
        <v>44348</v>
      </c>
      <c r="F21" s="8">
        <v>46203</v>
      </c>
      <c r="G21" s="10">
        <v>10</v>
      </c>
      <c r="H21" s="10">
        <v>30</v>
      </c>
      <c r="I21" s="10">
        <v>70</v>
      </c>
      <c r="J21" s="10">
        <v>70</v>
      </c>
      <c r="K21" s="10">
        <v>65</v>
      </c>
      <c r="L21" s="10">
        <v>55</v>
      </c>
      <c r="M21" s="511" t="s">
        <v>6245</v>
      </c>
      <c r="N21" s="511" t="s">
        <v>6246</v>
      </c>
      <c r="O21" s="511" t="s">
        <v>6247</v>
      </c>
      <c r="P21" s="511" t="s">
        <v>6248</v>
      </c>
      <c r="Q21" s="511" t="s">
        <v>6248</v>
      </c>
      <c r="R21" s="511" t="s">
        <v>6249</v>
      </c>
    </row>
    <row r="22" spans="1:18" x14ac:dyDescent="0.2">
      <c r="A22" s="476" t="s">
        <v>5657</v>
      </c>
      <c r="B22" s="421" t="s">
        <v>4784</v>
      </c>
      <c r="C22" s="189" t="s">
        <v>855</v>
      </c>
      <c r="D22" s="9">
        <v>300000000</v>
      </c>
      <c r="E22" s="8">
        <v>44348</v>
      </c>
      <c r="F22" s="8">
        <v>46203</v>
      </c>
      <c r="G22" s="10">
        <v>30</v>
      </c>
      <c r="H22" s="10">
        <v>40</v>
      </c>
      <c r="I22" s="10">
        <v>80</v>
      </c>
      <c r="J22" s="10">
        <v>60</v>
      </c>
      <c r="K22" s="10">
        <v>50</v>
      </c>
      <c r="L22" s="10">
        <v>40</v>
      </c>
      <c r="M22" s="511" t="s">
        <v>6250</v>
      </c>
      <c r="N22" s="511" t="s">
        <v>6250</v>
      </c>
      <c r="O22" s="511" t="s">
        <v>6250</v>
      </c>
      <c r="P22" s="511" t="s">
        <v>6251</v>
      </c>
      <c r="Q22" s="511" t="s">
        <v>6251</v>
      </c>
      <c r="R22" s="511" t="s">
        <v>6251</v>
      </c>
    </row>
    <row r="23" spans="1:18" x14ac:dyDescent="0.2">
      <c r="A23" s="476" t="s">
        <v>5653</v>
      </c>
      <c r="B23" s="421" t="s">
        <v>5066</v>
      </c>
      <c r="C23" s="189" t="s">
        <v>784</v>
      </c>
      <c r="D23" s="9">
        <v>1020000000</v>
      </c>
      <c r="E23" s="8">
        <v>44348</v>
      </c>
      <c r="F23" s="8">
        <v>46203</v>
      </c>
      <c r="G23" s="10">
        <v>47</v>
      </c>
      <c r="H23" s="10">
        <v>97</v>
      </c>
      <c r="I23" s="10">
        <v>116</v>
      </c>
      <c r="J23" s="10">
        <v>240</v>
      </c>
      <c r="K23" s="10">
        <v>260</v>
      </c>
      <c r="L23" s="10">
        <v>260</v>
      </c>
      <c r="M23" s="511" t="s">
        <v>6252</v>
      </c>
      <c r="N23" s="511" t="s">
        <v>6254</v>
      </c>
      <c r="O23" s="511" t="s">
        <v>6253</v>
      </c>
      <c r="P23" s="511" t="s">
        <v>6255</v>
      </c>
      <c r="Q23" s="511" t="s">
        <v>6256</v>
      </c>
      <c r="R23" s="511" t="s">
        <v>6257</v>
      </c>
    </row>
    <row r="24" spans="1:18" x14ac:dyDescent="0.2">
      <c r="A24" s="476" t="s">
        <v>5660</v>
      </c>
      <c r="B24" s="19" t="s">
        <v>5503</v>
      </c>
      <c r="C24" s="189" t="s">
        <v>790</v>
      </c>
      <c r="D24" s="9">
        <v>600000000</v>
      </c>
      <c r="E24" s="8">
        <v>44348</v>
      </c>
      <c r="F24" s="8">
        <v>46203</v>
      </c>
      <c r="G24" s="10">
        <v>0</v>
      </c>
      <c r="H24" s="10">
        <v>47</v>
      </c>
      <c r="I24" s="10">
        <v>52</v>
      </c>
      <c r="J24" s="10">
        <v>203</v>
      </c>
      <c r="K24" s="10">
        <v>150</v>
      </c>
      <c r="L24" s="10">
        <v>148</v>
      </c>
      <c r="N24" s="511" t="s">
        <v>6258</v>
      </c>
      <c r="O24" s="511" t="s">
        <v>6259</v>
      </c>
      <c r="P24" s="511" t="s">
        <v>6259</v>
      </c>
      <c r="Q24" s="511" t="s">
        <v>6259</v>
      </c>
      <c r="R24" s="511" t="s">
        <v>6259</v>
      </c>
    </row>
    <row r="25" spans="1:18" x14ac:dyDescent="0.2">
      <c r="A25" s="476" t="s">
        <v>5662</v>
      </c>
      <c r="B25" s="421" t="s">
        <v>4790</v>
      </c>
      <c r="C25" s="189" t="s">
        <v>788</v>
      </c>
      <c r="D25" s="9">
        <v>300000000</v>
      </c>
      <c r="E25" s="8">
        <v>44377</v>
      </c>
      <c r="F25" s="8">
        <v>46203</v>
      </c>
      <c r="G25" s="10">
        <v>3</v>
      </c>
      <c r="H25" s="10">
        <v>47.5</v>
      </c>
      <c r="I25" s="10">
        <v>73</v>
      </c>
      <c r="J25" s="10">
        <v>78</v>
      </c>
      <c r="K25" s="10">
        <v>60</v>
      </c>
      <c r="L25" s="10">
        <v>38.5</v>
      </c>
      <c r="M25" s="512" t="s">
        <v>5256</v>
      </c>
      <c r="N25" s="511" t="s">
        <v>6260</v>
      </c>
      <c r="O25" s="512" t="s">
        <v>6195</v>
      </c>
      <c r="P25" s="512" t="s">
        <v>6195</v>
      </c>
      <c r="Q25" s="512" t="s">
        <v>6195</v>
      </c>
      <c r="R25" s="512" t="s">
        <v>6195</v>
      </c>
    </row>
    <row r="26" spans="1:18" x14ac:dyDescent="0.2">
      <c r="A26" s="476" t="s">
        <v>5663</v>
      </c>
      <c r="B26" s="19" t="s">
        <v>5504</v>
      </c>
      <c r="C26" s="189" t="s">
        <v>789</v>
      </c>
      <c r="D26" s="9">
        <v>800000000</v>
      </c>
      <c r="E26" s="8">
        <v>44348</v>
      </c>
      <c r="F26" s="8">
        <v>46203</v>
      </c>
      <c r="G26" s="10">
        <v>15</v>
      </c>
      <c r="H26" s="10">
        <v>50</v>
      </c>
      <c r="I26" s="10">
        <v>63</v>
      </c>
      <c r="J26" s="10">
        <v>143</v>
      </c>
      <c r="K26" s="10">
        <v>240</v>
      </c>
      <c r="L26" s="10">
        <v>289</v>
      </c>
      <c r="M26" s="511" t="s">
        <v>6261</v>
      </c>
      <c r="N26" s="511" t="s">
        <v>6262</v>
      </c>
      <c r="O26" s="511" t="s">
        <v>6262</v>
      </c>
      <c r="P26" s="511" t="s">
        <v>6263</v>
      </c>
      <c r="Q26" s="511" t="s">
        <v>6263</v>
      </c>
      <c r="R26" s="511" t="s">
        <v>6263</v>
      </c>
    </row>
    <row r="27" spans="1:18" x14ac:dyDescent="0.2">
      <c r="A27" s="476" t="s">
        <v>5664</v>
      </c>
      <c r="B27" s="421" t="s">
        <v>5065</v>
      </c>
      <c r="C27" s="189" t="s">
        <v>858</v>
      </c>
      <c r="D27" s="9">
        <v>300000000</v>
      </c>
      <c r="E27" s="8">
        <v>44348</v>
      </c>
      <c r="F27" s="8">
        <v>46203</v>
      </c>
      <c r="G27" s="10">
        <v>34</v>
      </c>
      <c r="H27" s="10">
        <v>54</v>
      </c>
      <c r="I27" s="10">
        <v>44</v>
      </c>
      <c r="J27" s="10">
        <v>48</v>
      </c>
      <c r="K27" s="10">
        <v>50</v>
      </c>
      <c r="L27" s="10">
        <v>70</v>
      </c>
      <c r="M27" s="511" t="s">
        <v>6264</v>
      </c>
      <c r="N27" s="511" t="s">
        <v>6265</v>
      </c>
      <c r="O27" s="511" t="s">
        <v>6266</v>
      </c>
      <c r="P27" s="511" t="s">
        <v>6267</v>
      </c>
      <c r="Q27" s="511" t="s">
        <v>6267</v>
      </c>
      <c r="R27" s="511" t="s">
        <v>6268</v>
      </c>
    </row>
    <row r="28" spans="1:18" x14ac:dyDescent="0.2">
      <c r="A28" s="476" t="s">
        <v>5665</v>
      </c>
      <c r="B28" s="421" t="s">
        <v>5016</v>
      </c>
      <c r="C28" s="189" t="s">
        <v>853</v>
      </c>
      <c r="D28" s="9">
        <v>155000000</v>
      </c>
      <c r="E28" s="8">
        <v>44348</v>
      </c>
      <c r="F28" s="8">
        <v>46203</v>
      </c>
      <c r="G28" s="10">
        <v>7.75</v>
      </c>
      <c r="H28" s="10">
        <v>7.75</v>
      </c>
      <c r="I28" s="10">
        <v>46.5</v>
      </c>
      <c r="J28" s="10">
        <v>46.5</v>
      </c>
      <c r="K28" s="10">
        <v>31</v>
      </c>
      <c r="L28" s="10">
        <v>15.5</v>
      </c>
      <c r="M28" s="511" t="s">
        <v>6269</v>
      </c>
      <c r="N28" s="511" t="s">
        <v>6269</v>
      </c>
      <c r="O28" s="511" t="s">
        <v>6270</v>
      </c>
      <c r="P28" s="511" t="s">
        <v>6271</v>
      </c>
      <c r="Q28" s="511" t="s">
        <v>6271</v>
      </c>
      <c r="R28" s="511" t="s">
        <v>6272</v>
      </c>
    </row>
    <row r="29" spans="1:18" x14ac:dyDescent="0.2">
      <c r="A29" s="476" t="s">
        <v>5666</v>
      </c>
      <c r="B29" s="421" t="s">
        <v>4801</v>
      </c>
      <c r="C29" s="189" t="s">
        <v>787</v>
      </c>
      <c r="D29" s="9">
        <v>114000000</v>
      </c>
      <c r="E29" s="8">
        <v>44197</v>
      </c>
      <c r="F29" s="8">
        <v>46203</v>
      </c>
      <c r="G29" s="10">
        <v>6.04</v>
      </c>
      <c r="H29" s="10">
        <v>24.53</v>
      </c>
      <c r="I29" s="10">
        <v>32.97</v>
      </c>
      <c r="J29" s="10">
        <v>27.11</v>
      </c>
      <c r="K29" s="10">
        <v>16.27</v>
      </c>
      <c r="L29" s="10">
        <v>7.1</v>
      </c>
      <c r="M29" s="511" t="s">
        <v>6273</v>
      </c>
      <c r="N29" s="511" t="s">
        <v>6274</v>
      </c>
      <c r="O29" s="511" t="s">
        <v>6274</v>
      </c>
      <c r="P29" s="511" t="s">
        <v>6274</v>
      </c>
      <c r="Q29" s="511" t="s">
        <v>6274</v>
      </c>
      <c r="R29" s="511" t="s">
        <v>6274</v>
      </c>
    </row>
    <row r="30" spans="1:18" x14ac:dyDescent="0.2">
      <c r="A30" s="476" t="s">
        <v>5667</v>
      </c>
      <c r="B30" s="421" t="s">
        <v>4804</v>
      </c>
      <c r="C30" s="189" t="s">
        <v>786</v>
      </c>
      <c r="D30" s="9">
        <v>1786000000</v>
      </c>
      <c r="E30" s="8">
        <v>44348</v>
      </c>
      <c r="F30" s="8">
        <v>46265</v>
      </c>
      <c r="G30" s="10">
        <v>247</v>
      </c>
      <c r="H30" s="10">
        <v>266</v>
      </c>
      <c r="I30" s="10">
        <v>257</v>
      </c>
      <c r="J30" s="10">
        <v>558</v>
      </c>
      <c r="K30" s="10">
        <v>458</v>
      </c>
      <c r="L30" s="10">
        <v>0</v>
      </c>
      <c r="M30" s="511" t="s">
        <v>6275</v>
      </c>
      <c r="N30" s="511" t="s">
        <v>6275</v>
      </c>
      <c r="O30" s="511" t="s">
        <v>6275</v>
      </c>
      <c r="P30" s="511" t="s">
        <v>6275</v>
      </c>
      <c r="Q30" s="511" t="s">
        <v>6275</v>
      </c>
      <c r="R30" s="511" t="s">
        <v>6276</v>
      </c>
    </row>
    <row r="31" spans="1:18" x14ac:dyDescent="0.2">
      <c r="A31" s="476" t="s">
        <v>5668</v>
      </c>
      <c r="B31" s="19" t="s">
        <v>5505</v>
      </c>
      <c r="C31" s="189" t="s">
        <v>785</v>
      </c>
      <c r="D31" s="9">
        <v>500000000</v>
      </c>
      <c r="E31" s="8">
        <v>44348</v>
      </c>
      <c r="F31" s="8">
        <v>46203</v>
      </c>
      <c r="G31" s="10">
        <v>25</v>
      </c>
      <c r="H31" s="10">
        <v>75</v>
      </c>
      <c r="I31" s="10">
        <v>75</v>
      </c>
      <c r="J31" s="10">
        <v>150</v>
      </c>
      <c r="K31" s="10">
        <v>100</v>
      </c>
      <c r="L31" s="10">
        <v>75</v>
      </c>
      <c r="M31" s="511" t="s">
        <v>6277</v>
      </c>
      <c r="N31" s="511" t="s">
        <v>6278</v>
      </c>
      <c r="O31" s="511" t="s">
        <v>6279</v>
      </c>
      <c r="P31" s="511" t="s">
        <v>6280</v>
      </c>
      <c r="Q31" s="511" t="s">
        <v>6281</v>
      </c>
      <c r="R31" s="511" t="s">
        <v>6282</v>
      </c>
    </row>
    <row r="32" spans="1:18" x14ac:dyDescent="0.2">
      <c r="A32" s="476" t="s">
        <v>5655</v>
      </c>
      <c r="B32" s="421" t="s">
        <v>4806</v>
      </c>
      <c r="C32" s="189" t="s">
        <v>796</v>
      </c>
      <c r="D32" s="9">
        <v>1500000000</v>
      </c>
      <c r="E32" s="8">
        <v>44377</v>
      </c>
      <c r="F32" s="8">
        <v>46203</v>
      </c>
      <c r="G32" s="10">
        <v>0</v>
      </c>
      <c r="H32" s="10">
        <v>50</v>
      </c>
      <c r="I32" s="10">
        <v>200</v>
      </c>
      <c r="J32" s="10">
        <v>400</v>
      </c>
      <c r="K32" s="10">
        <v>400</v>
      </c>
      <c r="L32" s="10">
        <v>450</v>
      </c>
      <c r="N32" s="511" t="s">
        <v>6237</v>
      </c>
      <c r="O32" s="511" t="s">
        <v>6283</v>
      </c>
      <c r="P32" s="511" t="s">
        <v>6284</v>
      </c>
      <c r="Q32" s="511" t="s">
        <v>6285</v>
      </c>
    </row>
    <row r="33" spans="1:18" x14ac:dyDescent="0.2">
      <c r="A33" s="476" t="s">
        <v>5658</v>
      </c>
      <c r="B33" s="421" t="s">
        <v>4808</v>
      </c>
      <c r="C33" s="189" t="s">
        <v>795</v>
      </c>
      <c r="D33" s="9">
        <v>600000000</v>
      </c>
      <c r="E33" s="8">
        <v>44377</v>
      </c>
      <c r="F33" s="8">
        <v>46203</v>
      </c>
      <c r="G33" s="10">
        <v>0</v>
      </c>
      <c r="H33" s="10">
        <v>50</v>
      </c>
      <c r="I33" s="10">
        <v>50</v>
      </c>
      <c r="J33" s="10">
        <v>100</v>
      </c>
      <c r="K33" s="10">
        <v>200</v>
      </c>
      <c r="L33" s="10">
        <v>200</v>
      </c>
      <c r="N33" s="511" t="s">
        <v>6288</v>
      </c>
      <c r="O33" s="511" t="s">
        <v>6288</v>
      </c>
      <c r="P33" s="511" t="s">
        <v>6288</v>
      </c>
      <c r="Q33" s="511" t="s">
        <v>6288</v>
      </c>
      <c r="R33" s="511" t="s">
        <v>6289</v>
      </c>
    </row>
    <row r="34" spans="1:18" x14ac:dyDescent="0.2">
      <c r="A34" s="476" t="s">
        <v>5671</v>
      </c>
      <c r="B34" s="421" t="s">
        <v>4810</v>
      </c>
      <c r="C34" s="189" t="s">
        <v>860</v>
      </c>
      <c r="D34" s="9">
        <v>800000000</v>
      </c>
      <c r="E34" s="8">
        <v>44377</v>
      </c>
      <c r="F34" s="8">
        <v>46203</v>
      </c>
      <c r="G34" s="10">
        <v>0</v>
      </c>
      <c r="H34" s="10">
        <v>130</v>
      </c>
      <c r="I34" s="10">
        <v>350</v>
      </c>
      <c r="J34" s="10">
        <v>150</v>
      </c>
      <c r="K34" s="10">
        <v>100</v>
      </c>
      <c r="L34" s="10">
        <v>70</v>
      </c>
      <c r="N34" s="511" t="s">
        <v>6290</v>
      </c>
      <c r="O34" s="511" t="s">
        <v>6291</v>
      </c>
      <c r="P34" s="511" t="s">
        <v>6291</v>
      </c>
      <c r="Q34" s="511" t="s">
        <v>6291</v>
      </c>
      <c r="R34" s="511" t="s">
        <v>6292</v>
      </c>
    </row>
    <row r="35" spans="1:18" s="190" customFormat="1" x14ac:dyDescent="0.2">
      <c r="A35" s="476" t="s">
        <v>5661</v>
      </c>
      <c r="B35" s="421" t="s">
        <v>4820</v>
      </c>
      <c r="C35" s="189" t="s">
        <v>869</v>
      </c>
      <c r="D35" s="9">
        <v>1500000000</v>
      </c>
      <c r="E35" s="8">
        <v>44377</v>
      </c>
      <c r="F35" s="8">
        <v>46203</v>
      </c>
      <c r="G35" s="10">
        <v>225</v>
      </c>
      <c r="H35" s="10">
        <v>425</v>
      </c>
      <c r="I35" s="10">
        <v>525</v>
      </c>
      <c r="J35" s="10">
        <v>225</v>
      </c>
      <c r="K35" s="10">
        <v>75</v>
      </c>
      <c r="L35" s="10">
        <v>25</v>
      </c>
      <c r="M35" s="511" t="s">
        <v>6293</v>
      </c>
      <c r="N35" s="511" t="s">
        <v>6294</v>
      </c>
      <c r="O35" s="511" t="s">
        <v>6295</v>
      </c>
      <c r="P35" s="511" t="s">
        <v>6296</v>
      </c>
      <c r="Q35" s="511" t="s">
        <v>6296</v>
      </c>
      <c r="R35" s="511" t="s">
        <v>6297</v>
      </c>
    </row>
    <row r="36" spans="1:18" s="195" customFormat="1" x14ac:dyDescent="0.2">
      <c r="A36" s="476" t="s">
        <v>5673</v>
      </c>
      <c r="B36" s="19" t="s">
        <v>5508</v>
      </c>
      <c r="C36" s="189" t="s">
        <v>863</v>
      </c>
      <c r="D36" s="9">
        <v>500000000</v>
      </c>
      <c r="E36" s="8">
        <v>44377</v>
      </c>
      <c r="F36" s="8">
        <v>46203</v>
      </c>
      <c r="G36" s="10">
        <v>0</v>
      </c>
      <c r="H36" s="10">
        <v>100</v>
      </c>
      <c r="I36" s="10">
        <v>250</v>
      </c>
      <c r="J36" s="10">
        <v>100</v>
      </c>
      <c r="K36" s="10">
        <v>50</v>
      </c>
      <c r="L36" s="10">
        <v>0</v>
      </c>
      <c r="N36" s="511" t="s">
        <v>6298</v>
      </c>
      <c r="O36" s="511" t="s">
        <v>6298</v>
      </c>
      <c r="P36" s="511" t="s">
        <v>6298</v>
      </c>
      <c r="Q36" s="511" t="s">
        <v>6299</v>
      </c>
    </row>
    <row r="37" spans="1:18" s="195" customFormat="1" x14ac:dyDescent="0.2">
      <c r="A37" s="476" t="s">
        <v>5676</v>
      </c>
      <c r="B37" s="421" t="s">
        <v>5035</v>
      </c>
      <c r="C37" s="189" t="s">
        <v>868</v>
      </c>
      <c r="D37" s="9">
        <v>200000000</v>
      </c>
      <c r="E37" s="8">
        <v>44561</v>
      </c>
      <c r="F37" s="8">
        <v>46203</v>
      </c>
      <c r="G37" s="10">
        <v>0</v>
      </c>
      <c r="H37" s="10">
        <v>20</v>
      </c>
      <c r="I37" s="10">
        <v>60</v>
      </c>
      <c r="J37" s="10">
        <v>60</v>
      </c>
      <c r="K37" s="10">
        <v>40</v>
      </c>
      <c r="L37" s="10">
        <v>20</v>
      </c>
      <c r="N37" s="511" t="s">
        <v>6300</v>
      </c>
      <c r="O37" s="511" t="s">
        <v>6301</v>
      </c>
      <c r="P37" s="511" t="s">
        <v>6301</v>
      </c>
      <c r="Q37" s="511" t="s">
        <v>6301</v>
      </c>
      <c r="R37" s="511" t="s">
        <v>6302</v>
      </c>
    </row>
    <row r="38" spans="1:18" s="195" customFormat="1" x14ac:dyDescent="0.2">
      <c r="A38" s="476" t="s">
        <v>5689</v>
      </c>
      <c r="B38" s="21" t="s">
        <v>5036</v>
      </c>
      <c r="C38" s="189" t="s">
        <v>862</v>
      </c>
      <c r="D38" s="9">
        <v>135000000</v>
      </c>
      <c r="E38" s="8">
        <v>44348</v>
      </c>
      <c r="F38" s="8">
        <v>46387</v>
      </c>
      <c r="G38" s="10">
        <v>0.3</v>
      </c>
      <c r="H38" s="10">
        <v>1.5</v>
      </c>
      <c r="I38" s="10">
        <v>4.6500000000000004</v>
      </c>
      <c r="J38" s="10">
        <v>33.75</v>
      </c>
      <c r="K38" s="10">
        <v>47.25</v>
      </c>
      <c r="L38" s="10">
        <v>47.55</v>
      </c>
      <c r="M38" s="511" t="s">
        <v>6303</v>
      </c>
      <c r="N38" s="511" t="s">
        <v>6304</v>
      </c>
      <c r="O38" s="511" t="s">
        <v>6305</v>
      </c>
      <c r="P38" s="511" t="s">
        <v>6305</v>
      </c>
      <c r="Q38" s="511" t="s">
        <v>6305</v>
      </c>
      <c r="R38" s="511" t="s">
        <v>6306</v>
      </c>
    </row>
    <row r="39" spans="1:18" x14ac:dyDescent="0.2">
      <c r="A39" s="476" t="s">
        <v>5690</v>
      </c>
      <c r="B39" s="421" t="s">
        <v>4839</v>
      </c>
      <c r="C39" s="189" t="s">
        <v>861</v>
      </c>
      <c r="D39" s="9">
        <v>30000000</v>
      </c>
      <c r="E39" s="8">
        <v>44348</v>
      </c>
      <c r="F39" s="8">
        <v>46203</v>
      </c>
      <c r="G39" s="10">
        <v>5</v>
      </c>
      <c r="H39" s="10">
        <v>10.199999999999999</v>
      </c>
      <c r="I39" s="10">
        <v>5</v>
      </c>
      <c r="J39" s="10">
        <v>5</v>
      </c>
      <c r="K39" s="10">
        <v>4</v>
      </c>
      <c r="L39" s="10">
        <v>0.8</v>
      </c>
      <c r="M39" s="511" t="s">
        <v>6307</v>
      </c>
      <c r="N39" s="511" t="s">
        <v>6307</v>
      </c>
      <c r="O39" s="511" t="s">
        <v>6308</v>
      </c>
      <c r="P39" s="511" t="s">
        <v>6308</v>
      </c>
      <c r="Q39" s="511" t="s">
        <v>6308</v>
      </c>
      <c r="R39" s="511" t="s">
        <v>6308</v>
      </c>
    </row>
    <row r="40" spans="1:18" x14ac:dyDescent="0.2">
      <c r="A40" s="476" t="s">
        <v>5677</v>
      </c>
      <c r="B40" s="421" t="s">
        <v>4841</v>
      </c>
      <c r="C40" s="189" t="s">
        <v>806</v>
      </c>
      <c r="D40" s="9">
        <v>1098990000</v>
      </c>
      <c r="E40" s="8">
        <v>44743</v>
      </c>
      <c r="F40" s="8">
        <v>46112</v>
      </c>
      <c r="G40" s="10">
        <v>0</v>
      </c>
      <c r="H40" s="10">
        <v>184.4</v>
      </c>
      <c r="I40" s="10">
        <v>115.5</v>
      </c>
      <c r="J40" s="10">
        <v>338.7</v>
      </c>
      <c r="K40" s="10">
        <v>330.3</v>
      </c>
      <c r="L40" s="10">
        <v>210.1</v>
      </c>
      <c r="N40" s="511" t="s">
        <v>6309</v>
      </c>
      <c r="O40" s="511" t="s">
        <v>6309</v>
      </c>
      <c r="P40" s="511" t="s">
        <v>6309</v>
      </c>
      <c r="Q40" s="511" t="s">
        <v>6310</v>
      </c>
      <c r="R40" s="511" t="s">
        <v>6310</v>
      </c>
    </row>
    <row r="41" spans="1:18" x14ac:dyDescent="0.2">
      <c r="A41" s="476" t="s">
        <v>5678</v>
      </c>
      <c r="B41" s="421" t="s">
        <v>4843</v>
      </c>
      <c r="C41" s="189" t="s">
        <v>801</v>
      </c>
      <c r="D41" s="9">
        <v>2200000000</v>
      </c>
      <c r="E41" s="8">
        <v>44927</v>
      </c>
      <c r="F41" s="8">
        <v>46022</v>
      </c>
      <c r="G41" s="10">
        <v>0</v>
      </c>
      <c r="H41" s="10">
        <v>0</v>
      </c>
      <c r="I41" s="10">
        <v>100</v>
      </c>
      <c r="J41" s="10">
        <v>800</v>
      </c>
      <c r="K41" s="10">
        <v>900</v>
      </c>
      <c r="L41" s="10">
        <v>400</v>
      </c>
      <c r="O41" s="511" t="s">
        <v>6286</v>
      </c>
      <c r="P41" s="511" t="s">
        <v>6286</v>
      </c>
      <c r="Q41" s="511" t="s">
        <v>6286</v>
      </c>
      <c r="R41" s="511" t="s">
        <v>6287</v>
      </c>
    </row>
    <row r="42" spans="1:18" x14ac:dyDescent="0.2">
      <c r="A42" s="476" t="s">
        <v>5679</v>
      </c>
      <c r="B42" s="421" t="s">
        <v>4845</v>
      </c>
      <c r="C42" s="189" t="s">
        <v>800</v>
      </c>
      <c r="D42" s="9">
        <v>675000000</v>
      </c>
      <c r="E42" s="8">
        <v>44927</v>
      </c>
      <c r="F42" s="8">
        <v>46022</v>
      </c>
      <c r="G42" s="10">
        <v>0</v>
      </c>
      <c r="H42" s="10">
        <v>0</v>
      </c>
      <c r="I42" s="10">
        <v>50</v>
      </c>
      <c r="J42" s="10">
        <v>200</v>
      </c>
      <c r="K42" s="10">
        <v>200</v>
      </c>
      <c r="L42" s="10">
        <v>225</v>
      </c>
      <c r="O42" s="511" t="s">
        <v>6313</v>
      </c>
      <c r="P42" s="511" t="s">
        <v>6314</v>
      </c>
      <c r="Q42" s="511" t="s">
        <v>6314</v>
      </c>
      <c r="R42" s="511" t="s">
        <v>6314</v>
      </c>
    </row>
    <row r="43" spans="1:18" x14ac:dyDescent="0.2">
      <c r="A43" s="476" t="s">
        <v>5680</v>
      </c>
      <c r="B43" s="421" t="s">
        <v>4846</v>
      </c>
      <c r="C43" s="189" t="s">
        <v>807</v>
      </c>
      <c r="D43" s="9">
        <v>1923400000</v>
      </c>
      <c r="E43" s="8">
        <v>44562</v>
      </c>
      <c r="F43" s="8">
        <v>46203</v>
      </c>
      <c r="G43" s="10">
        <v>0</v>
      </c>
      <c r="H43" s="10">
        <v>164</v>
      </c>
      <c r="I43" s="10">
        <v>174</v>
      </c>
      <c r="J43" s="10">
        <v>550</v>
      </c>
      <c r="K43" s="10">
        <v>653</v>
      </c>
      <c r="L43" s="10">
        <v>382</v>
      </c>
      <c r="N43" s="511" t="s">
        <v>6315</v>
      </c>
      <c r="O43" s="511" t="s">
        <v>6315</v>
      </c>
      <c r="P43" s="511" t="s">
        <v>6315</v>
      </c>
      <c r="Q43" s="511" t="s">
        <v>6316</v>
      </c>
      <c r="R43" s="511" t="s">
        <v>6316</v>
      </c>
    </row>
    <row r="44" spans="1:18" x14ac:dyDescent="0.2">
      <c r="A44" s="476" t="s">
        <v>5674</v>
      </c>
      <c r="B44" s="421" t="s">
        <v>4849</v>
      </c>
      <c r="C44" s="189" t="s">
        <v>809</v>
      </c>
      <c r="D44" s="9">
        <v>3610000000</v>
      </c>
      <c r="E44" s="8">
        <v>44470</v>
      </c>
      <c r="F44" s="8">
        <v>46264</v>
      </c>
      <c r="G44" s="10">
        <v>0</v>
      </c>
      <c r="H44" s="10">
        <v>217</v>
      </c>
      <c r="I44" s="10">
        <v>336</v>
      </c>
      <c r="J44" s="10">
        <v>895</v>
      </c>
      <c r="K44" s="10">
        <v>1143</v>
      </c>
      <c r="L44" s="10">
        <v>1019</v>
      </c>
      <c r="N44" s="511" t="s">
        <v>6317</v>
      </c>
      <c r="O44" s="511" t="s">
        <v>6318</v>
      </c>
      <c r="P44" s="511" t="s">
        <v>6318</v>
      </c>
      <c r="Q44" s="511" t="s">
        <v>6319</v>
      </c>
      <c r="R44" s="511" t="s">
        <v>6320</v>
      </c>
    </row>
    <row r="45" spans="1:18" x14ac:dyDescent="0.2">
      <c r="A45" s="476" t="s">
        <v>5675</v>
      </c>
      <c r="B45" s="421" t="s">
        <v>4850</v>
      </c>
      <c r="C45" s="189" t="s">
        <v>865</v>
      </c>
      <c r="D45" s="9">
        <v>500000000</v>
      </c>
      <c r="E45" s="8">
        <v>44567</v>
      </c>
      <c r="F45" s="8">
        <v>46264</v>
      </c>
      <c r="G45" s="10">
        <v>0</v>
      </c>
      <c r="H45" s="10">
        <v>55</v>
      </c>
      <c r="I45" s="10">
        <v>58</v>
      </c>
      <c r="J45" s="10">
        <v>142</v>
      </c>
      <c r="K45" s="10">
        <v>135</v>
      </c>
      <c r="L45" s="10">
        <v>110</v>
      </c>
      <c r="N45" s="511" t="s">
        <v>6321</v>
      </c>
      <c r="O45" s="511" t="s">
        <v>6322</v>
      </c>
      <c r="P45" s="511" t="s">
        <v>6322</v>
      </c>
      <c r="Q45" s="511" t="s">
        <v>6322</v>
      </c>
      <c r="R45" s="511" t="s">
        <v>6323</v>
      </c>
    </row>
    <row r="46" spans="1:18" x14ac:dyDescent="0.2">
      <c r="A46" s="476" t="s">
        <v>5681</v>
      </c>
      <c r="B46" s="421" t="s">
        <v>4852</v>
      </c>
      <c r="C46" s="189" t="s">
        <v>799</v>
      </c>
      <c r="D46" s="9">
        <v>500000000</v>
      </c>
      <c r="E46" s="8">
        <v>44562</v>
      </c>
      <c r="F46" s="8">
        <v>46023</v>
      </c>
      <c r="G46" s="10">
        <v>0</v>
      </c>
      <c r="H46" s="10">
        <v>0</v>
      </c>
      <c r="I46" s="10">
        <v>65</v>
      </c>
      <c r="J46" s="10">
        <v>134</v>
      </c>
      <c r="K46" s="10">
        <v>134</v>
      </c>
      <c r="L46" s="10">
        <v>167</v>
      </c>
      <c r="O46" s="511" t="s">
        <v>6324</v>
      </c>
      <c r="P46" s="511" t="s">
        <v>6325</v>
      </c>
      <c r="Q46" s="511" t="s">
        <v>6325</v>
      </c>
      <c r="R46" s="511" t="s">
        <v>6325</v>
      </c>
    </row>
    <row r="47" spans="1:18" x14ac:dyDescent="0.2">
      <c r="A47" s="476" t="s">
        <v>5682</v>
      </c>
      <c r="B47" s="421" t="s">
        <v>4856</v>
      </c>
      <c r="C47" s="189" t="s">
        <v>876</v>
      </c>
      <c r="D47" s="9">
        <v>2000000000</v>
      </c>
      <c r="E47" s="8">
        <v>44713</v>
      </c>
      <c r="F47" s="8">
        <v>46089</v>
      </c>
      <c r="G47" s="10">
        <v>0</v>
      </c>
      <c r="H47" s="10">
        <v>0</v>
      </c>
      <c r="I47" s="10">
        <v>200</v>
      </c>
      <c r="J47" s="10">
        <v>450</v>
      </c>
      <c r="K47" s="10">
        <v>650</v>
      </c>
      <c r="L47" s="10">
        <v>700</v>
      </c>
      <c r="O47" s="511" t="s">
        <v>6326</v>
      </c>
      <c r="P47" s="511" t="s">
        <v>6326</v>
      </c>
      <c r="Q47" s="511" t="s">
        <v>6327</v>
      </c>
      <c r="R47" s="511" t="s">
        <v>6327</v>
      </c>
    </row>
    <row r="48" spans="1:18" x14ac:dyDescent="0.2">
      <c r="A48" s="476" t="s">
        <v>5683</v>
      </c>
      <c r="B48" s="421" t="s">
        <v>4858</v>
      </c>
      <c r="C48" s="189" t="s">
        <v>805</v>
      </c>
      <c r="D48" s="9">
        <v>300000000</v>
      </c>
      <c r="E48" s="8">
        <v>44567</v>
      </c>
      <c r="F48" s="8">
        <v>46052</v>
      </c>
      <c r="G48" s="10">
        <v>0</v>
      </c>
      <c r="H48" s="10">
        <v>0</v>
      </c>
      <c r="I48" s="10">
        <v>70</v>
      </c>
      <c r="J48" s="10">
        <v>60</v>
      </c>
      <c r="K48" s="10">
        <v>60</v>
      </c>
      <c r="L48" s="10">
        <v>40</v>
      </c>
      <c r="O48" s="511" t="s">
        <v>6330</v>
      </c>
      <c r="P48" s="511" t="s">
        <v>6331</v>
      </c>
      <c r="Q48" s="511" t="s">
        <v>6331</v>
      </c>
      <c r="R48" s="511" t="s">
        <v>6332</v>
      </c>
    </row>
    <row r="49" spans="1:18" x14ac:dyDescent="0.2">
      <c r="A49" s="476" t="s">
        <v>5684</v>
      </c>
      <c r="B49" s="421" t="s">
        <v>4859</v>
      </c>
      <c r="C49" s="189" t="s">
        <v>804</v>
      </c>
      <c r="D49" s="9">
        <v>230000000</v>
      </c>
      <c r="E49" s="8">
        <v>44562</v>
      </c>
      <c r="F49" s="8">
        <v>46023</v>
      </c>
      <c r="G49" s="10">
        <v>0</v>
      </c>
      <c r="H49" s="10">
        <v>0</v>
      </c>
      <c r="I49" s="10">
        <v>95</v>
      </c>
      <c r="J49" s="10">
        <v>95</v>
      </c>
      <c r="K49" s="10">
        <v>75</v>
      </c>
      <c r="L49" s="10">
        <v>35</v>
      </c>
      <c r="O49" s="511" t="s">
        <v>6328</v>
      </c>
      <c r="P49" s="511" t="s">
        <v>6329</v>
      </c>
      <c r="Q49" s="511" t="s">
        <v>6329</v>
      </c>
      <c r="R49" s="511" t="s">
        <v>6329</v>
      </c>
    </row>
    <row r="50" spans="1:18" x14ac:dyDescent="0.2">
      <c r="A50" s="476" t="s">
        <v>5685</v>
      </c>
      <c r="B50" s="421" t="s">
        <v>4860</v>
      </c>
      <c r="C50" s="189" t="s">
        <v>766</v>
      </c>
      <c r="D50" s="9">
        <v>160000000</v>
      </c>
      <c r="E50" s="8">
        <v>44562</v>
      </c>
      <c r="F50" s="8">
        <v>46023</v>
      </c>
      <c r="G50" s="10">
        <v>0</v>
      </c>
      <c r="H50" s="10">
        <v>0</v>
      </c>
      <c r="I50" s="10">
        <v>40</v>
      </c>
      <c r="J50" s="10">
        <v>40</v>
      </c>
      <c r="K50" s="10">
        <v>40</v>
      </c>
      <c r="L50" s="10">
        <v>40</v>
      </c>
      <c r="O50" s="511" t="s">
        <v>6333</v>
      </c>
      <c r="P50" s="511" t="s">
        <v>6334</v>
      </c>
      <c r="Q50" s="511" t="s">
        <v>6334</v>
      </c>
      <c r="R50" s="511" t="s">
        <v>6335</v>
      </c>
    </row>
    <row r="51" spans="1:18" x14ac:dyDescent="0.2">
      <c r="A51" s="476" t="s">
        <v>5686</v>
      </c>
      <c r="B51" s="421" t="s">
        <v>4861</v>
      </c>
      <c r="C51" s="189" t="s">
        <v>870</v>
      </c>
      <c r="D51" s="9">
        <v>600000000</v>
      </c>
      <c r="E51" s="8">
        <v>44229</v>
      </c>
      <c r="F51" s="8">
        <v>46203</v>
      </c>
      <c r="G51" s="10">
        <v>0</v>
      </c>
      <c r="H51" s="10">
        <v>130</v>
      </c>
      <c r="I51" s="10">
        <v>225</v>
      </c>
      <c r="J51" s="10">
        <v>100</v>
      </c>
      <c r="K51" s="10">
        <v>80</v>
      </c>
      <c r="L51" s="10">
        <v>65</v>
      </c>
      <c r="N51" s="511" t="s">
        <v>6336</v>
      </c>
      <c r="O51" s="511" t="s">
        <v>6336</v>
      </c>
      <c r="P51" s="511" t="s">
        <v>6336</v>
      </c>
      <c r="Q51" s="511" t="s">
        <v>6336</v>
      </c>
      <c r="R51" s="511" t="s">
        <v>6336</v>
      </c>
    </row>
    <row r="52" spans="1:18" x14ac:dyDescent="0.2">
      <c r="A52" s="476" t="s">
        <v>5687</v>
      </c>
      <c r="B52" s="421" t="s">
        <v>4863</v>
      </c>
      <c r="C52" s="189" t="s">
        <v>875</v>
      </c>
      <c r="D52" s="9">
        <v>3600000000</v>
      </c>
      <c r="E52" s="8">
        <v>44228</v>
      </c>
      <c r="F52" s="8">
        <v>46204</v>
      </c>
      <c r="G52" s="10">
        <v>179.6</v>
      </c>
      <c r="H52" s="10">
        <v>475.8</v>
      </c>
      <c r="I52" s="10">
        <v>709.3</v>
      </c>
      <c r="J52" s="10">
        <v>966.8</v>
      </c>
      <c r="K52" s="10">
        <v>738.4</v>
      </c>
      <c r="L52" s="10">
        <v>530.1</v>
      </c>
      <c r="M52" s="511" t="s">
        <v>6337</v>
      </c>
      <c r="N52" s="511" t="s">
        <v>6337</v>
      </c>
      <c r="O52" s="511" t="s">
        <v>6337</v>
      </c>
      <c r="P52" s="511" t="s">
        <v>6338</v>
      </c>
      <c r="Q52" s="511" t="s">
        <v>6338</v>
      </c>
      <c r="R52" s="511" t="s">
        <v>6338</v>
      </c>
    </row>
    <row r="53" spans="1:18" x14ac:dyDescent="0.2">
      <c r="A53" s="476" t="s">
        <v>5688</v>
      </c>
      <c r="B53" s="421" t="s">
        <v>4865</v>
      </c>
      <c r="C53" s="189" t="s">
        <v>808</v>
      </c>
      <c r="D53" s="9">
        <v>741320000</v>
      </c>
      <c r="E53" s="8">
        <v>44198</v>
      </c>
      <c r="F53" s="8">
        <v>46029</v>
      </c>
      <c r="G53" s="10">
        <v>0</v>
      </c>
      <c r="H53" s="10">
        <v>0</v>
      </c>
      <c r="I53" s="10">
        <v>400</v>
      </c>
      <c r="J53" s="10">
        <v>150</v>
      </c>
      <c r="K53" s="10">
        <v>141.32</v>
      </c>
      <c r="L53" s="10">
        <v>50</v>
      </c>
      <c r="O53" s="511" t="s">
        <v>6339</v>
      </c>
      <c r="P53" s="511" t="s">
        <v>6340</v>
      </c>
      <c r="Q53" s="511" t="s">
        <v>6340</v>
      </c>
      <c r="R53" s="511" t="s">
        <v>6340</v>
      </c>
    </row>
    <row r="54" spans="1:18" x14ac:dyDescent="0.2">
      <c r="A54" s="511" t="s">
        <v>6341</v>
      </c>
      <c r="B54" s="19" t="s">
        <v>6684</v>
      </c>
      <c r="C54" s="189" t="s">
        <v>803</v>
      </c>
      <c r="D54" s="9">
        <v>3639000000</v>
      </c>
      <c r="E54" s="8">
        <v>44596</v>
      </c>
      <c r="F54" s="8">
        <v>46264</v>
      </c>
      <c r="G54" s="10">
        <v>0</v>
      </c>
      <c r="H54" s="10">
        <v>439.5</v>
      </c>
      <c r="I54" s="10">
        <v>594.1</v>
      </c>
      <c r="J54" s="10">
        <v>931.2</v>
      </c>
      <c r="K54" s="10">
        <v>979.2</v>
      </c>
      <c r="L54" s="10">
        <v>695.2</v>
      </c>
      <c r="M54" s="511"/>
      <c r="N54" s="511" t="s">
        <v>6214</v>
      </c>
      <c r="O54" s="511" t="s">
        <v>6344</v>
      </c>
      <c r="P54" s="511" t="s">
        <v>6345</v>
      </c>
      <c r="Q54" s="511" t="s">
        <v>6346</v>
      </c>
      <c r="R54" s="511" t="s">
        <v>6347</v>
      </c>
    </row>
    <row r="55" spans="1:18" x14ac:dyDescent="0.2">
      <c r="A55" s="476" t="s">
        <v>5698</v>
      </c>
      <c r="B55" s="398" t="s">
        <v>5573</v>
      </c>
      <c r="C55" s="481" t="s">
        <v>802</v>
      </c>
      <c r="D55" s="482">
        <v>800000000</v>
      </c>
      <c r="E55" s="483">
        <v>44197</v>
      </c>
      <c r="F55" s="483">
        <v>46203</v>
      </c>
      <c r="G55" s="10">
        <v>45</v>
      </c>
      <c r="H55" s="10">
        <v>54</v>
      </c>
      <c r="I55" s="10">
        <v>129</v>
      </c>
      <c r="J55" s="10">
        <v>222</v>
      </c>
      <c r="K55" s="10">
        <v>200</v>
      </c>
      <c r="L55" s="10">
        <v>150</v>
      </c>
      <c r="M55" s="511" t="s">
        <v>5256</v>
      </c>
      <c r="N55" s="511" t="s">
        <v>6195</v>
      </c>
      <c r="O55" s="511" t="s">
        <v>6195</v>
      </c>
      <c r="P55" s="511" t="s">
        <v>6195</v>
      </c>
      <c r="Q55" s="511" t="s">
        <v>6195</v>
      </c>
      <c r="R55" s="511" t="s">
        <v>6195</v>
      </c>
    </row>
    <row r="56" spans="1:18" x14ac:dyDescent="0.2">
      <c r="A56" s="511" t="s">
        <v>6348</v>
      </c>
      <c r="B56" s="19" t="s">
        <v>6685</v>
      </c>
      <c r="C56" s="189" t="s">
        <v>872</v>
      </c>
      <c r="D56" s="9">
        <v>1000000000</v>
      </c>
      <c r="E56" s="8">
        <v>44567</v>
      </c>
      <c r="F56" s="8">
        <v>46203</v>
      </c>
      <c r="G56" s="10">
        <v>0</v>
      </c>
      <c r="H56" s="10">
        <v>110</v>
      </c>
      <c r="I56" s="10">
        <v>145</v>
      </c>
      <c r="J56" s="10">
        <v>170</v>
      </c>
      <c r="K56" s="10">
        <v>275</v>
      </c>
      <c r="L56" s="10">
        <v>300</v>
      </c>
      <c r="N56" s="511" t="s">
        <v>6350</v>
      </c>
      <c r="O56" s="511" t="s">
        <v>6351</v>
      </c>
      <c r="P56" s="511" t="s">
        <v>6352</v>
      </c>
      <c r="Q56" s="511" t="s">
        <v>6353</v>
      </c>
      <c r="R56" s="511" t="s">
        <v>6212</v>
      </c>
    </row>
    <row r="57" spans="1:18" x14ac:dyDescent="0.2">
      <c r="A57" s="476" t="s">
        <v>5702</v>
      </c>
      <c r="B57" s="421" t="s">
        <v>4883</v>
      </c>
      <c r="C57" s="189" t="s">
        <v>798</v>
      </c>
      <c r="D57" s="9">
        <v>450000000</v>
      </c>
      <c r="E57" s="8">
        <v>44713</v>
      </c>
      <c r="F57" s="8">
        <v>46023</v>
      </c>
      <c r="G57" s="10">
        <v>0</v>
      </c>
      <c r="H57" s="10">
        <v>0</v>
      </c>
      <c r="I57" s="10">
        <v>50</v>
      </c>
      <c r="J57" s="10">
        <v>140</v>
      </c>
      <c r="K57" s="10">
        <v>90</v>
      </c>
      <c r="L57" s="10">
        <v>170</v>
      </c>
      <c r="O57" s="511" t="s">
        <v>6354</v>
      </c>
      <c r="P57" s="511" t="s">
        <v>6354</v>
      </c>
      <c r="Q57" s="511" t="s">
        <v>6354</v>
      </c>
      <c r="R57" s="511" t="s">
        <v>6355</v>
      </c>
    </row>
    <row r="58" spans="1:18" x14ac:dyDescent="0.2">
      <c r="A58" s="476" t="s">
        <v>5703</v>
      </c>
      <c r="B58" s="421" t="s">
        <v>4884</v>
      </c>
      <c r="C58" s="189" t="s">
        <v>797</v>
      </c>
      <c r="D58" s="9">
        <v>300000000</v>
      </c>
      <c r="E58" s="8">
        <v>44348</v>
      </c>
      <c r="F58" s="8">
        <v>46264</v>
      </c>
      <c r="G58" s="10">
        <v>0</v>
      </c>
      <c r="H58" s="10">
        <v>15</v>
      </c>
      <c r="I58" s="10">
        <v>30</v>
      </c>
      <c r="J58" s="10">
        <v>90</v>
      </c>
      <c r="K58" s="10">
        <v>105</v>
      </c>
      <c r="L58" s="10">
        <v>60</v>
      </c>
      <c r="N58" s="511" t="s">
        <v>6356</v>
      </c>
      <c r="O58" s="511" t="s">
        <v>6356</v>
      </c>
      <c r="P58" s="511" t="s">
        <v>6356</v>
      </c>
      <c r="Q58" s="511" t="s">
        <v>6356</v>
      </c>
      <c r="R58" s="511" t="s">
        <v>6356</v>
      </c>
    </row>
    <row r="59" spans="1:18" x14ac:dyDescent="0.2">
      <c r="A59" s="476" t="s">
        <v>5704</v>
      </c>
      <c r="B59" s="421" t="s">
        <v>4886</v>
      </c>
      <c r="C59" s="189" t="s">
        <v>874</v>
      </c>
      <c r="D59" s="9">
        <v>250000000</v>
      </c>
      <c r="E59" s="8">
        <v>44378</v>
      </c>
      <c r="F59" s="8">
        <v>46387</v>
      </c>
      <c r="G59" s="10">
        <v>0</v>
      </c>
      <c r="H59" s="10">
        <v>50</v>
      </c>
      <c r="I59" s="10">
        <v>50</v>
      </c>
      <c r="J59" s="10">
        <v>50</v>
      </c>
      <c r="K59" s="10">
        <v>50</v>
      </c>
      <c r="L59" s="10">
        <v>50</v>
      </c>
      <c r="N59" s="511" t="s">
        <v>5256</v>
      </c>
      <c r="O59" s="511" t="s">
        <v>6195</v>
      </c>
      <c r="P59" s="511" t="s">
        <v>6195</v>
      </c>
      <c r="Q59" s="511" t="s">
        <v>6195</v>
      </c>
      <c r="R59" s="511" t="s">
        <v>6357</v>
      </c>
    </row>
    <row r="60" spans="1:18" x14ac:dyDescent="0.2">
      <c r="A60" s="476" t="s">
        <v>5710</v>
      </c>
      <c r="B60" s="421" t="s">
        <v>4887</v>
      </c>
      <c r="C60" s="189" t="s">
        <v>813</v>
      </c>
      <c r="D60" s="9">
        <v>800000000</v>
      </c>
      <c r="E60" s="8">
        <v>44256</v>
      </c>
      <c r="F60" s="8">
        <v>46203</v>
      </c>
      <c r="G60" s="22">
        <v>120</v>
      </c>
      <c r="H60" s="22">
        <v>120</v>
      </c>
      <c r="I60" s="22">
        <v>120</v>
      </c>
      <c r="J60" s="22">
        <v>120</v>
      </c>
      <c r="K60" s="22">
        <v>160</v>
      </c>
      <c r="L60" s="22">
        <v>120</v>
      </c>
      <c r="M60" s="511" t="s">
        <v>5256</v>
      </c>
      <c r="N60" s="511" t="s">
        <v>6195</v>
      </c>
      <c r="O60" s="511" t="s">
        <v>6195</v>
      </c>
      <c r="P60" s="511" t="s">
        <v>6195</v>
      </c>
      <c r="Q60" s="511" t="s">
        <v>6195</v>
      </c>
      <c r="R60" s="511" t="s">
        <v>6358</v>
      </c>
    </row>
    <row r="61" spans="1:18" s="195" customFormat="1" x14ac:dyDescent="0.2">
      <c r="A61" s="476" t="s">
        <v>5711</v>
      </c>
      <c r="B61" s="421" t="s">
        <v>4889</v>
      </c>
      <c r="C61" s="189" t="s">
        <v>812</v>
      </c>
      <c r="D61" s="9">
        <v>411739000</v>
      </c>
      <c r="E61" s="8">
        <v>44256</v>
      </c>
      <c r="F61" s="8">
        <v>46203</v>
      </c>
      <c r="G61" s="10">
        <v>24.5</v>
      </c>
      <c r="H61" s="10">
        <v>69.2</v>
      </c>
      <c r="I61" s="10">
        <v>102.5</v>
      </c>
      <c r="J61" s="10">
        <v>102.5</v>
      </c>
      <c r="K61" s="10">
        <v>80.2</v>
      </c>
      <c r="L61" s="10">
        <v>32.9</v>
      </c>
      <c r="M61" s="511" t="s">
        <v>5256</v>
      </c>
      <c r="N61" s="511" t="s">
        <v>6195</v>
      </c>
      <c r="O61" s="511" t="s">
        <v>6195</v>
      </c>
      <c r="P61" s="511" t="s">
        <v>6359</v>
      </c>
      <c r="Q61" s="511" t="s">
        <v>6195</v>
      </c>
      <c r="R61" s="511" t="s">
        <v>6360</v>
      </c>
    </row>
    <row r="62" spans="1:18" x14ac:dyDescent="0.2">
      <c r="A62" s="476" t="s">
        <v>5715</v>
      </c>
      <c r="B62" s="398" t="s">
        <v>5445</v>
      </c>
      <c r="C62" s="481" t="s">
        <v>873</v>
      </c>
      <c r="D62" s="482">
        <v>200000000</v>
      </c>
      <c r="E62" s="483">
        <v>44197</v>
      </c>
      <c r="F62" s="483">
        <v>46203</v>
      </c>
      <c r="G62" s="10">
        <v>200</v>
      </c>
      <c r="H62" s="10">
        <v>400</v>
      </c>
      <c r="I62" s="10">
        <v>350</v>
      </c>
      <c r="J62" s="10">
        <v>350</v>
      </c>
      <c r="K62" s="10">
        <v>350</v>
      </c>
      <c r="L62" s="10">
        <v>350</v>
      </c>
      <c r="M62" s="511" t="s">
        <v>5256</v>
      </c>
      <c r="N62" s="511" t="s">
        <v>6195</v>
      </c>
      <c r="O62" s="511" t="s">
        <v>6195</v>
      </c>
      <c r="P62" s="511" t="s">
        <v>6195</v>
      </c>
      <c r="Q62" s="511" t="s">
        <v>6195</v>
      </c>
      <c r="R62" s="511" t="s">
        <v>6195</v>
      </c>
    </row>
    <row r="63" spans="1:18" x14ac:dyDescent="0.2">
      <c r="A63" s="476" t="s">
        <v>5712</v>
      </c>
      <c r="B63" s="421" t="s">
        <v>4891</v>
      </c>
      <c r="C63" s="189" t="s">
        <v>811</v>
      </c>
      <c r="D63" s="9">
        <v>13950000000</v>
      </c>
      <c r="E63" s="8">
        <v>44013</v>
      </c>
      <c r="F63" s="8">
        <v>46203</v>
      </c>
      <c r="G63" s="10">
        <v>2.2000000000000002</v>
      </c>
      <c r="H63" s="10">
        <v>1182.4000000000001</v>
      </c>
      <c r="I63" s="10">
        <v>3279.7</v>
      </c>
      <c r="J63" s="10">
        <v>3103.1</v>
      </c>
      <c r="K63" s="10">
        <v>2994.5</v>
      </c>
      <c r="L63" s="10">
        <v>3388.1</v>
      </c>
      <c r="M63" s="511" t="s">
        <v>6361</v>
      </c>
      <c r="N63" s="511" t="s">
        <v>6195</v>
      </c>
      <c r="O63" s="511" t="s">
        <v>6362</v>
      </c>
      <c r="P63" s="511" t="s">
        <v>6195</v>
      </c>
      <c r="Q63" s="511" t="s">
        <v>6363</v>
      </c>
      <c r="R63" s="511" t="s">
        <v>6195</v>
      </c>
    </row>
    <row r="64" spans="1:18" x14ac:dyDescent="0.2">
      <c r="A64" s="476" t="s">
        <v>5713</v>
      </c>
      <c r="B64" s="421" t="s">
        <v>4894</v>
      </c>
      <c r="C64" s="189" t="s">
        <v>814</v>
      </c>
      <c r="D64" s="9">
        <v>200000000</v>
      </c>
      <c r="E64" s="8">
        <v>44562</v>
      </c>
      <c r="F64" s="8">
        <v>46203</v>
      </c>
      <c r="G64" s="10">
        <v>0</v>
      </c>
      <c r="H64" s="10">
        <v>0</v>
      </c>
      <c r="I64" s="10">
        <v>40</v>
      </c>
      <c r="J64" s="10">
        <v>60</v>
      </c>
      <c r="K64" s="10">
        <v>60</v>
      </c>
      <c r="L64" s="10">
        <v>40</v>
      </c>
      <c r="O64" s="511" t="s">
        <v>6195</v>
      </c>
      <c r="P64" s="511" t="s">
        <v>6195</v>
      </c>
      <c r="Q64" s="511" t="s">
        <v>6195</v>
      </c>
      <c r="R64" s="511" t="s">
        <v>6364</v>
      </c>
    </row>
    <row r="65" spans="1:18" x14ac:dyDescent="0.2">
      <c r="A65" s="476" t="s">
        <v>5714</v>
      </c>
      <c r="B65" s="421" t="s">
        <v>4897</v>
      </c>
      <c r="C65" s="189" t="s">
        <v>871</v>
      </c>
      <c r="D65" s="9">
        <v>500000000</v>
      </c>
      <c r="E65" s="8">
        <v>44197</v>
      </c>
      <c r="F65" s="8">
        <v>46265</v>
      </c>
      <c r="G65" s="10">
        <v>0</v>
      </c>
      <c r="H65" s="10">
        <v>150</v>
      </c>
      <c r="I65" s="10">
        <v>150</v>
      </c>
      <c r="J65" s="10">
        <v>100</v>
      </c>
      <c r="K65" s="10">
        <v>50</v>
      </c>
      <c r="L65" s="10">
        <v>50</v>
      </c>
      <c r="N65" s="511" t="s">
        <v>6195</v>
      </c>
      <c r="O65" s="511" t="s">
        <v>6365</v>
      </c>
      <c r="P65" s="511" t="s">
        <v>6366</v>
      </c>
      <c r="Q65" s="511" t="s">
        <v>6195</v>
      </c>
      <c r="R65" s="511" t="s">
        <v>6195</v>
      </c>
    </row>
    <row r="66" spans="1:18" x14ac:dyDescent="0.2">
      <c r="A66" s="511" t="s">
        <v>6370</v>
      </c>
      <c r="B66" s="19" t="s">
        <v>6686</v>
      </c>
      <c r="C66" s="189" t="s">
        <v>816</v>
      </c>
      <c r="D66" s="9">
        <v>2487110000</v>
      </c>
      <c r="E66" s="8">
        <v>43862</v>
      </c>
      <c r="F66" s="8">
        <v>46265</v>
      </c>
      <c r="G66" s="10">
        <v>268.7</v>
      </c>
      <c r="H66" s="10">
        <v>268.7</v>
      </c>
      <c r="I66" s="10">
        <v>317.3</v>
      </c>
      <c r="J66" s="10">
        <v>563.20000000000005</v>
      </c>
      <c r="K66" s="10">
        <v>606.1</v>
      </c>
      <c r="L66" s="10">
        <v>463.1</v>
      </c>
      <c r="M66" s="511" t="s">
        <v>6375</v>
      </c>
      <c r="N66" s="511" t="s">
        <v>6195</v>
      </c>
      <c r="O66" s="511" t="s">
        <v>6376</v>
      </c>
      <c r="P66" s="511" t="s">
        <v>6195</v>
      </c>
      <c r="Q66" s="511" t="s">
        <v>6195</v>
      </c>
      <c r="R66" s="511" t="s">
        <v>6195</v>
      </c>
    </row>
    <row r="67" spans="1:18" x14ac:dyDescent="0.2">
      <c r="A67" s="511" t="s">
        <v>6369</v>
      </c>
      <c r="B67" s="19" t="s">
        <v>4901</v>
      </c>
      <c r="C67" s="189" t="s">
        <v>864</v>
      </c>
      <c r="D67" s="9">
        <v>6000000000</v>
      </c>
      <c r="E67" s="8">
        <v>43862</v>
      </c>
      <c r="F67" s="8">
        <v>46265</v>
      </c>
      <c r="G67" s="10">
        <v>1400</v>
      </c>
      <c r="H67" s="10">
        <v>1000</v>
      </c>
      <c r="I67" s="10">
        <v>900</v>
      </c>
      <c r="J67" s="10">
        <v>1500</v>
      </c>
      <c r="K67" s="10">
        <v>900</v>
      </c>
      <c r="L67" s="10">
        <v>300</v>
      </c>
      <c r="M67" s="511" t="s">
        <v>6377</v>
      </c>
      <c r="N67" s="511" t="s">
        <v>6377</v>
      </c>
      <c r="O67" s="511" t="s">
        <v>6377</v>
      </c>
      <c r="P67" s="511" t="s">
        <v>6377</v>
      </c>
      <c r="Q67" s="511" t="s">
        <v>6377</v>
      </c>
      <c r="R67" s="511" t="s">
        <v>6377</v>
      </c>
    </row>
    <row r="68" spans="1:18" x14ac:dyDescent="0.2">
      <c r="A68" s="476" t="s">
        <v>5721</v>
      </c>
      <c r="B68" s="421" t="s">
        <v>4905</v>
      </c>
      <c r="C68" s="189" t="s">
        <v>819</v>
      </c>
      <c r="D68" s="9">
        <v>330000000</v>
      </c>
      <c r="E68" s="8">
        <v>44197</v>
      </c>
      <c r="F68" s="8">
        <v>46265</v>
      </c>
      <c r="G68" s="10">
        <v>33</v>
      </c>
      <c r="H68" s="10">
        <v>73</v>
      </c>
      <c r="I68" s="10">
        <v>66</v>
      </c>
      <c r="J68" s="10">
        <v>132</v>
      </c>
      <c r="K68" s="10">
        <v>13</v>
      </c>
      <c r="L68" s="10">
        <v>13</v>
      </c>
      <c r="M68" s="191" t="s">
        <v>6311</v>
      </c>
      <c r="N68" s="191" t="s">
        <v>6312</v>
      </c>
      <c r="O68" s="191" t="s">
        <v>6312</v>
      </c>
      <c r="P68" s="191" t="s">
        <v>6312</v>
      </c>
      <c r="Q68" s="191" t="s">
        <v>6312</v>
      </c>
      <c r="R68" s="191" t="s">
        <v>6312</v>
      </c>
    </row>
    <row r="69" spans="1:18" x14ac:dyDescent="0.2">
      <c r="A69" s="476" t="s">
        <v>5722</v>
      </c>
      <c r="B69" s="19" t="s">
        <v>4907</v>
      </c>
      <c r="C69" s="189" t="s">
        <v>815</v>
      </c>
      <c r="D69" s="9">
        <v>100000000</v>
      </c>
      <c r="E69" s="8">
        <v>44197</v>
      </c>
      <c r="F69" s="8">
        <v>46022</v>
      </c>
      <c r="G69" s="10">
        <v>9</v>
      </c>
      <c r="H69" s="10">
        <v>26</v>
      </c>
      <c r="I69" s="10">
        <v>27</v>
      </c>
      <c r="J69" s="10">
        <v>19</v>
      </c>
      <c r="K69" s="10">
        <v>19</v>
      </c>
      <c r="L69" s="10">
        <v>0</v>
      </c>
      <c r="M69" s="511" t="s">
        <v>6378</v>
      </c>
      <c r="N69" s="511" t="s">
        <v>6379</v>
      </c>
      <c r="O69" s="511" t="s">
        <v>6379</v>
      </c>
      <c r="P69" s="511" t="s">
        <v>6379</v>
      </c>
      <c r="Q69" s="511" t="s">
        <v>6379</v>
      </c>
    </row>
    <row r="70" spans="1:18" x14ac:dyDescent="0.2">
      <c r="A70" s="476" t="s">
        <v>5723</v>
      </c>
      <c r="B70" s="421" t="s">
        <v>4914</v>
      </c>
      <c r="C70" s="189" t="s">
        <v>817</v>
      </c>
      <c r="D70" s="9">
        <v>357000000</v>
      </c>
      <c r="E70" s="8">
        <v>44593</v>
      </c>
      <c r="F70" s="8">
        <v>46264</v>
      </c>
      <c r="G70" s="10">
        <v>0</v>
      </c>
      <c r="H70" s="10">
        <v>4.5</v>
      </c>
      <c r="I70" s="10">
        <v>22</v>
      </c>
      <c r="J70" s="10">
        <v>150</v>
      </c>
      <c r="K70" s="10">
        <v>150</v>
      </c>
      <c r="L70" s="10">
        <v>30.5</v>
      </c>
      <c r="N70" s="511" t="s">
        <v>6380</v>
      </c>
      <c r="O70" s="511" t="s">
        <v>6380</v>
      </c>
      <c r="P70" s="511" t="s">
        <v>6380</v>
      </c>
      <c r="Q70" s="511" t="s">
        <v>6381</v>
      </c>
      <c r="R70" s="511" t="s">
        <v>6381</v>
      </c>
    </row>
    <row r="71" spans="1:18" x14ac:dyDescent="0.2">
      <c r="A71" s="476" t="s">
        <v>5724</v>
      </c>
      <c r="B71" s="21" t="s">
        <v>5037</v>
      </c>
      <c r="C71" s="189" t="s">
        <v>859</v>
      </c>
      <c r="D71" s="9">
        <v>500000000</v>
      </c>
      <c r="E71" s="8">
        <v>44194</v>
      </c>
      <c r="F71" s="8">
        <v>46265</v>
      </c>
      <c r="G71" s="10">
        <v>0</v>
      </c>
      <c r="H71" s="10">
        <v>200</v>
      </c>
      <c r="I71" s="10">
        <v>150</v>
      </c>
      <c r="J71" s="10">
        <v>150</v>
      </c>
      <c r="K71" s="10">
        <v>0</v>
      </c>
      <c r="L71" s="10">
        <v>0</v>
      </c>
      <c r="N71" s="511" t="s">
        <v>6382</v>
      </c>
      <c r="O71" s="511" t="s">
        <v>6383</v>
      </c>
      <c r="P71" s="511" t="s">
        <v>6383</v>
      </c>
    </row>
    <row r="72" spans="1:18" x14ac:dyDescent="0.2">
      <c r="A72" s="476" t="s">
        <v>5725</v>
      </c>
      <c r="B72" s="421" t="s">
        <v>4916</v>
      </c>
      <c r="C72" s="189" t="s">
        <v>818</v>
      </c>
      <c r="D72" s="9">
        <v>400000000</v>
      </c>
      <c r="E72" s="8">
        <v>44378</v>
      </c>
      <c r="F72" s="8">
        <v>46203</v>
      </c>
      <c r="G72" s="10">
        <v>8</v>
      </c>
      <c r="H72" s="10">
        <v>44.5</v>
      </c>
      <c r="I72" s="10">
        <v>75</v>
      </c>
      <c r="J72" s="10">
        <v>87.5</v>
      </c>
      <c r="K72" s="10">
        <v>91.5</v>
      </c>
      <c r="L72" s="10">
        <v>93.5</v>
      </c>
      <c r="M72" s="511" t="s">
        <v>6384</v>
      </c>
      <c r="N72" s="511" t="s">
        <v>6384</v>
      </c>
      <c r="O72" s="511" t="s">
        <v>6384</v>
      </c>
      <c r="P72" s="511" t="s">
        <v>6385</v>
      </c>
      <c r="Q72" s="511" t="s">
        <v>6385</v>
      </c>
      <c r="R72" s="511" t="s">
        <v>6385</v>
      </c>
    </row>
    <row r="73" spans="1:18" x14ac:dyDescent="0.2">
      <c r="A73" s="476" t="s">
        <v>5726</v>
      </c>
      <c r="B73" s="421" t="s">
        <v>4917</v>
      </c>
      <c r="C73" s="189" t="s">
        <v>767</v>
      </c>
      <c r="D73" s="9">
        <v>2000000000</v>
      </c>
      <c r="E73" s="8">
        <v>43862</v>
      </c>
      <c r="F73" s="8">
        <v>46264</v>
      </c>
      <c r="G73" s="10">
        <v>210</v>
      </c>
      <c r="H73" s="10">
        <v>320</v>
      </c>
      <c r="I73" s="10">
        <v>340</v>
      </c>
      <c r="J73" s="10">
        <v>400</v>
      </c>
      <c r="K73" s="10">
        <v>430</v>
      </c>
      <c r="L73" s="10">
        <v>300</v>
      </c>
      <c r="M73" s="511" t="s">
        <v>6386</v>
      </c>
      <c r="N73" s="511" t="s">
        <v>6386</v>
      </c>
      <c r="O73" s="511" t="s">
        <v>6386</v>
      </c>
      <c r="P73" s="511" t="s">
        <v>6387</v>
      </c>
      <c r="Q73" s="511" t="s">
        <v>6387</v>
      </c>
      <c r="R73" s="511" t="s">
        <v>6387</v>
      </c>
    </row>
    <row r="74" spans="1:18" x14ac:dyDescent="0.2">
      <c r="A74" s="476" t="s">
        <v>5727</v>
      </c>
      <c r="B74" s="421" t="s">
        <v>4918</v>
      </c>
      <c r="C74" s="189" t="s">
        <v>810</v>
      </c>
      <c r="D74" s="9">
        <v>900000000</v>
      </c>
      <c r="E74" s="8">
        <v>44562</v>
      </c>
      <c r="F74" s="8">
        <v>46265</v>
      </c>
      <c r="G74" s="10">
        <v>0</v>
      </c>
      <c r="H74" s="10">
        <v>50</v>
      </c>
      <c r="I74" s="10">
        <v>50</v>
      </c>
      <c r="J74" s="10">
        <v>200</v>
      </c>
      <c r="K74" s="10">
        <v>250</v>
      </c>
      <c r="L74" s="10">
        <v>350</v>
      </c>
      <c r="N74" s="511" t="s">
        <v>6388</v>
      </c>
      <c r="O74" s="511" t="s">
        <v>6388</v>
      </c>
      <c r="P74" s="511" t="s">
        <v>6389</v>
      </c>
      <c r="Q74" s="511" t="s">
        <v>6389</v>
      </c>
      <c r="R74" s="511" t="s">
        <v>6389</v>
      </c>
    </row>
    <row r="75" spans="1:18" x14ac:dyDescent="0.2">
      <c r="A75" s="476" t="s">
        <v>5728</v>
      </c>
      <c r="B75" s="421" t="s">
        <v>4920</v>
      </c>
      <c r="C75" s="189" t="s">
        <v>867</v>
      </c>
      <c r="D75" s="9">
        <v>880000000</v>
      </c>
      <c r="E75" s="8">
        <v>44197</v>
      </c>
      <c r="F75" s="8">
        <v>46265</v>
      </c>
      <c r="G75" s="10">
        <v>59.3</v>
      </c>
      <c r="H75" s="10">
        <v>169.16</v>
      </c>
      <c r="I75" s="10">
        <v>90.57</v>
      </c>
      <c r="J75" s="10">
        <v>92.83</v>
      </c>
      <c r="K75" s="10">
        <v>312.64</v>
      </c>
      <c r="L75" s="10">
        <v>155.52000000000001</v>
      </c>
      <c r="M75" s="511" t="s">
        <v>6390</v>
      </c>
      <c r="N75" s="511" t="s">
        <v>6390</v>
      </c>
      <c r="O75" s="511" t="s">
        <v>6391</v>
      </c>
      <c r="P75" s="511" t="s">
        <v>6391</v>
      </c>
      <c r="Q75" s="511" t="s">
        <v>6391</v>
      </c>
      <c r="R75" s="511" t="s">
        <v>6391</v>
      </c>
    </row>
    <row r="76" spans="1:18" x14ac:dyDescent="0.2">
      <c r="A76" s="476" t="s">
        <v>5729</v>
      </c>
      <c r="B76" s="421" t="s">
        <v>4922</v>
      </c>
      <c r="C76" s="189" t="s">
        <v>866</v>
      </c>
      <c r="D76" s="9">
        <v>600000000</v>
      </c>
      <c r="E76" s="8">
        <v>44197</v>
      </c>
      <c r="F76" s="8">
        <v>46265</v>
      </c>
      <c r="G76" s="10">
        <v>60</v>
      </c>
      <c r="H76" s="10">
        <v>60</v>
      </c>
      <c r="I76" s="10">
        <v>70</v>
      </c>
      <c r="J76" s="10">
        <v>150</v>
      </c>
      <c r="K76" s="10">
        <v>150</v>
      </c>
      <c r="L76" s="10">
        <v>110</v>
      </c>
      <c r="M76" s="511" t="s">
        <v>6392</v>
      </c>
      <c r="N76" s="511" t="s">
        <v>6392</v>
      </c>
      <c r="O76" s="511" t="s">
        <v>6393</v>
      </c>
      <c r="P76" s="511" t="s">
        <v>6393</v>
      </c>
      <c r="Q76" s="511" t="s">
        <v>6393</v>
      </c>
      <c r="R76" s="511" t="s">
        <v>6393</v>
      </c>
    </row>
    <row r="77" spans="1:18" x14ac:dyDescent="0.2">
      <c r="A77" s="545" t="s">
        <v>6395</v>
      </c>
      <c r="B77" s="21" t="s">
        <v>6396</v>
      </c>
      <c r="C77" s="189" t="s">
        <v>820</v>
      </c>
      <c r="D77" s="9">
        <v>4640000000</v>
      </c>
      <c r="E77" s="8">
        <v>43862</v>
      </c>
      <c r="F77" s="8">
        <v>46203</v>
      </c>
      <c r="G77" s="10">
        <v>177.1</v>
      </c>
      <c r="H77" s="10">
        <v>359.1</v>
      </c>
      <c r="I77" s="10">
        <v>747.6</v>
      </c>
      <c r="J77" s="10">
        <v>918.9</v>
      </c>
      <c r="K77" s="10">
        <v>1124.5999999999999</v>
      </c>
      <c r="L77" s="10">
        <v>1312.7</v>
      </c>
      <c r="M77" s="546" t="s">
        <v>6397</v>
      </c>
      <c r="N77" s="546" t="s">
        <v>6397</v>
      </c>
      <c r="O77" s="546" t="s">
        <v>6398</v>
      </c>
      <c r="P77" s="546" t="s">
        <v>6399</v>
      </c>
      <c r="Q77" s="546" t="s">
        <v>6399</v>
      </c>
      <c r="R77" s="546" t="s">
        <v>6399</v>
      </c>
    </row>
    <row r="78" spans="1:18" x14ac:dyDescent="0.2">
      <c r="A78" s="545" t="s">
        <v>6401</v>
      </c>
      <c r="B78" s="21" t="s">
        <v>6402</v>
      </c>
      <c r="C78" s="189" t="s">
        <v>822</v>
      </c>
      <c r="D78" s="9">
        <v>8570140000</v>
      </c>
      <c r="E78" s="8">
        <v>43862</v>
      </c>
      <c r="F78" s="8">
        <v>46203</v>
      </c>
      <c r="G78" s="10">
        <v>1431</v>
      </c>
      <c r="H78" s="10">
        <v>904</v>
      </c>
      <c r="I78" s="10">
        <v>758</v>
      </c>
      <c r="J78" s="10">
        <v>2030</v>
      </c>
      <c r="K78" s="10">
        <v>1935</v>
      </c>
      <c r="L78" s="10">
        <v>1512.1</v>
      </c>
      <c r="M78" s="546" t="s">
        <v>6403</v>
      </c>
      <c r="N78" s="546" t="s">
        <v>6403</v>
      </c>
      <c r="O78" s="546" t="s">
        <v>6404</v>
      </c>
      <c r="P78" s="546" t="s">
        <v>6404</v>
      </c>
      <c r="Q78" s="546" t="s">
        <v>6404</v>
      </c>
      <c r="R78" s="546" t="s">
        <v>6404</v>
      </c>
    </row>
    <row r="79" spans="1:18" x14ac:dyDescent="0.2">
      <c r="A79" s="545" t="s">
        <v>6406</v>
      </c>
      <c r="B79" s="21" t="s">
        <v>6407</v>
      </c>
      <c r="C79" s="189" t="s">
        <v>821</v>
      </c>
      <c r="D79" s="9">
        <v>1579630000</v>
      </c>
      <c r="E79" s="8">
        <v>43862</v>
      </c>
      <c r="F79" s="8">
        <v>46203</v>
      </c>
      <c r="G79" s="10">
        <v>11</v>
      </c>
      <c r="H79" s="10">
        <v>52</v>
      </c>
      <c r="I79" s="10">
        <v>175</v>
      </c>
      <c r="J79" s="10">
        <v>301</v>
      </c>
      <c r="K79" s="10">
        <v>427</v>
      </c>
      <c r="L79" s="10">
        <v>614.20000000000005</v>
      </c>
      <c r="M79" s="546" t="s">
        <v>6408</v>
      </c>
      <c r="N79" s="546" t="s">
        <v>6408</v>
      </c>
      <c r="O79" s="546" t="s">
        <v>6408</v>
      </c>
      <c r="P79" s="546" t="s">
        <v>6409</v>
      </c>
      <c r="Q79" s="546" t="s">
        <v>6409</v>
      </c>
      <c r="R79" s="546" t="s">
        <v>6409</v>
      </c>
    </row>
    <row r="80" spans="1:18" x14ac:dyDescent="0.2">
      <c r="A80" s="476" t="s">
        <v>5745</v>
      </c>
      <c r="B80" s="421" t="s">
        <v>4940</v>
      </c>
      <c r="C80" s="189" t="s">
        <v>879</v>
      </c>
      <c r="D80" s="9">
        <v>2970000000</v>
      </c>
      <c r="E80" s="8">
        <v>43862</v>
      </c>
      <c r="F80" s="8">
        <v>46203</v>
      </c>
      <c r="G80" s="10">
        <v>50</v>
      </c>
      <c r="H80" s="10">
        <v>299</v>
      </c>
      <c r="I80" s="10">
        <v>345</v>
      </c>
      <c r="J80" s="10">
        <v>643</v>
      </c>
      <c r="K80" s="10">
        <v>705</v>
      </c>
      <c r="L80" s="10">
        <v>928</v>
      </c>
      <c r="M80" s="546" t="s">
        <v>6410</v>
      </c>
      <c r="N80" s="546" t="s">
        <v>6410</v>
      </c>
      <c r="O80" s="546" t="s">
        <v>6411</v>
      </c>
      <c r="P80" s="546" t="s">
        <v>6411</v>
      </c>
      <c r="Q80" s="546" t="s">
        <v>6411</v>
      </c>
      <c r="R80" s="546" t="s">
        <v>6411</v>
      </c>
    </row>
    <row r="81" spans="1:18" x14ac:dyDescent="0.2">
      <c r="A81" s="476" t="s">
        <v>5746</v>
      </c>
      <c r="B81" s="421" t="s">
        <v>4942</v>
      </c>
      <c r="C81" s="189" t="s">
        <v>825</v>
      </c>
      <c r="D81" s="9">
        <v>2970000000</v>
      </c>
      <c r="E81" s="8">
        <v>43862</v>
      </c>
      <c r="F81" s="8">
        <v>46203</v>
      </c>
      <c r="G81" s="10">
        <v>360.3</v>
      </c>
      <c r="H81" s="10">
        <v>279.60000000000002</v>
      </c>
      <c r="I81" s="10">
        <v>319.7</v>
      </c>
      <c r="J81" s="10">
        <v>615.70000000000005</v>
      </c>
      <c r="K81" s="10">
        <v>715</v>
      </c>
      <c r="L81" s="10">
        <v>680.2</v>
      </c>
      <c r="M81" s="550" t="s">
        <v>6412</v>
      </c>
      <c r="N81" s="550" t="s">
        <v>6412</v>
      </c>
      <c r="O81" s="550" t="s">
        <v>6413</v>
      </c>
      <c r="P81" s="550" t="s">
        <v>6413</v>
      </c>
      <c r="Q81" s="550" t="s">
        <v>6413</v>
      </c>
      <c r="R81" s="550" t="s">
        <v>6413</v>
      </c>
    </row>
    <row r="82" spans="1:18" x14ac:dyDescent="0.2">
      <c r="A82" s="476" t="s">
        <v>5748</v>
      </c>
      <c r="B82" s="421" t="s">
        <v>4944</v>
      </c>
      <c r="C82" s="189" t="s">
        <v>826</v>
      </c>
      <c r="D82" s="9">
        <v>936000000</v>
      </c>
      <c r="E82" s="8">
        <v>43862</v>
      </c>
      <c r="F82" s="8">
        <v>46203</v>
      </c>
      <c r="G82" s="10">
        <v>156.69999999999999</v>
      </c>
      <c r="H82" s="10">
        <v>30</v>
      </c>
      <c r="I82" s="10">
        <v>158</v>
      </c>
      <c r="J82" s="10">
        <v>254</v>
      </c>
      <c r="K82" s="10">
        <v>152.29</v>
      </c>
      <c r="L82" s="10">
        <v>185</v>
      </c>
      <c r="M82" s="550" t="s">
        <v>6414</v>
      </c>
      <c r="N82" s="550" t="s">
        <v>6415</v>
      </c>
      <c r="O82" s="550" t="s">
        <v>6415</v>
      </c>
      <c r="P82" s="550" t="s">
        <v>6415</v>
      </c>
      <c r="Q82" s="550" t="s">
        <v>6415</v>
      </c>
      <c r="R82" s="550" t="s">
        <v>6415</v>
      </c>
    </row>
    <row r="83" spans="1:18" x14ac:dyDescent="0.2">
      <c r="A83" s="476" t="s">
        <v>5750</v>
      </c>
      <c r="B83" s="421" t="s">
        <v>4946</v>
      </c>
      <c r="C83" s="189" t="s">
        <v>827</v>
      </c>
      <c r="D83" s="9">
        <v>2400000000</v>
      </c>
      <c r="E83" s="8">
        <v>43862</v>
      </c>
      <c r="F83" s="8">
        <v>46203</v>
      </c>
      <c r="G83" s="10">
        <v>53.3</v>
      </c>
      <c r="H83" s="10">
        <v>187</v>
      </c>
      <c r="I83" s="10">
        <v>217</v>
      </c>
      <c r="J83" s="10">
        <v>506</v>
      </c>
      <c r="K83" s="10">
        <v>699.7</v>
      </c>
      <c r="L83" s="10">
        <v>737</v>
      </c>
      <c r="M83" s="550" t="s">
        <v>6416</v>
      </c>
      <c r="N83" s="550" t="s">
        <v>6416</v>
      </c>
      <c r="O83" s="550" t="s">
        <v>6416</v>
      </c>
      <c r="P83" s="550" t="s">
        <v>6417</v>
      </c>
      <c r="Q83" s="550" t="s">
        <v>6417</v>
      </c>
      <c r="R83" s="550" t="s">
        <v>6417</v>
      </c>
    </row>
    <row r="84" spans="1:18" x14ac:dyDescent="0.2">
      <c r="A84" s="476" t="s">
        <v>5751</v>
      </c>
      <c r="B84" s="421" t="s">
        <v>4948</v>
      </c>
      <c r="C84" s="189" t="s">
        <v>824</v>
      </c>
      <c r="D84" s="9">
        <v>700000000</v>
      </c>
      <c r="E84" s="8">
        <v>43862</v>
      </c>
      <c r="F84" s="8">
        <v>46203</v>
      </c>
      <c r="G84" s="10">
        <v>21</v>
      </c>
      <c r="H84" s="10">
        <v>64</v>
      </c>
      <c r="I84" s="10">
        <v>103</v>
      </c>
      <c r="J84" s="10">
        <v>195</v>
      </c>
      <c r="K84" s="10">
        <v>192</v>
      </c>
      <c r="L84" s="10">
        <v>125</v>
      </c>
      <c r="M84" s="550" t="s">
        <v>6418</v>
      </c>
      <c r="N84" s="550" t="s">
        <v>6418</v>
      </c>
      <c r="O84" s="550" t="s">
        <v>6418</v>
      </c>
      <c r="P84" s="550" t="s">
        <v>6419</v>
      </c>
      <c r="Q84" s="550" t="s">
        <v>6419</v>
      </c>
      <c r="R84" s="550" t="s">
        <v>6419</v>
      </c>
    </row>
    <row r="85" spans="1:18" x14ac:dyDescent="0.2">
      <c r="A85" s="476" t="s">
        <v>5970</v>
      </c>
      <c r="B85" s="398" t="s">
        <v>5574</v>
      </c>
      <c r="C85" s="481" t="s">
        <v>878</v>
      </c>
      <c r="D85" s="482">
        <v>200000000</v>
      </c>
      <c r="E85" s="483">
        <v>44197</v>
      </c>
      <c r="F85" s="483">
        <v>46203</v>
      </c>
      <c r="G85" s="10">
        <v>60</v>
      </c>
      <c r="H85" s="10">
        <v>50</v>
      </c>
      <c r="I85" s="10">
        <v>40</v>
      </c>
      <c r="J85" s="10">
        <v>30</v>
      </c>
      <c r="K85" s="10">
        <v>20</v>
      </c>
      <c r="L85" s="10">
        <v>0</v>
      </c>
      <c r="M85" s="549" t="s">
        <v>5256</v>
      </c>
      <c r="N85" s="549" t="s">
        <v>6195</v>
      </c>
      <c r="O85" s="549" t="s">
        <v>6195</v>
      </c>
      <c r="P85" s="549" t="s">
        <v>6195</v>
      </c>
      <c r="Q85" s="549" t="s">
        <v>6195</v>
      </c>
    </row>
    <row r="86" spans="1:18" x14ac:dyDescent="0.2">
      <c r="A86" s="476" t="s">
        <v>5754</v>
      </c>
      <c r="B86" s="398" t="s">
        <v>5449</v>
      </c>
      <c r="C86" s="481" t="s">
        <v>828</v>
      </c>
      <c r="D86" s="482">
        <v>1000000000</v>
      </c>
      <c r="E86" s="483">
        <v>44197</v>
      </c>
      <c r="F86" s="483">
        <v>46203</v>
      </c>
      <c r="G86" s="10">
        <v>150</v>
      </c>
      <c r="H86" s="10">
        <v>150</v>
      </c>
      <c r="I86" s="10">
        <v>90</v>
      </c>
      <c r="J86" s="10">
        <v>337</v>
      </c>
      <c r="K86" s="10">
        <v>223</v>
      </c>
      <c r="L86" s="10">
        <v>50</v>
      </c>
      <c r="M86" s="550" t="s">
        <v>6420</v>
      </c>
      <c r="N86" s="550" t="s">
        <v>6420</v>
      </c>
      <c r="O86" s="550" t="s">
        <v>6421</v>
      </c>
      <c r="P86" s="550" t="s">
        <v>6421</v>
      </c>
      <c r="Q86" s="550" t="s">
        <v>6421</v>
      </c>
      <c r="R86" s="550" t="s">
        <v>6421</v>
      </c>
    </row>
    <row r="87" spans="1:18" x14ac:dyDescent="0.2">
      <c r="A87" s="476" t="s">
        <v>5755</v>
      </c>
      <c r="B87" s="398" t="s">
        <v>5450</v>
      </c>
      <c r="C87" s="481" t="s">
        <v>829</v>
      </c>
      <c r="D87" s="482">
        <v>450000000</v>
      </c>
      <c r="E87" s="483">
        <v>44470</v>
      </c>
      <c r="F87" s="483">
        <v>46203</v>
      </c>
      <c r="G87" s="10">
        <v>25</v>
      </c>
      <c r="H87" s="10">
        <v>50</v>
      </c>
      <c r="I87" s="10">
        <v>100</v>
      </c>
      <c r="J87" s="10">
        <v>100</v>
      </c>
      <c r="K87" s="10">
        <v>100</v>
      </c>
      <c r="L87" s="10">
        <v>75</v>
      </c>
      <c r="M87" s="550" t="s">
        <v>6422</v>
      </c>
      <c r="N87" s="550" t="s">
        <v>6422</v>
      </c>
      <c r="O87" s="550" t="s">
        <v>6422</v>
      </c>
      <c r="P87" s="550" t="s">
        <v>6422</v>
      </c>
      <c r="Q87" s="550" t="s">
        <v>6422</v>
      </c>
      <c r="R87" s="550" t="s">
        <v>6422</v>
      </c>
    </row>
    <row r="88" spans="1:18" x14ac:dyDescent="0.2">
      <c r="A88" s="476" t="s">
        <v>5747</v>
      </c>
      <c r="B88" s="19" t="s">
        <v>5525</v>
      </c>
      <c r="C88" s="189" t="s">
        <v>823</v>
      </c>
      <c r="D88" s="9">
        <v>270000000</v>
      </c>
      <c r="E88" s="8">
        <v>44378</v>
      </c>
      <c r="F88" s="8">
        <v>46203</v>
      </c>
      <c r="G88" s="10">
        <v>0</v>
      </c>
      <c r="H88" s="10">
        <v>50</v>
      </c>
      <c r="I88" s="10">
        <v>80</v>
      </c>
      <c r="J88" s="10">
        <v>70</v>
      </c>
      <c r="K88" s="10">
        <v>60</v>
      </c>
      <c r="L88" s="10">
        <v>10</v>
      </c>
      <c r="N88" s="550" t="s">
        <v>6423</v>
      </c>
      <c r="O88" s="550" t="s">
        <v>6423</v>
      </c>
      <c r="P88" s="550" t="s">
        <v>6424</v>
      </c>
      <c r="Q88" s="550" t="s">
        <v>6424</v>
      </c>
      <c r="R88" s="550" t="s">
        <v>6424</v>
      </c>
    </row>
    <row r="89" spans="1:18" x14ac:dyDescent="0.2">
      <c r="A89" s="476" t="s">
        <v>5762</v>
      </c>
      <c r="B89" s="19" t="s">
        <v>5530</v>
      </c>
      <c r="C89" s="189" t="s">
        <v>881</v>
      </c>
      <c r="D89" s="9">
        <v>250000000</v>
      </c>
      <c r="E89" s="8">
        <v>44348</v>
      </c>
      <c r="F89" s="8">
        <v>45747</v>
      </c>
      <c r="G89" s="10">
        <v>3.9</v>
      </c>
      <c r="H89" s="10">
        <v>8.6999999999999993</v>
      </c>
      <c r="I89" s="10">
        <v>48.4</v>
      </c>
      <c r="J89" s="10">
        <v>114</v>
      </c>
      <c r="K89" s="10">
        <v>75</v>
      </c>
      <c r="L89" s="10">
        <v>0</v>
      </c>
      <c r="M89" s="549" t="s">
        <v>5256</v>
      </c>
      <c r="N89" s="549" t="s">
        <v>6195</v>
      </c>
      <c r="O89" s="549" t="s">
        <v>6195</v>
      </c>
      <c r="P89" s="550" t="s">
        <v>6425</v>
      </c>
      <c r="Q89" s="550" t="s">
        <v>6351</v>
      </c>
    </row>
    <row r="90" spans="1:18" x14ac:dyDescent="0.2">
      <c r="A90" s="476" t="s">
        <v>5767</v>
      </c>
      <c r="B90" s="19" t="s">
        <v>5531</v>
      </c>
      <c r="C90" s="189" t="s">
        <v>884</v>
      </c>
      <c r="D90" s="9">
        <v>110000000</v>
      </c>
      <c r="E90" s="8">
        <v>44197</v>
      </c>
      <c r="F90" s="8">
        <v>46112</v>
      </c>
      <c r="G90" s="10">
        <v>34.299999999999997</v>
      </c>
      <c r="H90" s="10">
        <v>32</v>
      </c>
      <c r="I90" s="10">
        <v>20.100000000000001</v>
      </c>
      <c r="J90" s="10">
        <v>12.2</v>
      </c>
      <c r="K90" s="10">
        <v>8.8000000000000007</v>
      </c>
      <c r="L90" s="10">
        <v>2.7</v>
      </c>
      <c r="M90" s="549" t="s">
        <v>5256</v>
      </c>
      <c r="N90" s="549" t="s">
        <v>6195</v>
      </c>
      <c r="O90" s="550" t="s">
        <v>6426</v>
      </c>
      <c r="P90" s="549" t="s">
        <v>6195</v>
      </c>
      <c r="Q90" s="549" t="s">
        <v>6195</v>
      </c>
      <c r="R90" s="550" t="s">
        <v>6427</v>
      </c>
    </row>
    <row r="91" spans="1:18" x14ac:dyDescent="0.2">
      <c r="A91" s="476" t="s">
        <v>5770</v>
      </c>
      <c r="B91" s="398" t="s">
        <v>5451</v>
      </c>
      <c r="C91" s="481" t="s">
        <v>885</v>
      </c>
      <c r="D91" s="482">
        <v>1470000000</v>
      </c>
      <c r="E91" s="483">
        <v>44197</v>
      </c>
      <c r="F91" s="483">
        <v>46203</v>
      </c>
      <c r="G91" s="10">
        <v>300</v>
      </c>
      <c r="H91" s="10">
        <v>400</v>
      </c>
      <c r="I91" s="10">
        <v>320</v>
      </c>
      <c r="J91" s="10">
        <v>270</v>
      </c>
      <c r="K91" s="10">
        <v>130</v>
      </c>
      <c r="L91" s="10">
        <v>50</v>
      </c>
      <c r="M91" s="550" t="s">
        <v>6428</v>
      </c>
      <c r="N91" s="550" t="s">
        <v>6428</v>
      </c>
      <c r="O91" s="550" t="s">
        <v>6428</v>
      </c>
      <c r="P91" s="550" t="s">
        <v>6428</v>
      </c>
      <c r="Q91" s="550" t="s">
        <v>6428</v>
      </c>
      <c r="R91" s="550" t="s">
        <v>6428</v>
      </c>
    </row>
    <row r="92" spans="1:18" x14ac:dyDescent="0.2">
      <c r="A92" s="476" t="s">
        <v>5771</v>
      </c>
      <c r="B92" s="398" t="s">
        <v>5452</v>
      </c>
      <c r="C92" s="481" t="s">
        <v>880</v>
      </c>
      <c r="D92" s="482">
        <v>390000000</v>
      </c>
      <c r="E92" s="483">
        <v>44197</v>
      </c>
      <c r="F92" s="483">
        <v>46203</v>
      </c>
      <c r="G92" s="10">
        <v>72</v>
      </c>
      <c r="H92" s="10">
        <v>85</v>
      </c>
      <c r="I92" s="10">
        <v>83</v>
      </c>
      <c r="J92" s="10">
        <v>90</v>
      </c>
      <c r="K92" s="10">
        <v>60</v>
      </c>
      <c r="L92" s="10">
        <v>0</v>
      </c>
      <c r="M92" s="549" t="s">
        <v>6429</v>
      </c>
      <c r="N92" s="549" t="s">
        <v>6429</v>
      </c>
      <c r="O92" s="549" t="s">
        <v>6429</v>
      </c>
      <c r="P92" s="549" t="s">
        <v>6429</v>
      </c>
      <c r="Q92" s="549" t="s">
        <v>6429</v>
      </c>
    </row>
    <row r="93" spans="1:18" x14ac:dyDescent="0.2">
      <c r="A93" s="476" t="s">
        <v>5772</v>
      </c>
      <c r="B93" s="398" t="s">
        <v>5453</v>
      </c>
      <c r="C93" s="481" t="s">
        <v>886</v>
      </c>
      <c r="D93" s="482">
        <v>250000000</v>
      </c>
      <c r="E93" s="483">
        <v>44197</v>
      </c>
      <c r="F93" s="483">
        <v>46203</v>
      </c>
      <c r="G93" s="10">
        <v>20.41</v>
      </c>
      <c r="H93" s="10">
        <v>52.79</v>
      </c>
      <c r="I93" s="10">
        <v>68.930000000000007</v>
      </c>
      <c r="J93" s="10">
        <v>46.65</v>
      </c>
      <c r="K93" s="10">
        <v>47.79</v>
      </c>
      <c r="L93" s="10">
        <v>13.43</v>
      </c>
      <c r="M93" s="549" t="s">
        <v>6430</v>
      </c>
      <c r="N93" s="549" t="s">
        <v>6430</v>
      </c>
      <c r="O93" s="549" t="s">
        <v>6430</v>
      </c>
      <c r="P93" s="549" t="s">
        <v>6430</v>
      </c>
      <c r="Q93" s="549" t="s">
        <v>6430</v>
      </c>
      <c r="R93" s="549" t="s">
        <v>6430</v>
      </c>
    </row>
    <row r="94" spans="1:18" x14ac:dyDescent="0.2">
      <c r="A94" s="476" t="s">
        <v>5773</v>
      </c>
      <c r="B94" s="398" t="s">
        <v>5454</v>
      </c>
      <c r="C94" s="481" t="s">
        <v>882</v>
      </c>
      <c r="D94" s="482">
        <v>50000000</v>
      </c>
      <c r="E94" s="483">
        <v>44197</v>
      </c>
      <c r="F94" s="483">
        <v>46203</v>
      </c>
      <c r="G94" s="10">
        <v>3</v>
      </c>
      <c r="H94" s="10">
        <v>7</v>
      </c>
      <c r="I94" s="10">
        <v>10</v>
      </c>
      <c r="J94" s="10">
        <v>10</v>
      </c>
      <c r="K94" s="10">
        <v>10</v>
      </c>
      <c r="L94" s="10">
        <v>10</v>
      </c>
      <c r="M94" s="549" t="s">
        <v>6431</v>
      </c>
      <c r="N94" s="549" t="s">
        <v>6431</v>
      </c>
      <c r="O94" s="549" t="s">
        <v>6431</v>
      </c>
      <c r="P94" s="549" t="s">
        <v>6431</v>
      </c>
      <c r="Q94" s="549" t="s">
        <v>6431</v>
      </c>
      <c r="R94" s="549" t="s">
        <v>6431</v>
      </c>
    </row>
    <row r="95" spans="1:18" x14ac:dyDescent="0.2">
      <c r="A95" s="476" t="s">
        <v>5774</v>
      </c>
      <c r="B95" s="398" t="s">
        <v>5455</v>
      </c>
      <c r="C95" s="481" t="s">
        <v>883</v>
      </c>
      <c r="D95" s="482">
        <v>700000000</v>
      </c>
      <c r="E95" s="483">
        <v>44197</v>
      </c>
      <c r="F95" s="483">
        <v>46203</v>
      </c>
      <c r="G95" s="10">
        <v>80</v>
      </c>
      <c r="H95" s="10">
        <v>150</v>
      </c>
      <c r="I95" s="10">
        <v>160</v>
      </c>
      <c r="J95" s="10">
        <v>140</v>
      </c>
      <c r="K95" s="10">
        <v>160</v>
      </c>
      <c r="L95" s="10">
        <v>10</v>
      </c>
      <c r="M95" s="549" t="s">
        <v>6432</v>
      </c>
      <c r="N95" s="549" t="s">
        <v>6432</v>
      </c>
      <c r="O95" s="549" t="s">
        <v>6432</v>
      </c>
      <c r="P95" s="549" t="s">
        <v>6432</v>
      </c>
      <c r="Q95" s="549" t="s">
        <v>6432</v>
      </c>
      <c r="R95" s="549" t="s">
        <v>6432</v>
      </c>
    </row>
    <row r="96" spans="1:18" x14ac:dyDescent="0.2">
      <c r="A96" s="476" t="s">
        <v>5761</v>
      </c>
      <c r="B96" s="21" t="s">
        <v>5040</v>
      </c>
      <c r="C96" s="189" t="s">
        <v>830</v>
      </c>
      <c r="D96" s="9">
        <v>4600000000</v>
      </c>
      <c r="E96" s="8">
        <v>44197</v>
      </c>
      <c r="F96" s="8">
        <v>46203</v>
      </c>
      <c r="G96" s="10">
        <v>100</v>
      </c>
      <c r="H96" s="10">
        <v>500</v>
      </c>
      <c r="I96" s="10">
        <v>850</v>
      </c>
      <c r="J96" s="10">
        <v>1000</v>
      </c>
      <c r="K96" s="10">
        <v>1150</v>
      </c>
      <c r="L96" s="10">
        <v>1000</v>
      </c>
      <c r="M96" s="549" t="s">
        <v>5256</v>
      </c>
      <c r="N96" s="549" t="s">
        <v>6195</v>
      </c>
      <c r="O96" s="549" t="s">
        <v>6433</v>
      </c>
      <c r="P96" s="549" t="s">
        <v>6195</v>
      </c>
      <c r="Q96" s="549" t="s">
        <v>6195</v>
      </c>
      <c r="R96" s="549" t="s">
        <v>6195</v>
      </c>
    </row>
    <row r="97" spans="1:18" x14ac:dyDescent="0.2">
      <c r="A97" s="476" t="s">
        <v>5777</v>
      </c>
      <c r="B97" s="21" t="s">
        <v>5041</v>
      </c>
      <c r="C97" s="189" t="s">
        <v>831</v>
      </c>
      <c r="D97" s="9">
        <v>960000000</v>
      </c>
      <c r="E97" s="8">
        <v>44562</v>
      </c>
      <c r="F97" s="8">
        <v>46203</v>
      </c>
      <c r="G97" s="10">
        <v>0</v>
      </c>
      <c r="H97" s="10">
        <v>160</v>
      </c>
      <c r="I97" s="10">
        <v>180</v>
      </c>
      <c r="J97" s="10">
        <v>200</v>
      </c>
      <c r="K97" s="10">
        <v>200</v>
      </c>
      <c r="L97" s="10">
        <v>220</v>
      </c>
      <c r="N97" s="549" t="s">
        <v>5256</v>
      </c>
      <c r="O97" s="549" t="s">
        <v>6195</v>
      </c>
      <c r="P97" s="549" t="s">
        <v>6195</v>
      </c>
      <c r="Q97" s="549" t="s">
        <v>6195</v>
      </c>
      <c r="R97" s="549" t="s">
        <v>6434</v>
      </c>
    </row>
    <row r="98" spans="1:18" x14ac:dyDescent="0.2">
      <c r="A98" s="476" t="s">
        <v>5778</v>
      </c>
      <c r="B98" s="21" t="s">
        <v>5042</v>
      </c>
      <c r="C98" s="189" t="s">
        <v>832</v>
      </c>
      <c r="D98" s="9">
        <v>300000000</v>
      </c>
      <c r="E98" s="8">
        <v>44470</v>
      </c>
      <c r="F98" s="8">
        <v>46203</v>
      </c>
      <c r="G98" s="10">
        <v>60</v>
      </c>
      <c r="H98" s="10">
        <v>51</v>
      </c>
      <c r="I98" s="10">
        <v>51</v>
      </c>
      <c r="J98" s="10">
        <v>51</v>
      </c>
      <c r="K98" s="10">
        <v>51</v>
      </c>
      <c r="L98" s="10">
        <v>36</v>
      </c>
      <c r="M98" s="549" t="s">
        <v>5256</v>
      </c>
      <c r="N98" s="549" t="s">
        <v>6195</v>
      </c>
      <c r="O98" s="549" t="s">
        <v>6195</v>
      </c>
      <c r="P98" s="549" t="s">
        <v>6195</v>
      </c>
      <c r="Q98" s="549" t="s">
        <v>6195</v>
      </c>
      <c r="R98" s="549" t="s">
        <v>6435</v>
      </c>
    </row>
    <row r="99" spans="1:18" x14ac:dyDescent="0.2">
      <c r="A99" s="476" t="s">
        <v>5779</v>
      </c>
      <c r="B99" s="21" t="s">
        <v>5043</v>
      </c>
      <c r="C99" s="189" t="s">
        <v>889</v>
      </c>
      <c r="D99" s="9">
        <v>1500000000</v>
      </c>
      <c r="E99" s="8">
        <v>44197</v>
      </c>
      <c r="F99" s="8">
        <v>46203</v>
      </c>
      <c r="G99" s="10">
        <v>400</v>
      </c>
      <c r="H99" s="10">
        <v>460</v>
      </c>
      <c r="I99" s="10">
        <v>510</v>
      </c>
      <c r="J99" s="10">
        <v>130</v>
      </c>
      <c r="K99" s="10">
        <v>0</v>
      </c>
      <c r="L99" s="10">
        <v>0</v>
      </c>
      <c r="M99" s="549" t="s">
        <v>6436</v>
      </c>
      <c r="N99" s="549" t="s">
        <v>6436</v>
      </c>
      <c r="O99" s="549" t="s">
        <v>6436</v>
      </c>
      <c r="P99" s="549" t="s">
        <v>6436</v>
      </c>
    </row>
    <row r="100" spans="1:18" x14ac:dyDescent="0.2">
      <c r="A100" s="476" t="s">
        <v>5780</v>
      </c>
      <c r="B100" s="21" t="s">
        <v>5044</v>
      </c>
      <c r="C100" s="189" t="s">
        <v>833</v>
      </c>
      <c r="D100" s="9">
        <v>1500000000</v>
      </c>
      <c r="E100" s="8">
        <v>44562</v>
      </c>
      <c r="F100" s="8">
        <v>46203</v>
      </c>
      <c r="G100" s="10">
        <v>0</v>
      </c>
      <c r="H100" s="10">
        <v>580</v>
      </c>
      <c r="I100" s="10">
        <v>550</v>
      </c>
      <c r="J100" s="10">
        <v>200</v>
      </c>
      <c r="K100" s="10">
        <v>100</v>
      </c>
      <c r="L100" s="10">
        <v>70</v>
      </c>
      <c r="N100" s="549" t="s">
        <v>6437</v>
      </c>
      <c r="O100" s="549" t="s">
        <v>6437</v>
      </c>
      <c r="P100" s="549" t="s">
        <v>6437</v>
      </c>
      <c r="Q100" s="549" t="s">
        <v>6437</v>
      </c>
      <c r="R100" s="549" t="s">
        <v>6437</v>
      </c>
    </row>
    <row r="101" spans="1:18" x14ac:dyDescent="0.2">
      <c r="A101" s="476" t="s">
        <v>5781</v>
      </c>
      <c r="B101" s="21" t="s">
        <v>5045</v>
      </c>
      <c r="C101" s="189" t="s">
        <v>837</v>
      </c>
      <c r="D101" s="9">
        <v>250000000</v>
      </c>
      <c r="E101" s="8">
        <v>44470</v>
      </c>
      <c r="F101" s="8">
        <v>46203</v>
      </c>
      <c r="G101" s="10">
        <v>0</v>
      </c>
      <c r="H101" s="10">
        <v>50</v>
      </c>
      <c r="I101" s="10">
        <v>50</v>
      </c>
      <c r="J101" s="10">
        <v>50</v>
      </c>
      <c r="K101" s="10">
        <v>50</v>
      </c>
      <c r="L101" s="10">
        <v>50</v>
      </c>
      <c r="N101" s="549" t="s">
        <v>6438</v>
      </c>
      <c r="O101" s="549" t="s">
        <v>6438</v>
      </c>
      <c r="P101" s="549" t="s">
        <v>6438</v>
      </c>
      <c r="Q101" s="549" t="s">
        <v>6438</v>
      </c>
      <c r="R101" s="549" t="s">
        <v>6438</v>
      </c>
    </row>
    <row r="102" spans="1:18" x14ac:dyDescent="0.2">
      <c r="A102" s="476" t="s">
        <v>5782</v>
      </c>
      <c r="B102" s="21" t="s">
        <v>5046</v>
      </c>
      <c r="C102" s="189" t="s">
        <v>835</v>
      </c>
      <c r="D102" s="9">
        <v>500000000</v>
      </c>
      <c r="E102" s="8">
        <v>44470</v>
      </c>
      <c r="F102" s="8">
        <v>46203</v>
      </c>
      <c r="G102" s="10">
        <v>0</v>
      </c>
      <c r="H102" s="10">
        <v>166</v>
      </c>
      <c r="I102" s="10">
        <v>167</v>
      </c>
      <c r="J102" s="10">
        <v>167</v>
      </c>
      <c r="K102" s="10">
        <v>0</v>
      </c>
      <c r="L102" s="10">
        <v>0</v>
      </c>
      <c r="N102" s="549" t="s">
        <v>6439</v>
      </c>
      <c r="O102" s="549" t="s">
        <v>6440</v>
      </c>
      <c r="P102" s="549" t="s">
        <v>6441</v>
      </c>
    </row>
    <row r="103" spans="1:18" x14ac:dyDescent="0.2">
      <c r="A103" s="476" t="s">
        <v>5763</v>
      </c>
      <c r="B103" s="420" t="s">
        <v>5538</v>
      </c>
      <c r="C103" s="189" t="s">
        <v>836</v>
      </c>
      <c r="D103" s="9">
        <v>800000000</v>
      </c>
      <c r="E103" s="8">
        <v>44197</v>
      </c>
      <c r="F103" s="8">
        <v>45657</v>
      </c>
      <c r="G103" s="10">
        <v>30</v>
      </c>
      <c r="H103" s="10">
        <v>100</v>
      </c>
      <c r="I103" s="10">
        <v>300</v>
      </c>
      <c r="J103" s="10">
        <v>200</v>
      </c>
      <c r="K103" s="10">
        <v>170</v>
      </c>
      <c r="L103" s="10">
        <v>0</v>
      </c>
      <c r="M103" s="549" t="s">
        <v>6442</v>
      </c>
      <c r="N103" s="549" t="s">
        <v>6442</v>
      </c>
      <c r="O103" s="549" t="s">
        <v>6443</v>
      </c>
      <c r="P103" s="549" t="s">
        <v>6443</v>
      </c>
      <c r="Q103" s="549" t="s">
        <v>6443</v>
      </c>
    </row>
    <row r="104" spans="1:18" x14ac:dyDescent="0.2">
      <c r="A104" s="476" t="s">
        <v>5783</v>
      </c>
      <c r="B104" s="19" t="s">
        <v>5539</v>
      </c>
      <c r="C104" s="189" t="s">
        <v>890</v>
      </c>
      <c r="D104" s="9">
        <v>1100000000</v>
      </c>
      <c r="E104" s="8">
        <v>44562</v>
      </c>
      <c r="F104" s="8">
        <v>45838</v>
      </c>
      <c r="G104" s="10">
        <v>255</v>
      </c>
      <c r="H104" s="10">
        <v>550</v>
      </c>
      <c r="I104" s="10">
        <v>215</v>
      </c>
      <c r="J104" s="10">
        <v>80</v>
      </c>
      <c r="K104" s="10">
        <v>0</v>
      </c>
      <c r="L104" s="10">
        <v>0</v>
      </c>
      <c r="M104" s="549" t="s">
        <v>6444</v>
      </c>
      <c r="N104" s="549" t="s">
        <v>6445</v>
      </c>
      <c r="O104" s="549" t="s">
        <v>6445</v>
      </c>
      <c r="P104" s="549" t="s">
        <v>6445</v>
      </c>
    </row>
    <row r="105" spans="1:18" x14ac:dyDescent="0.2">
      <c r="A105" s="476" t="s">
        <v>5784</v>
      </c>
      <c r="B105" s="421" t="s">
        <v>4971</v>
      </c>
      <c r="C105" s="189" t="s">
        <v>834</v>
      </c>
      <c r="D105" s="9">
        <v>2100000000</v>
      </c>
      <c r="E105" s="8">
        <v>43862</v>
      </c>
      <c r="F105" s="8">
        <v>46022</v>
      </c>
      <c r="G105" s="10">
        <v>0</v>
      </c>
      <c r="H105" s="10">
        <v>550</v>
      </c>
      <c r="I105" s="10">
        <v>450</v>
      </c>
      <c r="J105" s="10">
        <v>550</v>
      </c>
      <c r="K105" s="10">
        <v>550</v>
      </c>
      <c r="L105" s="10">
        <v>0</v>
      </c>
      <c r="N105" s="549" t="s">
        <v>6446</v>
      </c>
      <c r="O105" s="549" t="s">
        <v>6447</v>
      </c>
      <c r="P105" s="549" t="s">
        <v>6447</v>
      </c>
      <c r="Q105" s="549" t="s">
        <v>6448</v>
      </c>
    </row>
    <row r="106" spans="1:18" x14ac:dyDescent="0.2">
      <c r="A106" s="476" t="s">
        <v>5785</v>
      </c>
      <c r="B106" s="21" t="s">
        <v>5039</v>
      </c>
      <c r="C106" s="189" t="s">
        <v>891</v>
      </c>
      <c r="D106" s="9">
        <v>3900000000</v>
      </c>
      <c r="E106" s="8">
        <v>44197</v>
      </c>
      <c r="F106" s="8">
        <v>46203</v>
      </c>
      <c r="G106" s="10">
        <v>300</v>
      </c>
      <c r="H106" s="10">
        <v>585</v>
      </c>
      <c r="I106" s="10">
        <v>980</v>
      </c>
      <c r="J106" s="10">
        <v>975</v>
      </c>
      <c r="K106" s="10">
        <v>780</v>
      </c>
      <c r="L106" s="10">
        <v>280</v>
      </c>
      <c r="M106" s="549" t="s">
        <v>6449</v>
      </c>
      <c r="N106" s="549" t="s">
        <v>6449</v>
      </c>
      <c r="O106" s="549" t="s">
        <v>6449</v>
      </c>
      <c r="P106" s="549" t="s">
        <v>6449</v>
      </c>
      <c r="Q106" s="549" t="s">
        <v>6450</v>
      </c>
      <c r="R106" s="549" t="s">
        <v>6450</v>
      </c>
    </row>
    <row r="107" spans="1:18" x14ac:dyDescent="0.2">
      <c r="A107" s="476" t="s">
        <v>5786</v>
      </c>
      <c r="B107" s="421" t="s">
        <v>4973</v>
      </c>
      <c r="C107" s="189" t="s">
        <v>887</v>
      </c>
      <c r="D107" s="9">
        <v>500000000</v>
      </c>
      <c r="E107" s="8">
        <v>44197</v>
      </c>
      <c r="F107" s="8">
        <v>46203</v>
      </c>
      <c r="G107" s="10">
        <v>0</v>
      </c>
      <c r="H107" s="10">
        <v>150</v>
      </c>
      <c r="I107" s="10">
        <v>200</v>
      </c>
      <c r="J107" s="10">
        <v>50</v>
      </c>
      <c r="K107" s="10">
        <v>50</v>
      </c>
      <c r="L107" s="10">
        <v>50</v>
      </c>
      <c r="N107" s="549" t="s">
        <v>6451</v>
      </c>
      <c r="O107" s="549" t="s">
        <v>6451</v>
      </c>
      <c r="P107" s="549" t="s">
        <v>6452</v>
      </c>
      <c r="Q107" s="549" t="s">
        <v>6452</v>
      </c>
      <c r="R107" s="549" t="s">
        <v>6452</v>
      </c>
    </row>
    <row r="108" spans="1:18" x14ac:dyDescent="0.2">
      <c r="A108" s="476" t="s">
        <v>5787</v>
      </c>
      <c r="B108" s="421" t="s">
        <v>4974</v>
      </c>
      <c r="C108" s="189" t="s">
        <v>888</v>
      </c>
      <c r="D108" s="9">
        <v>432000000</v>
      </c>
      <c r="E108" s="8">
        <v>44470</v>
      </c>
      <c r="F108" s="8">
        <v>46203</v>
      </c>
      <c r="G108" s="10">
        <v>0</v>
      </c>
      <c r="H108" s="10">
        <v>144</v>
      </c>
      <c r="I108" s="10">
        <v>144</v>
      </c>
      <c r="J108" s="10">
        <v>144</v>
      </c>
      <c r="K108" s="10">
        <v>0</v>
      </c>
      <c r="L108" s="10">
        <v>0</v>
      </c>
      <c r="N108" s="549" t="s">
        <v>6453</v>
      </c>
      <c r="O108" s="549" t="s">
        <v>6453</v>
      </c>
      <c r="P108" s="549" t="s">
        <v>6453</v>
      </c>
    </row>
    <row r="109" spans="1:18" x14ac:dyDescent="0.2">
      <c r="A109" s="476" t="s">
        <v>5790</v>
      </c>
      <c r="B109" s="19" t="s">
        <v>5542</v>
      </c>
      <c r="C109" s="189" t="s">
        <v>840</v>
      </c>
      <c r="D109" s="9">
        <v>1800000000</v>
      </c>
      <c r="E109" s="8">
        <v>44348</v>
      </c>
      <c r="F109" s="8">
        <v>46203</v>
      </c>
      <c r="G109" s="10">
        <v>300</v>
      </c>
      <c r="H109" s="10">
        <v>300</v>
      </c>
      <c r="I109" s="10">
        <v>300</v>
      </c>
      <c r="J109" s="10">
        <v>900</v>
      </c>
      <c r="K109" s="10">
        <v>0</v>
      </c>
      <c r="L109" s="10">
        <v>0</v>
      </c>
      <c r="M109" s="549" t="s">
        <v>6454</v>
      </c>
      <c r="N109" s="549" t="s">
        <v>6195</v>
      </c>
      <c r="O109" s="549" t="s">
        <v>6195</v>
      </c>
      <c r="P109" s="549" t="s">
        <v>6195</v>
      </c>
    </row>
    <row r="110" spans="1:18" x14ac:dyDescent="0.2">
      <c r="A110" s="476" t="s">
        <v>5791</v>
      </c>
      <c r="B110" s="19" t="s">
        <v>5543</v>
      </c>
      <c r="C110" s="189" t="s">
        <v>839</v>
      </c>
      <c r="D110" s="9">
        <v>600000000</v>
      </c>
      <c r="E110" s="8">
        <v>44197</v>
      </c>
      <c r="F110" s="8">
        <v>46203</v>
      </c>
      <c r="G110" s="10">
        <v>0</v>
      </c>
      <c r="H110" s="10">
        <v>100</v>
      </c>
      <c r="I110" s="10">
        <v>175</v>
      </c>
      <c r="J110" s="10">
        <v>150</v>
      </c>
      <c r="K110" s="10">
        <v>100</v>
      </c>
      <c r="L110" s="10">
        <v>75</v>
      </c>
      <c r="N110" s="549" t="s">
        <v>5256</v>
      </c>
      <c r="O110" s="549" t="s">
        <v>6455</v>
      </c>
      <c r="P110" s="549" t="s">
        <v>6195</v>
      </c>
      <c r="Q110" s="549" t="s">
        <v>6195</v>
      </c>
      <c r="R110" s="549" t="s">
        <v>6351</v>
      </c>
    </row>
    <row r="111" spans="1:18" x14ac:dyDescent="0.2">
      <c r="A111" s="476" t="s">
        <v>5795</v>
      </c>
      <c r="B111" s="421" t="s">
        <v>5048</v>
      </c>
      <c r="C111" s="189" t="s">
        <v>842</v>
      </c>
      <c r="D111" s="9">
        <v>1610000000</v>
      </c>
      <c r="E111" s="8">
        <v>44348</v>
      </c>
      <c r="F111" s="8">
        <v>46203</v>
      </c>
      <c r="G111" s="10">
        <v>0</v>
      </c>
      <c r="H111" s="10">
        <v>260</v>
      </c>
      <c r="I111" s="10">
        <v>300</v>
      </c>
      <c r="J111" s="10">
        <v>550</v>
      </c>
      <c r="K111" s="10">
        <v>250</v>
      </c>
      <c r="L111" s="10">
        <v>250</v>
      </c>
      <c r="N111" s="549" t="s">
        <v>6456</v>
      </c>
      <c r="O111" s="549" t="s">
        <v>6456</v>
      </c>
      <c r="P111" s="549" t="s">
        <v>6456</v>
      </c>
      <c r="Q111" s="549" t="s">
        <v>6456</v>
      </c>
      <c r="R111" s="549" t="s">
        <v>6456</v>
      </c>
    </row>
    <row r="112" spans="1:18" s="195" customFormat="1" x14ac:dyDescent="0.2">
      <c r="A112" s="476" t="s">
        <v>5796</v>
      </c>
      <c r="B112" s="421" t="s">
        <v>4978</v>
      </c>
      <c r="C112" s="189" t="s">
        <v>843</v>
      </c>
      <c r="D112" s="9">
        <v>1600000000</v>
      </c>
      <c r="E112" s="8">
        <v>44197</v>
      </c>
      <c r="F112" s="8">
        <v>46203</v>
      </c>
      <c r="G112" s="10">
        <v>80</v>
      </c>
      <c r="H112" s="10">
        <v>100</v>
      </c>
      <c r="I112" s="10">
        <v>200</v>
      </c>
      <c r="J112" s="10">
        <v>260</v>
      </c>
      <c r="K112" s="10">
        <v>460</v>
      </c>
      <c r="L112" s="10">
        <v>500</v>
      </c>
      <c r="M112" s="549" t="s">
        <v>6457</v>
      </c>
      <c r="N112" s="549" t="s">
        <v>6457</v>
      </c>
      <c r="O112" s="549" t="s">
        <v>6458</v>
      </c>
      <c r="P112" s="549" t="s">
        <v>6458</v>
      </c>
      <c r="Q112" s="549" t="s">
        <v>6458</v>
      </c>
      <c r="R112" s="549" t="s">
        <v>6458</v>
      </c>
    </row>
    <row r="113" spans="1:18" x14ac:dyDescent="0.2">
      <c r="A113" s="476" t="s">
        <v>5797</v>
      </c>
      <c r="B113" s="421" t="s">
        <v>4980</v>
      </c>
      <c r="C113" s="189" t="s">
        <v>838</v>
      </c>
      <c r="D113" s="9">
        <v>1300000000</v>
      </c>
      <c r="E113" s="8">
        <v>44197</v>
      </c>
      <c r="F113" s="8">
        <v>46203</v>
      </c>
      <c r="G113" s="10">
        <v>100</v>
      </c>
      <c r="H113" s="10">
        <v>100</v>
      </c>
      <c r="I113" s="10">
        <v>100</v>
      </c>
      <c r="J113" s="10">
        <v>350</v>
      </c>
      <c r="K113" s="10">
        <v>350</v>
      </c>
      <c r="L113" s="10">
        <v>300</v>
      </c>
      <c r="M113" s="549" t="s">
        <v>6459</v>
      </c>
      <c r="N113" s="549" t="s">
        <v>6459</v>
      </c>
      <c r="O113" s="549" t="s">
        <v>6459</v>
      </c>
      <c r="P113" s="549" t="s">
        <v>6459</v>
      </c>
      <c r="Q113" s="549" t="s">
        <v>6459</v>
      </c>
      <c r="R113" s="549" t="s">
        <v>6459</v>
      </c>
    </row>
    <row r="114" spans="1:18" x14ac:dyDescent="0.2">
      <c r="A114" s="476" t="s">
        <v>5798</v>
      </c>
      <c r="B114" s="398" t="s">
        <v>5456</v>
      </c>
      <c r="C114" s="481" t="s">
        <v>892</v>
      </c>
      <c r="D114" s="482">
        <v>1000000000</v>
      </c>
      <c r="E114" s="483">
        <v>44197</v>
      </c>
      <c r="F114" s="483">
        <v>45838</v>
      </c>
      <c r="G114" s="10">
        <v>100</v>
      </c>
      <c r="H114" s="10">
        <v>150</v>
      </c>
      <c r="I114" s="10">
        <v>250</v>
      </c>
      <c r="J114" s="10">
        <v>250</v>
      </c>
      <c r="K114" s="10">
        <v>250</v>
      </c>
      <c r="L114" s="10">
        <v>0</v>
      </c>
      <c r="M114" s="549" t="s">
        <v>6460</v>
      </c>
      <c r="N114" s="549" t="s">
        <v>6460</v>
      </c>
      <c r="O114" s="549" t="s">
        <v>6460</v>
      </c>
      <c r="P114" s="549" t="s">
        <v>6460</v>
      </c>
      <c r="Q114" s="549" t="s">
        <v>6460</v>
      </c>
    </row>
    <row r="115" spans="1:18" x14ac:dyDescent="0.2">
      <c r="A115" s="476" t="s">
        <v>5799</v>
      </c>
      <c r="B115" s="421" t="s">
        <v>5049</v>
      </c>
      <c r="C115" s="189" t="s">
        <v>895</v>
      </c>
      <c r="D115" s="9">
        <v>1500000000</v>
      </c>
      <c r="E115" s="8">
        <v>44197</v>
      </c>
      <c r="F115" s="8">
        <v>46203</v>
      </c>
      <c r="G115" s="10">
        <v>100</v>
      </c>
      <c r="H115" s="10">
        <v>200</v>
      </c>
      <c r="I115" s="10">
        <v>200</v>
      </c>
      <c r="J115" s="10">
        <v>500</v>
      </c>
      <c r="K115" s="10">
        <v>500</v>
      </c>
      <c r="L115" s="10">
        <v>0</v>
      </c>
      <c r="M115" s="549" t="s">
        <v>6461</v>
      </c>
      <c r="N115" s="549" t="s">
        <v>6461</v>
      </c>
      <c r="O115" s="549" t="s">
        <v>6461</v>
      </c>
      <c r="P115" s="549" t="s">
        <v>6461</v>
      </c>
      <c r="Q115" s="549" t="s">
        <v>6461</v>
      </c>
    </row>
    <row r="116" spans="1:18" x14ac:dyDescent="0.2">
      <c r="A116" s="476" t="s">
        <v>5800</v>
      </c>
      <c r="B116" s="421" t="s">
        <v>5050</v>
      </c>
      <c r="C116" s="189" t="s">
        <v>896</v>
      </c>
      <c r="D116" s="9">
        <v>200000000</v>
      </c>
      <c r="E116" s="8">
        <v>44286</v>
      </c>
      <c r="F116" s="8">
        <v>46203</v>
      </c>
      <c r="G116" s="10">
        <v>0</v>
      </c>
      <c r="H116" s="10">
        <v>50</v>
      </c>
      <c r="I116" s="10">
        <v>50</v>
      </c>
      <c r="J116" s="10">
        <v>50</v>
      </c>
      <c r="K116" s="10">
        <v>50</v>
      </c>
      <c r="L116" s="10">
        <v>0</v>
      </c>
      <c r="N116" s="549" t="s">
        <v>6462</v>
      </c>
      <c r="O116" s="549" t="s">
        <v>6462</v>
      </c>
      <c r="P116" s="549" t="s">
        <v>6462</v>
      </c>
      <c r="Q116" s="549" t="s">
        <v>6462</v>
      </c>
    </row>
    <row r="117" spans="1:18" x14ac:dyDescent="0.2">
      <c r="A117" s="476" t="s">
        <v>5801</v>
      </c>
      <c r="B117" s="421" t="s">
        <v>4991</v>
      </c>
      <c r="C117" s="189" t="s">
        <v>897</v>
      </c>
      <c r="D117" s="9">
        <v>350000000</v>
      </c>
      <c r="E117" s="8">
        <v>44562</v>
      </c>
      <c r="F117" s="8">
        <v>46203</v>
      </c>
      <c r="G117" s="10">
        <v>70</v>
      </c>
      <c r="H117" s="10">
        <v>105</v>
      </c>
      <c r="I117" s="10">
        <v>105</v>
      </c>
      <c r="J117" s="10">
        <v>70</v>
      </c>
      <c r="K117" s="10">
        <v>0</v>
      </c>
      <c r="L117" s="10">
        <v>0</v>
      </c>
      <c r="M117" s="549" t="s">
        <v>6463</v>
      </c>
      <c r="N117" s="549" t="s">
        <v>6463</v>
      </c>
      <c r="O117" s="549" t="s">
        <v>6464</v>
      </c>
      <c r="P117" s="549" t="s">
        <v>6464</v>
      </c>
    </row>
    <row r="118" spans="1:18" x14ac:dyDescent="0.2">
      <c r="A118" s="476" t="s">
        <v>5802</v>
      </c>
      <c r="B118" s="421" t="s">
        <v>4993</v>
      </c>
      <c r="C118" s="189" t="s">
        <v>894</v>
      </c>
      <c r="D118" s="9">
        <v>1580000000</v>
      </c>
      <c r="E118" s="8">
        <v>44197</v>
      </c>
      <c r="F118" s="8">
        <v>46203</v>
      </c>
      <c r="G118" s="10">
        <v>0</v>
      </c>
      <c r="H118" s="10">
        <v>300</v>
      </c>
      <c r="I118" s="10">
        <v>300</v>
      </c>
      <c r="J118" s="10">
        <v>350</v>
      </c>
      <c r="K118" s="10">
        <v>350</v>
      </c>
      <c r="L118" s="10">
        <v>280</v>
      </c>
      <c r="N118" s="549" t="s">
        <v>6465</v>
      </c>
      <c r="O118" s="549" t="s">
        <v>6466</v>
      </c>
      <c r="P118" s="549" t="s">
        <v>6467</v>
      </c>
      <c r="Q118" s="549" t="s">
        <v>6467</v>
      </c>
      <c r="R118" s="549" t="s">
        <v>6467</v>
      </c>
    </row>
    <row r="119" spans="1:18" x14ac:dyDescent="0.2">
      <c r="A119" s="476" t="s">
        <v>5803</v>
      </c>
      <c r="B119" s="21" t="s">
        <v>5047</v>
      </c>
      <c r="C119" s="189" t="s">
        <v>893</v>
      </c>
      <c r="D119" s="9">
        <v>300000000</v>
      </c>
      <c r="E119" s="8">
        <v>44197</v>
      </c>
      <c r="F119" s="8">
        <v>46203</v>
      </c>
      <c r="G119" s="10">
        <v>25</v>
      </c>
      <c r="H119" s="10">
        <v>50</v>
      </c>
      <c r="I119" s="10">
        <v>75</v>
      </c>
      <c r="J119" s="10">
        <v>75</v>
      </c>
      <c r="K119" s="10">
        <v>75</v>
      </c>
      <c r="L119" s="10">
        <v>0</v>
      </c>
      <c r="M119" s="549" t="s">
        <v>6468</v>
      </c>
      <c r="N119" s="549" t="s">
        <v>6468</v>
      </c>
      <c r="O119" s="549" t="s">
        <v>6469</v>
      </c>
      <c r="P119" s="549" t="s">
        <v>6469</v>
      </c>
      <c r="Q119" s="549" t="s">
        <v>6470</v>
      </c>
      <c r="R119" s="549"/>
    </row>
    <row r="120" spans="1:18" x14ac:dyDescent="0.2">
      <c r="A120" s="476" t="s">
        <v>5804</v>
      </c>
      <c r="B120" s="421" t="s">
        <v>4995</v>
      </c>
      <c r="C120" s="189" t="s">
        <v>841</v>
      </c>
      <c r="D120" s="9">
        <v>600000000</v>
      </c>
      <c r="E120" s="8">
        <v>44197</v>
      </c>
      <c r="F120" s="8">
        <v>46203</v>
      </c>
      <c r="G120" s="10">
        <v>100</v>
      </c>
      <c r="H120" s="10">
        <v>150</v>
      </c>
      <c r="I120" s="10">
        <v>200</v>
      </c>
      <c r="J120" s="10">
        <v>50</v>
      </c>
      <c r="K120" s="10">
        <v>50</v>
      </c>
      <c r="L120" s="10">
        <v>50</v>
      </c>
      <c r="M120" s="549" t="s">
        <v>6471</v>
      </c>
      <c r="N120" s="549" t="s">
        <v>6472</v>
      </c>
      <c r="O120" s="549" t="s">
        <v>6472</v>
      </c>
      <c r="P120" s="549" t="s">
        <v>6472</v>
      </c>
      <c r="Q120" s="549" t="s">
        <v>6472</v>
      </c>
      <c r="R120" s="549" t="s">
        <v>6472</v>
      </c>
    </row>
    <row r="121" spans="1:18" x14ac:dyDescent="0.2">
      <c r="A121" s="476" t="s">
        <v>5808</v>
      </c>
      <c r="B121" s="421" t="s">
        <v>4997</v>
      </c>
      <c r="C121" s="189" t="s">
        <v>844</v>
      </c>
      <c r="D121" s="9">
        <v>600000000</v>
      </c>
      <c r="E121" s="8">
        <v>44197</v>
      </c>
      <c r="F121" s="8">
        <v>46022</v>
      </c>
      <c r="G121" s="10">
        <v>200</v>
      </c>
      <c r="H121" s="10">
        <v>200</v>
      </c>
      <c r="I121" s="10">
        <v>200</v>
      </c>
      <c r="J121" s="10">
        <v>0</v>
      </c>
      <c r="K121" s="10">
        <v>0</v>
      </c>
      <c r="L121" s="10">
        <v>0</v>
      </c>
      <c r="M121" s="549" t="s">
        <v>6473</v>
      </c>
      <c r="N121" s="549" t="s">
        <v>6473</v>
      </c>
      <c r="O121" s="549" t="s">
        <v>6473</v>
      </c>
    </row>
    <row r="122" spans="1:18" x14ac:dyDescent="0.2">
      <c r="A122" s="476" t="s">
        <v>5809</v>
      </c>
      <c r="B122" s="421" t="s">
        <v>4999</v>
      </c>
      <c r="C122" s="189" t="s">
        <v>846</v>
      </c>
      <c r="D122" s="9">
        <v>400000000</v>
      </c>
      <c r="E122" s="8">
        <v>44197</v>
      </c>
      <c r="F122" s="8">
        <v>46203</v>
      </c>
      <c r="G122" s="10">
        <v>25</v>
      </c>
      <c r="H122" s="10">
        <v>50</v>
      </c>
      <c r="I122" s="10">
        <v>75</v>
      </c>
      <c r="J122" s="10">
        <v>100</v>
      </c>
      <c r="K122" s="10">
        <v>100</v>
      </c>
      <c r="L122" s="10">
        <v>50</v>
      </c>
      <c r="M122" s="549" t="s">
        <v>6474</v>
      </c>
      <c r="N122" s="549" t="s">
        <v>6475</v>
      </c>
      <c r="O122" s="549" t="s">
        <v>6475</v>
      </c>
      <c r="P122" s="549" t="s">
        <v>6475</v>
      </c>
      <c r="Q122" s="549" t="s">
        <v>6475</v>
      </c>
      <c r="R122" s="549" t="s">
        <v>6475</v>
      </c>
    </row>
    <row r="123" spans="1:18" x14ac:dyDescent="0.2">
      <c r="A123" s="476" t="s">
        <v>5810</v>
      </c>
      <c r="B123" s="21" t="s">
        <v>5051</v>
      </c>
      <c r="C123" s="189" t="s">
        <v>847</v>
      </c>
      <c r="D123" s="9">
        <v>10000000</v>
      </c>
      <c r="E123" s="8">
        <v>44197</v>
      </c>
      <c r="F123" s="8">
        <v>46203</v>
      </c>
      <c r="G123" s="10">
        <v>0.5</v>
      </c>
      <c r="H123" s="10">
        <v>2</v>
      </c>
      <c r="I123" s="10">
        <v>1.5</v>
      </c>
      <c r="J123" s="10">
        <v>2</v>
      </c>
      <c r="K123" s="10">
        <v>2.5</v>
      </c>
      <c r="L123" s="10">
        <v>1.5</v>
      </c>
      <c r="M123" s="549" t="s">
        <v>6476</v>
      </c>
      <c r="N123" s="549" t="s">
        <v>6476</v>
      </c>
      <c r="O123" s="549" t="s">
        <v>6477</v>
      </c>
      <c r="P123" s="549" t="s">
        <v>6477</v>
      </c>
      <c r="Q123" s="549" t="s">
        <v>6477</v>
      </c>
      <c r="R123" s="549" t="s">
        <v>6477</v>
      </c>
    </row>
    <row r="124" spans="1:18" x14ac:dyDescent="0.2">
      <c r="A124" s="476" t="s">
        <v>5811</v>
      </c>
      <c r="B124" s="421" t="s">
        <v>5000</v>
      </c>
      <c r="C124" s="189" t="s">
        <v>845</v>
      </c>
      <c r="D124" s="9">
        <v>600000000</v>
      </c>
      <c r="E124" s="8">
        <v>44197</v>
      </c>
      <c r="F124" s="8">
        <v>46022</v>
      </c>
      <c r="G124" s="10">
        <v>220</v>
      </c>
      <c r="H124" s="10">
        <v>120</v>
      </c>
      <c r="I124" s="10">
        <v>220</v>
      </c>
      <c r="J124" s="10">
        <v>20</v>
      </c>
      <c r="K124" s="10">
        <v>20</v>
      </c>
      <c r="L124" s="10">
        <v>0</v>
      </c>
      <c r="M124" s="549" t="s">
        <v>5256</v>
      </c>
      <c r="N124" s="549" t="s">
        <v>6195</v>
      </c>
      <c r="O124" s="549" t="s">
        <v>6195</v>
      </c>
      <c r="P124" s="549" t="s">
        <v>6195</v>
      </c>
      <c r="Q124" s="549" t="s">
        <v>6478</v>
      </c>
    </row>
    <row r="125" spans="1:18" x14ac:dyDescent="0.2">
      <c r="A125" s="476" t="s">
        <v>5812</v>
      </c>
      <c r="B125" s="421" t="s">
        <v>5002</v>
      </c>
      <c r="C125" s="189" t="s">
        <v>898</v>
      </c>
      <c r="D125" s="9">
        <v>650000000</v>
      </c>
      <c r="E125" s="8">
        <v>44197</v>
      </c>
      <c r="F125" s="8">
        <v>46387</v>
      </c>
      <c r="G125" s="10">
        <v>216.7</v>
      </c>
      <c r="H125" s="10">
        <v>216.7</v>
      </c>
      <c r="I125" s="10">
        <v>216.7</v>
      </c>
      <c r="J125" s="10">
        <v>0</v>
      </c>
      <c r="K125" s="10">
        <v>0</v>
      </c>
      <c r="L125" s="10">
        <v>0</v>
      </c>
      <c r="M125" s="549" t="s">
        <v>5256</v>
      </c>
      <c r="N125" s="549" t="s">
        <v>6195</v>
      </c>
      <c r="O125" s="549" t="s">
        <v>6479</v>
      </c>
    </row>
    <row r="126" spans="1:18" x14ac:dyDescent="0.2">
      <c r="A126" s="476" t="s">
        <v>5813</v>
      </c>
      <c r="B126" s="19" t="s">
        <v>5549</v>
      </c>
      <c r="C126" s="189" t="s">
        <v>907</v>
      </c>
      <c r="D126" s="9">
        <v>500100000</v>
      </c>
      <c r="E126" s="8">
        <v>44348</v>
      </c>
      <c r="F126" s="8">
        <v>46234</v>
      </c>
      <c r="G126" s="10">
        <v>0</v>
      </c>
      <c r="H126" s="10">
        <v>92.5</v>
      </c>
      <c r="I126" s="10">
        <v>155</v>
      </c>
      <c r="J126" s="10">
        <v>95</v>
      </c>
      <c r="K126" s="10">
        <v>95</v>
      </c>
      <c r="L126" s="10">
        <v>62.5</v>
      </c>
      <c r="M126" s="549"/>
      <c r="N126" s="549" t="s">
        <v>5256</v>
      </c>
      <c r="O126" s="549" t="s">
        <v>6195</v>
      </c>
      <c r="P126" s="549" t="s">
        <v>6195</v>
      </c>
      <c r="Q126" s="549" t="s">
        <v>6195</v>
      </c>
      <c r="R126" s="549" t="s">
        <v>6480</v>
      </c>
    </row>
    <row r="127" spans="1:18" x14ac:dyDescent="0.2">
      <c r="A127" s="476" t="s">
        <v>5818</v>
      </c>
      <c r="B127" s="421" t="s">
        <v>5003</v>
      </c>
      <c r="C127" s="189" t="s">
        <v>901</v>
      </c>
      <c r="D127" s="9">
        <v>500000000</v>
      </c>
      <c r="E127" s="8">
        <v>44348</v>
      </c>
      <c r="F127" s="8">
        <v>46234</v>
      </c>
      <c r="G127" s="10">
        <v>0</v>
      </c>
      <c r="H127" s="10">
        <v>112.5</v>
      </c>
      <c r="I127" s="10">
        <v>195</v>
      </c>
      <c r="J127" s="10">
        <v>85</v>
      </c>
      <c r="K127" s="10">
        <v>75</v>
      </c>
      <c r="L127" s="10">
        <v>32.5</v>
      </c>
      <c r="N127" s="549" t="s">
        <v>6481</v>
      </c>
      <c r="O127" s="549" t="s">
        <v>6195</v>
      </c>
      <c r="P127" s="549" t="s">
        <v>6195</v>
      </c>
      <c r="Q127" s="549" t="s">
        <v>6195</v>
      </c>
      <c r="R127" s="549" t="s">
        <v>6482</v>
      </c>
    </row>
    <row r="128" spans="1:18" x14ac:dyDescent="0.2">
      <c r="A128" s="476" t="s">
        <v>5819</v>
      </c>
      <c r="B128" s="21" t="s">
        <v>5056</v>
      </c>
      <c r="C128" s="189" t="s">
        <v>900</v>
      </c>
      <c r="D128" s="9">
        <v>450000000</v>
      </c>
      <c r="E128" s="8">
        <v>44773</v>
      </c>
      <c r="F128" s="8">
        <v>46203</v>
      </c>
      <c r="G128" s="10">
        <v>0</v>
      </c>
      <c r="H128" s="10">
        <v>106.25</v>
      </c>
      <c r="I128" s="10">
        <v>182.5</v>
      </c>
      <c r="J128" s="10">
        <v>72.5</v>
      </c>
      <c r="K128" s="10">
        <v>62.5</v>
      </c>
      <c r="L128" s="10">
        <v>26.25</v>
      </c>
      <c r="N128" s="549" t="s">
        <v>5256</v>
      </c>
      <c r="O128" s="549" t="s">
        <v>6195</v>
      </c>
      <c r="P128" s="549" t="s">
        <v>6195</v>
      </c>
      <c r="Q128" s="549" t="s">
        <v>6195</v>
      </c>
      <c r="R128" s="549" t="s">
        <v>6483</v>
      </c>
    </row>
    <row r="129" spans="1:18" x14ac:dyDescent="0.2">
      <c r="A129" s="476" t="s">
        <v>5983</v>
      </c>
      <c r="B129" s="398" t="s">
        <v>5577</v>
      </c>
      <c r="C129" s="481" t="s">
        <v>899</v>
      </c>
      <c r="D129" s="482">
        <v>132900000</v>
      </c>
      <c r="E129" s="483">
        <v>44562</v>
      </c>
      <c r="F129" s="483">
        <v>46203</v>
      </c>
      <c r="G129" s="10">
        <v>0</v>
      </c>
      <c r="H129" s="10">
        <v>2.5</v>
      </c>
      <c r="I129" s="10">
        <v>19</v>
      </c>
      <c r="J129" s="10">
        <v>41.5</v>
      </c>
      <c r="K129" s="10">
        <v>57</v>
      </c>
      <c r="L129" s="10">
        <v>12.9</v>
      </c>
      <c r="N129" s="549" t="s">
        <v>6484</v>
      </c>
      <c r="O129" s="549" t="s">
        <v>6484</v>
      </c>
      <c r="P129" s="549" t="s">
        <v>6484</v>
      </c>
      <c r="Q129" s="549" t="s">
        <v>6484</v>
      </c>
      <c r="R129" s="549" t="s">
        <v>6484</v>
      </c>
    </row>
    <row r="130" spans="1:18" x14ac:dyDescent="0.2">
      <c r="A130" s="476" t="s">
        <v>5887</v>
      </c>
      <c r="B130" s="21" t="s">
        <v>5057</v>
      </c>
      <c r="C130" s="189" t="s">
        <v>905</v>
      </c>
      <c r="D130" s="9">
        <v>3300000000</v>
      </c>
      <c r="E130" s="8">
        <v>44197</v>
      </c>
      <c r="F130" s="8">
        <v>46203</v>
      </c>
      <c r="G130" s="10">
        <v>0</v>
      </c>
      <c r="H130" s="10">
        <v>350</v>
      </c>
      <c r="I130" s="10">
        <v>450</v>
      </c>
      <c r="J130" s="10">
        <v>800</v>
      </c>
      <c r="K130" s="10">
        <v>800</v>
      </c>
      <c r="L130" s="10">
        <v>900</v>
      </c>
      <c r="N130" s="549" t="s">
        <v>6485</v>
      </c>
      <c r="O130" s="549" t="s">
        <v>6485</v>
      </c>
      <c r="P130" s="549" t="s">
        <v>6485</v>
      </c>
      <c r="Q130" s="549" t="s">
        <v>6485</v>
      </c>
      <c r="R130" s="549" t="s">
        <v>6485</v>
      </c>
    </row>
    <row r="131" spans="1:18" x14ac:dyDescent="0.2">
      <c r="A131" s="476" t="s">
        <v>5823</v>
      </c>
      <c r="B131" s="21" t="s">
        <v>5058</v>
      </c>
      <c r="C131" s="189" t="s">
        <v>902</v>
      </c>
      <c r="D131" s="9">
        <v>2493800000</v>
      </c>
      <c r="E131" s="8">
        <v>44197</v>
      </c>
      <c r="F131" s="8">
        <v>46265</v>
      </c>
      <c r="G131" s="10">
        <v>0</v>
      </c>
      <c r="H131" s="10">
        <v>125.75</v>
      </c>
      <c r="I131" s="10">
        <v>125.75</v>
      </c>
      <c r="J131" s="10">
        <v>632.65</v>
      </c>
      <c r="K131" s="10">
        <v>855.13</v>
      </c>
      <c r="L131" s="10">
        <v>754.52</v>
      </c>
      <c r="N131" s="549" t="s">
        <v>6486</v>
      </c>
      <c r="O131" s="549" t="s">
        <v>6487</v>
      </c>
      <c r="P131" s="549" t="s">
        <v>6487</v>
      </c>
      <c r="Q131" s="549" t="s">
        <v>6487</v>
      </c>
      <c r="R131" s="549" t="s">
        <v>6487</v>
      </c>
    </row>
    <row r="132" spans="1:18" x14ac:dyDescent="0.2">
      <c r="A132" s="476" t="s">
        <v>5888</v>
      </c>
      <c r="B132" s="21" t="s">
        <v>5059</v>
      </c>
      <c r="C132" s="189" t="s">
        <v>904</v>
      </c>
      <c r="D132" s="9">
        <v>200000000</v>
      </c>
      <c r="E132" s="8">
        <v>44197</v>
      </c>
      <c r="F132" s="8">
        <v>45747</v>
      </c>
      <c r="G132" s="10">
        <v>0</v>
      </c>
      <c r="H132" s="10">
        <v>10.3</v>
      </c>
      <c r="I132" s="10">
        <v>10.3</v>
      </c>
      <c r="J132" s="10">
        <v>47.9</v>
      </c>
      <c r="K132" s="10">
        <v>69.900000000000006</v>
      </c>
      <c r="L132" s="10">
        <v>61.6</v>
      </c>
      <c r="N132" s="549" t="s">
        <v>6488</v>
      </c>
      <c r="O132" s="549" t="s">
        <v>6489</v>
      </c>
      <c r="P132" s="549" t="s">
        <v>6489</v>
      </c>
      <c r="Q132" s="549" t="s">
        <v>6489</v>
      </c>
      <c r="R132" s="549" t="s">
        <v>6489</v>
      </c>
    </row>
    <row r="133" spans="1:18" x14ac:dyDescent="0.2">
      <c r="A133" s="476" t="s">
        <v>5889</v>
      </c>
      <c r="B133" s="21" t="s">
        <v>5060</v>
      </c>
      <c r="C133" s="189" t="s">
        <v>903</v>
      </c>
      <c r="D133" s="9">
        <v>272000000</v>
      </c>
      <c r="E133" s="8">
        <v>44197</v>
      </c>
      <c r="F133" s="8">
        <v>46265</v>
      </c>
      <c r="G133" s="10">
        <v>0</v>
      </c>
      <c r="H133" s="10">
        <v>14</v>
      </c>
      <c r="I133" s="10">
        <v>14</v>
      </c>
      <c r="J133" s="10">
        <v>65.2</v>
      </c>
      <c r="K133" s="10">
        <v>95</v>
      </c>
      <c r="L133" s="10">
        <v>83.8</v>
      </c>
      <c r="N133" s="549" t="s">
        <v>6490</v>
      </c>
      <c r="O133" s="549" t="s">
        <v>6490</v>
      </c>
      <c r="P133" s="549" t="s">
        <v>6491</v>
      </c>
      <c r="Q133" s="549" t="s">
        <v>6491</v>
      </c>
      <c r="R133" s="549" t="s">
        <v>6491</v>
      </c>
    </row>
    <row r="134" spans="1:18" x14ac:dyDescent="0.2">
      <c r="A134" s="476" t="s">
        <v>5826</v>
      </c>
      <c r="B134" s="19" t="s">
        <v>5553</v>
      </c>
      <c r="C134" s="189" t="s">
        <v>906</v>
      </c>
      <c r="D134" s="9">
        <v>2800000000</v>
      </c>
      <c r="E134" s="8">
        <v>44151</v>
      </c>
      <c r="F134" s="8">
        <v>46203</v>
      </c>
      <c r="G134" s="10">
        <v>0</v>
      </c>
      <c r="H134" s="10">
        <v>300</v>
      </c>
      <c r="I134" s="10">
        <v>420</v>
      </c>
      <c r="J134" s="10">
        <v>800</v>
      </c>
      <c r="K134" s="10">
        <v>700</v>
      </c>
      <c r="L134" s="10">
        <v>580</v>
      </c>
      <c r="N134" s="549" t="s">
        <v>6492</v>
      </c>
      <c r="O134" s="549" t="s">
        <v>6492</v>
      </c>
      <c r="P134" s="549" t="s">
        <v>6492</v>
      </c>
      <c r="Q134" s="549" t="s">
        <v>6492</v>
      </c>
      <c r="R134" s="549" t="s">
        <v>6492</v>
      </c>
    </row>
    <row r="135" spans="1:18" x14ac:dyDescent="0.2">
      <c r="A135" s="476" t="s">
        <v>5836</v>
      </c>
      <c r="B135" s="421" t="s">
        <v>5004</v>
      </c>
      <c r="C135" s="189" t="s">
        <v>908</v>
      </c>
      <c r="D135" s="9">
        <v>700000000</v>
      </c>
      <c r="E135" s="8">
        <v>44378</v>
      </c>
      <c r="F135" s="8">
        <v>46203</v>
      </c>
      <c r="G135" s="10">
        <v>30</v>
      </c>
      <c r="H135" s="10">
        <v>84</v>
      </c>
      <c r="I135" s="10">
        <v>84</v>
      </c>
      <c r="J135" s="10">
        <v>184</v>
      </c>
      <c r="K135" s="10">
        <v>184</v>
      </c>
      <c r="L135" s="10">
        <v>134</v>
      </c>
      <c r="M135" s="549" t="s">
        <v>6493</v>
      </c>
      <c r="N135" s="549" t="s">
        <v>6493</v>
      </c>
      <c r="O135" s="549" t="s">
        <v>6494</v>
      </c>
      <c r="P135" s="549" t="s">
        <v>6494</v>
      </c>
      <c r="Q135" s="549" t="s">
        <v>6494</v>
      </c>
      <c r="R135" s="549" t="s">
        <v>6494</v>
      </c>
    </row>
    <row r="136" spans="1:18" x14ac:dyDescent="0.2">
      <c r="A136" s="476" t="s">
        <v>5840</v>
      </c>
      <c r="B136" s="21" t="s">
        <v>5061</v>
      </c>
      <c r="C136" s="189" t="s">
        <v>913</v>
      </c>
      <c r="D136" s="9">
        <v>825000000</v>
      </c>
      <c r="E136" s="8">
        <v>44287</v>
      </c>
      <c r="F136" s="8">
        <v>46203</v>
      </c>
      <c r="G136" s="10">
        <v>70</v>
      </c>
      <c r="H136" s="10">
        <v>76</v>
      </c>
      <c r="I136" s="10">
        <v>226</v>
      </c>
      <c r="J136" s="10">
        <v>151</v>
      </c>
      <c r="K136" s="10">
        <v>151</v>
      </c>
      <c r="L136" s="10">
        <v>151</v>
      </c>
      <c r="M136" s="549" t="s">
        <v>6495</v>
      </c>
      <c r="N136" s="549" t="s">
        <v>6495</v>
      </c>
      <c r="O136" s="549" t="s">
        <v>6496</v>
      </c>
      <c r="P136" s="549" t="s">
        <v>6496</v>
      </c>
      <c r="Q136" s="549" t="s">
        <v>6496</v>
      </c>
      <c r="R136" s="549" t="s">
        <v>6496</v>
      </c>
    </row>
    <row r="137" spans="1:18" x14ac:dyDescent="0.2">
      <c r="A137" s="476" t="s">
        <v>5848</v>
      </c>
      <c r="B137" s="21" t="s">
        <v>5063</v>
      </c>
      <c r="C137" s="189" t="s">
        <v>914</v>
      </c>
      <c r="D137" s="9">
        <v>300000000</v>
      </c>
      <c r="E137" s="8">
        <v>44348</v>
      </c>
      <c r="F137" s="8">
        <v>46203</v>
      </c>
      <c r="G137" s="10">
        <v>0</v>
      </c>
      <c r="H137" s="10">
        <v>0</v>
      </c>
      <c r="I137" s="10">
        <v>75</v>
      </c>
      <c r="J137" s="10">
        <v>75</v>
      </c>
      <c r="K137" s="10">
        <v>75</v>
      </c>
      <c r="L137" s="10">
        <v>75</v>
      </c>
      <c r="O137" s="549" t="s">
        <v>6497</v>
      </c>
      <c r="P137" s="549" t="s">
        <v>6497</v>
      </c>
      <c r="Q137" s="549" t="s">
        <v>6498</v>
      </c>
      <c r="R137" s="549" t="s">
        <v>6498</v>
      </c>
    </row>
    <row r="138" spans="1:18" x14ac:dyDescent="0.2">
      <c r="A138" s="476" t="s">
        <v>5849</v>
      </c>
      <c r="B138" s="21" t="s">
        <v>5064</v>
      </c>
      <c r="C138" s="189" t="s">
        <v>912</v>
      </c>
      <c r="D138" s="9">
        <v>220000000</v>
      </c>
      <c r="E138" s="8">
        <v>44197</v>
      </c>
      <c r="F138" s="8">
        <v>46203</v>
      </c>
      <c r="G138" s="10">
        <v>50</v>
      </c>
      <c r="H138" s="10">
        <v>50</v>
      </c>
      <c r="I138" s="10">
        <v>50</v>
      </c>
      <c r="J138" s="10">
        <v>50</v>
      </c>
      <c r="K138" s="10">
        <v>20</v>
      </c>
      <c r="L138" s="10">
        <v>0</v>
      </c>
      <c r="M138" s="549" t="s">
        <v>5256</v>
      </c>
      <c r="N138" s="549" t="s">
        <v>6195</v>
      </c>
      <c r="O138" s="549" t="s">
        <v>6499</v>
      </c>
      <c r="P138" s="549" t="s">
        <v>6195</v>
      </c>
      <c r="Q138" s="549" t="s">
        <v>6500</v>
      </c>
    </row>
    <row r="139" spans="1:18" x14ac:dyDescent="0.2">
      <c r="A139" s="476" t="s">
        <v>5850</v>
      </c>
      <c r="B139" s="421" t="s">
        <v>5007</v>
      </c>
      <c r="C139" s="189" t="s">
        <v>910</v>
      </c>
      <c r="D139" s="9">
        <v>630000000</v>
      </c>
      <c r="E139" s="8">
        <v>44197</v>
      </c>
      <c r="F139" s="8">
        <v>46203</v>
      </c>
      <c r="G139" s="10">
        <v>8.4</v>
      </c>
      <c r="H139" s="10">
        <v>86.2</v>
      </c>
      <c r="I139" s="10">
        <v>96.5</v>
      </c>
      <c r="J139" s="10">
        <v>185.5</v>
      </c>
      <c r="K139" s="10">
        <v>151.80000000000001</v>
      </c>
      <c r="L139" s="10">
        <v>102.1</v>
      </c>
      <c r="M139" s="549" t="s">
        <v>6501</v>
      </c>
      <c r="N139" s="549" t="s">
        <v>6502</v>
      </c>
      <c r="O139" s="549" t="s">
        <v>6502</v>
      </c>
      <c r="P139" s="549" t="s">
        <v>6502</v>
      </c>
      <c r="Q139" s="549" t="s">
        <v>6502</v>
      </c>
      <c r="R139" s="549" t="s">
        <v>6502</v>
      </c>
    </row>
    <row r="140" spans="1:18" x14ac:dyDescent="0.2">
      <c r="A140" s="476" t="s">
        <v>5851</v>
      </c>
      <c r="B140" s="398" t="s">
        <v>5460</v>
      </c>
      <c r="C140" s="481" t="s">
        <v>909</v>
      </c>
      <c r="D140" s="482">
        <v>350000000</v>
      </c>
      <c r="E140" s="483">
        <v>44562</v>
      </c>
      <c r="F140" s="483">
        <v>46203</v>
      </c>
      <c r="G140" s="10">
        <v>0</v>
      </c>
      <c r="H140" s="10">
        <v>70</v>
      </c>
      <c r="I140" s="10">
        <v>70</v>
      </c>
      <c r="J140" s="10">
        <v>70</v>
      </c>
      <c r="K140" s="10">
        <v>70</v>
      </c>
      <c r="L140" s="10">
        <v>70</v>
      </c>
      <c r="N140" s="549" t="s">
        <v>6503</v>
      </c>
      <c r="O140" s="549" t="s">
        <v>6503</v>
      </c>
      <c r="P140" s="549" t="s">
        <v>6503</v>
      </c>
      <c r="Q140" s="549" t="s">
        <v>6503</v>
      </c>
      <c r="R140" s="549" t="s">
        <v>6503</v>
      </c>
    </row>
    <row r="141" spans="1:18" x14ac:dyDescent="0.2">
      <c r="A141" s="476" t="s">
        <v>5984</v>
      </c>
      <c r="B141" s="402" t="s">
        <v>5575</v>
      </c>
      <c r="C141" s="481" t="s">
        <v>911</v>
      </c>
      <c r="D141" s="482">
        <v>1780000000</v>
      </c>
      <c r="E141" s="483">
        <v>44197</v>
      </c>
      <c r="F141" s="483">
        <v>46203</v>
      </c>
      <c r="G141" s="10">
        <v>220</v>
      </c>
      <c r="H141" s="10">
        <v>720</v>
      </c>
      <c r="I141" s="10">
        <v>320</v>
      </c>
      <c r="J141" s="10">
        <v>280</v>
      </c>
      <c r="K141" s="10">
        <v>160</v>
      </c>
      <c r="L141" s="10">
        <v>80</v>
      </c>
      <c r="M141" s="549" t="s">
        <v>6504</v>
      </c>
      <c r="N141" s="549" t="s">
        <v>6504</v>
      </c>
      <c r="O141" s="549" t="s">
        <v>6504</v>
      </c>
      <c r="P141" s="549" t="s">
        <v>6504</v>
      </c>
      <c r="Q141" s="549" t="s">
        <v>6504</v>
      </c>
      <c r="R141" s="549" t="s">
        <v>6504</v>
      </c>
    </row>
    <row r="142" spans="1:18" x14ac:dyDescent="0.2">
      <c r="A142" s="476" t="s">
        <v>5845</v>
      </c>
      <c r="B142" s="421" t="s">
        <v>5009</v>
      </c>
      <c r="C142" s="189" t="s">
        <v>916</v>
      </c>
      <c r="D142" s="9">
        <v>2000000000</v>
      </c>
      <c r="E142" s="8">
        <v>44348</v>
      </c>
      <c r="F142" s="8">
        <v>46203</v>
      </c>
      <c r="G142" s="10">
        <v>0.63</v>
      </c>
      <c r="H142" s="10">
        <v>0.16</v>
      </c>
      <c r="I142" s="10">
        <v>99.8</v>
      </c>
      <c r="J142" s="10">
        <v>599.76</v>
      </c>
      <c r="K142" s="10">
        <v>599.76</v>
      </c>
      <c r="L142" s="10">
        <v>699.92</v>
      </c>
      <c r="M142" s="549" t="s">
        <v>5256</v>
      </c>
      <c r="N142" s="549" t="s">
        <v>6505</v>
      </c>
      <c r="O142" s="549" t="s">
        <v>6195</v>
      </c>
      <c r="P142" s="549" t="s">
        <v>6195</v>
      </c>
      <c r="Q142" s="549" t="s">
        <v>6195</v>
      </c>
      <c r="R142" s="549" t="s">
        <v>6506</v>
      </c>
    </row>
    <row r="143" spans="1:18" x14ac:dyDescent="0.2">
      <c r="A143" s="476" t="s">
        <v>5846</v>
      </c>
      <c r="B143" s="21" t="s">
        <v>5558</v>
      </c>
      <c r="C143" s="189" t="s">
        <v>915</v>
      </c>
      <c r="D143" s="9">
        <v>4000000000</v>
      </c>
      <c r="E143" s="8">
        <v>44348</v>
      </c>
      <c r="F143" s="8">
        <v>46203</v>
      </c>
      <c r="G143" s="10">
        <v>40</v>
      </c>
      <c r="H143" s="10">
        <v>228.2</v>
      </c>
      <c r="I143" s="10">
        <v>315.86</v>
      </c>
      <c r="J143" s="10">
        <v>632.12</v>
      </c>
      <c r="K143" s="10">
        <v>1283.8599999999999</v>
      </c>
      <c r="L143" s="10">
        <v>1499.95</v>
      </c>
      <c r="M143" s="549" t="s">
        <v>5256</v>
      </c>
      <c r="N143" s="549" t="s">
        <v>6507</v>
      </c>
      <c r="O143" s="549" t="s">
        <v>6195</v>
      </c>
      <c r="P143" s="549" t="s">
        <v>6195</v>
      </c>
      <c r="Q143" s="549" t="s">
        <v>6195</v>
      </c>
      <c r="R143" s="549" t="s">
        <v>6508</v>
      </c>
    </row>
    <row r="144" spans="1:18" x14ac:dyDescent="0.2">
      <c r="A144" s="476" t="s">
        <v>5847</v>
      </c>
      <c r="B144" s="19" t="s">
        <v>5559</v>
      </c>
      <c r="C144" s="189" t="s">
        <v>848</v>
      </c>
      <c r="D144" s="9">
        <v>1000000000</v>
      </c>
      <c r="E144" s="8">
        <v>44348</v>
      </c>
      <c r="F144" s="8">
        <v>46203</v>
      </c>
      <c r="G144" s="10">
        <v>0.48</v>
      </c>
      <c r="H144" s="10">
        <v>63.32</v>
      </c>
      <c r="I144" s="10">
        <v>79.360000000000014</v>
      </c>
      <c r="J144" s="10">
        <v>354.48</v>
      </c>
      <c r="K144" s="10">
        <v>301.58</v>
      </c>
      <c r="L144" s="10">
        <v>200.79</v>
      </c>
      <c r="M144" s="549" t="s">
        <v>5256</v>
      </c>
      <c r="N144" s="549" t="s">
        <v>6509</v>
      </c>
      <c r="O144" s="549" t="s">
        <v>6195</v>
      </c>
      <c r="P144" s="549" t="s">
        <v>6195</v>
      </c>
      <c r="Q144" s="549" t="s">
        <v>6195</v>
      </c>
      <c r="R144" s="549" t="s">
        <v>6510</v>
      </c>
    </row>
    <row r="145" spans="1:19" x14ac:dyDescent="0.2">
      <c r="A145" s="476" t="s">
        <v>5989</v>
      </c>
      <c r="B145" s="398" t="s">
        <v>5576</v>
      </c>
      <c r="C145" s="481" t="s">
        <v>944</v>
      </c>
      <c r="D145" s="482">
        <v>500000000</v>
      </c>
      <c r="E145" s="483">
        <v>44470</v>
      </c>
      <c r="F145" s="483">
        <v>46203</v>
      </c>
      <c r="G145" s="10">
        <v>51.49</v>
      </c>
      <c r="H145" s="10">
        <v>128.09</v>
      </c>
      <c r="I145" s="10">
        <v>150.88</v>
      </c>
      <c r="J145" s="10">
        <v>120.56</v>
      </c>
      <c r="K145" s="10">
        <v>46.54</v>
      </c>
      <c r="L145" s="10">
        <v>2.4500000000000002</v>
      </c>
      <c r="M145" s="549" t="s">
        <v>5256</v>
      </c>
      <c r="N145" s="549" t="s">
        <v>6195</v>
      </c>
      <c r="O145" s="549" t="s">
        <v>6195</v>
      </c>
      <c r="P145" s="549" t="s">
        <v>6195</v>
      </c>
      <c r="Q145" s="549" t="s">
        <v>6195</v>
      </c>
      <c r="R145" s="549" t="s">
        <v>6195</v>
      </c>
    </row>
    <row r="146" spans="1:19" x14ac:dyDescent="0.2">
      <c r="A146" s="476" t="s">
        <v>5853</v>
      </c>
      <c r="B146" s="421" t="s">
        <v>5013</v>
      </c>
      <c r="C146" s="189" t="s">
        <v>850</v>
      </c>
      <c r="D146" s="9">
        <v>4052407000</v>
      </c>
      <c r="E146" s="8">
        <v>44377</v>
      </c>
      <c r="F146" s="8">
        <v>46203</v>
      </c>
      <c r="G146" s="10">
        <v>795</v>
      </c>
      <c r="H146" s="10">
        <v>405.2</v>
      </c>
      <c r="I146" s="10">
        <v>809.63</v>
      </c>
      <c r="J146" s="10">
        <v>973.64</v>
      </c>
      <c r="K146" s="10">
        <v>533.5</v>
      </c>
      <c r="L146" s="10">
        <v>535.44000000000005</v>
      </c>
      <c r="M146" s="549" t="s">
        <v>5256</v>
      </c>
      <c r="N146" s="549" t="s">
        <v>6195</v>
      </c>
      <c r="O146" s="549" t="s">
        <v>6195</v>
      </c>
      <c r="P146" s="549" t="s">
        <v>6511</v>
      </c>
      <c r="Q146" s="549" t="s">
        <v>6512</v>
      </c>
      <c r="R146" s="549" t="s">
        <v>6513</v>
      </c>
    </row>
    <row r="147" spans="1:19" x14ac:dyDescent="0.2">
      <c r="A147" s="476" t="s">
        <v>5865</v>
      </c>
      <c r="B147" s="19" t="s">
        <v>5561</v>
      </c>
      <c r="C147" s="189" t="s">
        <v>849</v>
      </c>
      <c r="D147" s="9">
        <v>1638850000</v>
      </c>
      <c r="E147" s="8">
        <v>44561</v>
      </c>
      <c r="F147" s="8">
        <v>46387</v>
      </c>
      <c r="G147" s="10">
        <v>135.6</v>
      </c>
      <c r="H147" s="10">
        <v>164.5</v>
      </c>
      <c r="I147" s="10">
        <v>175.4</v>
      </c>
      <c r="J147" s="10">
        <v>381.2</v>
      </c>
      <c r="K147" s="10">
        <v>385.7</v>
      </c>
      <c r="L147" s="10">
        <v>396.5</v>
      </c>
      <c r="M147" s="549" t="s">
        <v>5256</v>
      </c>
      <c r="N147" s="549" t="s">
        <v>6195</v>
      </c>
      <c r="O147" s="549" t="s">
        <v>6195</v>
      </c>
      <c r="P147" s="549" t="s">
        <v>6195</v>
      </c>
      <c r="Q147" s="549" t="s">
        <v>6195</v>
      </c>
      <c r="R147" s="549" t="s">
        <v>6514</v>
      </c>
    </row>
    <row r="148" spans="1:19" x14ac:dyDescent="0.2">
      <c r="A148" s="476" t="s">
        <v>5854</v>
      </c>
      <c r="B148" s="421" t="s">
        <v>5015</v>
      </c>
      <c r="C148" s="189" t="s">
        <v>852</v>
      </c>
      <c r="D148" s="9">
        <v>1672539999</v>
      </c>
      <c r="E148" s="8">
        <v>44561</v>
      </c>
      <c r="F148" s="8">
        <v>46387</v>
      </c>
      <c r="G148" s="10">
        <v>352.16</v>
      </c>
      <c r="H148" s="10">
        <v>271.86</v>
      </c>
      <c r="I148" s="10">
        <v>308.95999999999998</v>
      </c>
      <c r="J148" s="10">
        <v>256.72000000000003</v>
      </c>
      <c r="K148" s="10">
        <v>246.82</v>
      </c>
      <c r="L148" s="10">
        <v>236.02</v>
      </c>
      <c r="M148" s="549" t="s">
        <v>6515</v>
      </c>
      <c r="N148" s="549" t="s">
        <v>6515</v>
      </c>
      <c r="O148" s="549" t="s">
        <v>6515</v>
      </c>
      <c r="P148" s="549" t="s">
        <v>6515</v>
      </c>
      <c r="Q148" s="549" t="s">
        <v>6516</v>
      </c>
      <c r="R148" s="549" t="s">
        <v>6516</v>
      </c>
    </row>
    <row r="149" spans="1:19" x14ac:dyDescent="0.2">
      <c r="A149" s="476" t="s">
        <v>5866</v>
      </c>
      <c r="B149" s="19" t="s">
        <v>5562</v>
      </c>
      <c r="C149" s="189" t="s">
        <v>919</v>
      </c>
      <c r="D149" s="9">
        <v>524140000</v>
      </c>
      <c r="E149" s="8">
        <v>44561</v>
      </c>
      <c r="F149" s="8">
        <v>46022</v>
      </c>
      <c r="G149" s="10">
        <v>0</v>
      </c>
      <c r="H149" s="10">
        <v>0</v>
      </c>
      <c r="I149" s="10">
        <v>131.035</v>
      </c>
      <c r="J149" s="10">
        <v>131.035</v>
      </c>
      <c r="K149" s="10">
        <v>131.035</v>
      </c>
      <c r="L149" s="10">
        <v>131.035</v>
      </c>
      <c r="O149" s="549" t="s">
        <v>5256</v>
      </c>
      <c r="P149" s="549" t="s">
        <v>6195</v>
      </c>
      <c r="Q149" s="549" t="s">
        <v>6517</v>
      </c>
      <c r="R149" s="549" t="s">
        <v>6195</v>
      </c>
    </row>
    <row r="150" spans="1:19" x14ac:dyDescent="0.2">
      <c r="A150" s="476" t="s">
        <v>5855</v>
      </c>
      <c r="B150" s="19" t="s">
        <v>5563</v>
      </c>
      <c r="C150" s="189" t="s">
        <v>918</v>
      </c>
      <c r="D150" s="9">
        <v>738000000</v>
      </c>
      <c r="E150" s="8">
        <v>44561</v>
      </c>
      <c r="F150" s="8">
        <v>46387</v>
      </c>
      <c r="G150" s="10">
        <v>10.44</v>
      </c>
      <c r="H150" s="10">
        <v>145.49</v>
      </c>
      <c r="I150" s="10">
        <v>157.93</v>
      </c>
      <c r="J150" s="10">
        <v>151.69</v>
      </c>
      <c r="K150" s="10">
        <v>141.25</v>
      </c>
      <c r="L150" s="10">
        <v>130.80000000000001</v>
      </c>
      <c r="M150" s="549" t="s">
        <v>5256</v>
      </c>
      <c r="N150" s="549" t="s">
        <v>6195</v>
      </c>
      <c r="O150" s="549" t="s">
        <v>6195</v>
      </c>
      <c r="P150" s="549" t="s">
        <v>6195</v>
      </c>
      <c r="Q150" s="549" t="s">
        <v>6195</v>
      </c>
      <c r="R150" s="549" t="s">
        <v>6518</v>
      </c>
    </row>
    <row r="151" spans="1:19" x14ac:dyDescent="0.2">
      <c r="A151" s="476" t="s">
        <v>5867</v>
      </c>
      <c r="B151" s="402" t="s">
        <v>5469</v>
      </c>
      <c r="C151" s="481" t="s">
        <v>851</v>
      </c>
      <c r="D151" s="482">
        <v>437000000</v>
      </c>
      <c r="E151" s="483">
        <v>46023</v>
      </c>
      <c r="F151" s="483">
        <v>46203</v>
      </c>
      <c r="G151" s="10">
        <v>10</v>
      </c>
      <c r="H151" s="10">
        <v>105.28</v>
      </c>
      <c r="I151" s="10">
        <v>115.28</v>
      </c>
      <c r="J151" s="10">
        <v>84.28</v>
      </c>
      <c r="K151" s="10">
        <v>68.28</v>
      </c>
      <c r="L151" s="10">
        <v>54.28</v>
      </c>
      <c r="M151" s="549" t="s">
        <v>6519</v>
      </c>
      <c r="N151" s="549" t="s">
        <v>6519</v>
      </c>
      <c r="O151" s="549" t="s">
        <v>6519</v>
      </c>
      <c r="P151" s="549" t="s">
        <v>6519</v>
      </c>
      <c r="Q151" s="549" t="s">
        <v>6519</v>
      </c>
      <c r="R151" s="549" t="s">
        <v>6519</v>
      </c>
    </row>
    <row r="152" spans="1:19" x14ac:dyDescent="0.2">
      <c r="A152" s="476" t="s">
        <v>5868</v>
      </c>
      <c r="B152" s="402" t="s">
        <v>5470</v>
      </c>
      <c r="C152" s="481" t="s">
        <v>917</v>
      </c>
      <c r="D152" s="482">
        <v>500000000</v>
      </c>
      <c r="E152" s="483">
        <v>44562</v>
      </c>
      <c r="F152" s="483">
        <v>46203</v>
      </c>
      <c r="G152" s="10">
        <v>0</v>
      </c>
      <c r="H152" s="10">
        <v>100</v>
      </c>
      <c r="I152" s="10">
        <v>100</v>
      </c>
      <c r="J152" s="10">
        <v>100</v>
      </c>
      <c r="K152" s="10">
        <v>100</v>
      </c>
      <c r="L152" s="10">
        <v>100</v>
      </c>
      <c r="N152" s="549" t="s">
        <v>6520</v>
      </c>
      <c r="O152" s="549" t="s">
        <v>6520</v>
      </c>
      <c r="P152" s="549" t="s">
        <v>6520</v>
      </c>
      <c r="Q152" s="549" t="s">
        <v>6520</v>
      </c>
      <c r="R152" s="549" t="s">
        <v>6520</v>
      </c>
      <c r="S152" s="549"/>
    </row>
  </sheetData>
  <hyperlinks>
    <hyperlink ref="C3" r:id="rId1"/>
    <hyperlink ref="C8" r:id="rId2"/>
    <hyperlink ref="C11" r:id="rId3"/>
    <hyperlink ref="C6" r:id="rId4"/>
    <hyperlink ref="C4" r:id="rId5"/>
    <hyperlink ref="C7" r:id="rId6"/>
    <hyperlink ref="C2" r:id="rId7"/>
    <hyperlink ref="C9" r:id="rId8"/>
    <hyperlink ref="C13" r:id="rId9"/>
    <hyperlink ref="C5" r:id="rId10"/>
    <hyperlink ref="C10" r:id="rId11"/>
    <hyperlink ref="C15" r:id="rId12"/>
    <hyperlink ref="C19" r:id="rId13"/>
    <hyperlink ref="C18" r:id="rId14"/>
    <hyperlink ref="C16" r:id="rId15"/>
    <hyperlink ref="C17" r:id="rId16"/>
    <hyperlink ref="C14" r:id="rId17"/>
    <hyperlink ref="C23" r:id="rId18"/>
    <hyperlink ref="C28" r:id="rId19"/>
    <hyperlink ref="C31" r:id="rId20"/>
    <hyperlink ref="C30" r:id="rId21"/>
    <hyperlink ref="C29" r:id="rId22"/>
    <hyperlink ref="C22" r:id="rId23"/>
    <hyperlink ref="C25" r:id="rId24"/>
    <hyperlink ref="C21" r:id="rId25"/>
    <hyperlink ref="C26" r:id="rId26"/>
    <hyperlink ref="C20" r:id="rId27"/>
    <hyperlink ref="C27" r:id="rId28"/>
    <hyperlink ref="C24" r:id="rId29"/>
    <hyperlink ref="C34" r:id="rId30"/>
    <hyperlink ref="C39" r:id="rId31"/>
    <hyperlink ref="C38" r:id="rId32"/>
    <hyperlink ref="C36" r:id="rId33"/>
    <hyperlink ref="C37" r:id="rId34"/>
    <hyperlink ref="C35" r:id="rId35"/>
    <hyperlink ref="C33" r:id="rId36"/>
    <hyperlink ref="C32" r:id="rId37"/>
    <hyperlink ref="C58" r:id="rId38"/>
    <hyperlink ref="C57" r:id="rId39"/>
    <hyperlink ref="C53" r:id="rId40"/>
    <hyperlink ref="C45" r:id="rId41"/>
    <hyperlink ref="C46" r:id="rId42"/>
    <hyperlink ref="C42" r:id="rId43"/>
    <hyperlink ref="C41" r:id="rId44"/>
    <hyperlink ref="C51" r:id="rId45"/>
    <hyperlink ref="C44" r:id="rId46"/>
    <hyperlink ref="C50" r:id="rId47"/>
    <hyperlink ref="C56" r:id="rId48"/>
    <hyperlink ref="C54" r:id="rId49"/>
    <hyperlink ref="C59" r:id="rId50"/>
    <hyperlink ref="C40" r:id="rId51"/>
    <hyperlink ref="C43" r:id="rId52"/>
    <hyperlink ref="C52" r:id="rId53"/>
    <hyperlink ref="C47" r:id="rId54"/>
    <hyperlink ref="C63" r:id="rId55"/>
    <hyperlink ref="C61" r:id="rId56"/>
    <hyperlink ref="C60" r:id="rId57"/>
    <hyperlink ref="C64" r:id="rId58"/>
    <hyperlink ref="C62" r:id="rId59"/>
    <hyperlink ref="C71" r:id="rId60"/>
    <hyperlink ref="C69" r:id="rId61"/>
    <hyperlink ref="C67" r:id="rId62"/>
    <hyperlink ref="C76" r:id="rId63"/>
    <hyperlink ref="C73" r:id="rId64"/>
    <hyperlink ref="C75" r:id="rId65"/>
    <hyperlink ref="C66" r:id="rId66"/>
    <hyperlink ref="C65" r:id="rId67"/>
    <hyperlink ref="C74" r:id="rId68"/>
    <hyperlink ref="C70" r:id="rId69"/>
    <hyperlink ref="C72" r:id="rId70"/>
    <hyperlink ref="C68" r:id="rId71"/>
    <hyperlink ref="C77" r:id="rId72"/>
    <hyperlink ref="C79" r:id="rId73"/>
    <hyperlink ref="C78" r:id="rId74"/>
    <hyperlink ref="C84" r:id="rId75"/>
    <hyperlink ref="C81" r:id="rId76"/>
    <hyperlink ref="C82" r:id="rId77"/>
    <hyperlink ref="C83" r:id="rId78"/>
    <hyperlink ref="C85" r:id="rId79"/>
    <hyperlink ref="C86" r:id="rId80"/>
    <hyperlink ref="C87" r:id="rId81"/>
    <hyperlink ref="C80" r:id="rId82"/>
    <hyperlink ref="C92" r:id="rId83"/>
    <hyperlink ref="C89" r:id="rId84"/>
    <hyperlink ref="C94" r:id="rId85"/>
    <hyperlink ref="C95" r:id="rId86"/>
    <hyperlink ref="C90" r:id="rId87"/>
    <hyperlink ref="C88" r:id="rId88"/>
    <hyperlink ref="C91" r:id="rId89"/>
    <hyperlink ref="C93" r:id="rId90"/>
    <hyperlink ref="C102" r:id="rId91"/>
    <hyperlink ref="C103" r:id="rId92"/>
    <hyperlink ref="C107" r:id="rId93"/>
    <hyperlink ref="C108" r:id="rId94"/>
    <hyperlink ref="C99" r:id="rId95"/>
    <hyperlink ref="C104" r:id="rId96"/>
    <hyperlink ref="C101" r:id="rId97"/>
    <hyperlink ref="C96" r:id="rId98"/>
    <hyperlink ref="C97" r:id="rId99"/>
    <hyperlink ref="C106" r:id="rId100"/>
    <hyperlink ref="C98" r:id="rId101"/>
    <hyperlink ref="C105" r:id="rId102"/>
    <hyperlink ref="C100" r:id="rId103"/>
    <hyperlink ref="C114" r:id="rId104"/>
    <hyperlink ref="C113" r:id="rId105"/>
    <hyperlink ref="C110" r:id="rId106"/>
    <hyperlink ref="C119" r:id="rId107"/>
    <hyperlink ref="C109" r:id="rId108"/>
    <hyperlink ref="C118" r:id="rId109"/>
    <hyperlink ref="C120" r:id="rId110"/>
    <hyperlink ref="C115" r:id="rId111"/>
    <hyperlink ref="C116" r:id="rId112"/>
    <hyperlink ref="C111" r:id="rId113"/>
    <hyperlink ref="C117" r:id="rId114"/>
    <hyperlink ref="C112" r:id="rId115"/>
    <hyperlink ref="C122" r:id="rId116"/>
    <hyperlink ref="C121" r:id="rId117"/>
    <hyperlink ref="C125" r:id="rId118"/>
    <hyperlink ref="C123" r:id="rId119"/>
    <hyperlink ref="C124" r:id="rId120"/>
    <hyperlink ref="C129" r:id="rId121"/>
    <hyperlink ref="C128" r:id="rId122"/>
    <hyperlink ref="C127" r:id="rId123"/>
    <hyperlink ref="C131" r:id="rId124"/>
    <hyperlink ref="C133" r:id="rId125"/>
    <hyperlink ref="C132" r:id="rId126"/>
    <hyperlink ref="C130" r:id="rId127"/>
    <hyperlink ref="C134" r:id="rId128"/>
    <hyperlink ref="C126" r:id="rId129"/>
    <hyperlink ref="C135" r:id="rId130"/>
    <hyperlink ref="C140" r:id="rId131"/>
    <hyperlink ref="C139" r:id="rId132"/>
    <hyperlink ref="C141" r:id="rId133"/>
    <hyperlink ref="C138" r:id="rId134"/>
    <hyperlink ref="C136" r:id="rId135"/>
    <hyperlink ref="C137" r:id="rId136"/>
    <hyperlink ref="C143" r:id="rId137"/>
    <hyperlink ref="C142" r:id="rId138"/>
    <hyperlink ref="C146" r:id="rId139"/>
    <hyperlink ref="C151" r:id="rId140"/>
    <hyperlink ref="C152" r:id="rId141"/>
    <hyperlink ref="C148" r:id="rId142"/>
    <hyperlink ref="C150" r:id="rId143"/>
    <hyperlink ref="C149" r:id="rId144"/>
    <hyperlink ref="C147" r:id="rId145"/>
    <hyperlink ref="C55" r:id="rId146"/>
    <hyperlink ref="C144" r:id="rId147"/>
    <hyperlink ref="C145" r:id="rId148"/>
    <hyperlink ref="C12" r:id="rId149"/>
    <hyperlink ref="C49" r:id="rId150"/>
    <hyperlink ref="C48" r:id="rId151"/>
  </hyperlinks>
  <pageMargins left="0.7" right="0.7" top="0.75" bottom="0.75" header="0.3" footer="0.3"/>
  <pageSetup paperSize="9" orientation="portrait" r:id="rId15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2"/>
  <sheetViews>
    <sheetView topLeftCell="B1" zoomScale="102" zoomScaleNormal="102" workbookViewId="0">
      <pane ySplit="1" topLeftCell="A14" activePane="bottomLeft" state="frozen"/>
      <selection pane="bottomLeft" activeCell="E49" sqref="E49"/>
    </sheetView>
  </sheetViews>
  <sheetFormatPr defaultColWidth="9.33203125" defaultRowHeight="12.75" x14ac:dyDescent="0.2"/>
  <cols>
    <col min="1" max="1" width="15.33203125" style="477" bestFit="1" customWidth="1"/>
    <col min="2" max="2" width="17.5" style="421" bestFit="1" customWidth="1"/>
    <col min="3" max="3" width="34.83203125" style="421" customWidth="1"/>
    <col min="4" max="4" width="43.33203125" style="421" customWidth="1"/>
    <col min="5" max="5" width="15.83203125" style="561" customWidth="1"/>
    <col min="6" max="6" width="20.5" style="561" customWidth="1"/>
    <col min="7" max="8" width="10.5" style="421" bestFit="1" customWidth="1"/>
    <col min="9" max="9" width="11.83203125" style="561" bestFit="1" customWidth="1"/>
    <col min="10" max="16384" width="9.33203125" style="421"/>
  </cols>
  <sheetData>
    <row r="1" spans="1:12" ht="25.5" x14ac:dyDescent="0.2">
      <c r="A1" s="476" t="s">
        <v>5126</v>
      </c>
      <c r="B1" s="385" t="s">
        <v>5020</v>
      </c>
      <c r="C1" s="6" t="s">
        <v>792</v>
      </c>
      <c r="D1" s="420" t="s">
        <v>2021</v>
      </c>
      <c r="E1" s="560" t="s">
        <v>6578</v>
      </c>
      <c r="F1" s="560" t="s">
        <v>6583</v>
      </c>
      <c r="G1" s="421" t="s">
        <v>2017</v>
      </c>
      <c r="H1" s="421" t="s">
        <v>2018</v>
      </c>
      <c r="I1" s="560" t="s">
        <v>6582</v>
      </c>
      <c r="J1" s="421" t="s">
        <v>2019</v>
      </c>
      <c r="K1" s="421" t="s">
        <v>2020</v>
      </c>
      <c r="L1" s="420" t="s">
        <v>5584</v>
      </c>
    </row>
    <row r="2" spans="1:12" x14ac:dyDescent="0.2">
      <c r="A2" s="476" t="s">
        <v>6370</v>
      </c>
      <c r="B2" s="19" t="s">
        <v>6686</v>
      </c>
      <c r="C2" s="189" t="s">
        <v>816</v>
      </c>
      <c r="D2" s="337" t="s">
        <v>816</v>
      </c>
      <c r="E2" s="579" t="s">
        <v>6584</v>
      </c>
      <c r="F2" s="579" t="s">
        <v>6593</v>
      </c>
      <c r="G2" s="585">
        <v>43831</v>
      </c>
      <c r="H2" s="585">
        <v>46203</v>
      </c>
      <c r="I2" s="586">
        <v>1037100000</v>
      </c>
      <c r="J2" s="150" t="s">
        <v>6687</v>
      </c>
      <c r="K2" s="560"/>
      <c r="L2" s="587" t="s">
        <v>6646</v>
      </c>
    </row>
    <row r="3" spans="1:12" x14ac:dyDescent="0.2">
      <c r="A3" s="476" t="s">
        <v>5785</v>
      </c>
      <c r="B3" s="21" t="s">
        <v>5039</v>
      </c>
      <c r="C3" s="189" t="s">
        <v>891</v>
      </c>
      <c r="D3" s="189" t="s">
        <v>6063</v>
      </c>
      <c r="E3" s="572"/>
      <c r="F3" s="572"/>
      <c r="G3" s="8">
        <v>43844</v>
      </c>
      <c r="H3" s="560" t="s">
        <v>6064</v>
      </c>
      <c r="I3" s="572"/>
      <c r="J3" s="420" t="s">
        <v>2027</v>
      </c>
      <c r="K3" s="420" t="s">
        <v>2024</v>
      </c>
    </row>
    <row r="4" spans="1:12" x14ac:dyDescent="0.2">
      <c r="A4" s="476" t="s">
        <v>5785</v>
      </c>
      <c r="B4" s="21" t="s">
        <v>5039</v>
      </c>
      <c r="C4" s="189" t="s">
        <v>891</v>
      </c>
      <c r="D4" s="189" t="s">
        <v>6065</v>
      </c>
      <c r="E4" s="570"/>
      <c r="F4" s="570"/>
      <c r="G4" s="8">
        <v>43860</v>
      </c>
      <c r="H4" s="560" t="s">
        <v>6064</v>
      </c>
      <c r="I4" s="573"/>
      <c r="J4" s="420" t="s">
        <v>2027</v>
      </c>
      <c r="K4" s="420" t="s">
        <v>2024</v>
      </c>
    </row>
    <row r="5" spans="1:12" x14ac:dyDescent="0.2">
      <c r="A5" s="476" t="s">
        <v>5629</v>
      </c>
      <c r="B5" s="561" t="s">
        <v>4750</v>
      </c>
      <c r="C5" s="189" t="s">
        <v>783</v>
      </c>
      <c r="D5" s="261" t="s">
        <v>6625</v>
      </c>
      <c r="E5" s="570" t="s">
        <v>6605</v>
      </c>
      <c r="F5" s="570" t="s">
        <v>6606</v>
      </c>
      <c r="G5" s="585">
        <v>43862</v>
      </c>
      <c r="H5" s="585">
        <v>45473</v>
      </c>
      <c r="I5" s="573">
        <v>8867960000</v>
      </c>
      <c r="J5" s="581" t="s">
        <v>6607</v>
      </c>
      <c r="K5" s="561"/>
      <c r="L5" s="583" t="s">
        <v>6646</v>
      </c>
    </row>
    <row r="6" spans="1:12" x14ac:dyDescent="0.2">
      <c r="A6" s="476" t="s">
        <v>5630</v>
      </c>
      <c r="B6" s="561" t="s">
        <v>4752</v>
      </c>
      <c r="C6" s="189" t="s">
        <v>783</v>
      </c>
      <c r="D6" s="261" t="s">
        <v>6630</v>
      </c>
      <c r="E6" s="570" t="s">
        <v>6605</v>
      </c>
      <c r="F6" s="570" t="s">
        <v>6606</v>
      </c>
      <c r="G6" s="585">
        <v>43862</v>
      </c>
      <c r="H6" s="585">
        <v>45473</v>
      </c>
      <c r="I6" s="573">
        <v>1913900000</v>
      </c>
      <c r="J6" s="581" t="s">
        <v>6607</v>
      </c>
      <c r="K6" s="561"/>
      <c r="L6" s="583" t="s">
        <v>6646</v>
      </c>
    </row>
    <row r="7" spans="1:12" x14ac:dyDescent="0.2">
      <c r="A7" s="476" t="s">
        <v>5631</v>
      </c>
      <c r="B7" s="21" t="s">
        <v>5032</v>
      </c>
      <c r="C7" s="189" t="s">
        <v>783</v>
      </c>
      <c r="D7" s="261" t="s">
        <v>6626</v>
      </c>
      <c r="E7" s="570" t="s">
        <v>6605</v>
      </c>
      <c r="F7" s="570" t="s">
        <v>6606</v>
      </c>
      <c r="G7" s="585">
        <v>43862</v>
      </c>
      <c r="H7" s="585">
        <v>45473</v>
      </c>
      <c r="I7" s="573">
        <v>290800000</v>
      </c>
      <c r="J7" s="581" t="s">
        <v>6607</v>
      </c>
      <c r="K7" s="561"/>
      <c r="L7" s="583" t="s">
        <v>6646</v>
      </c>
    </row>
    <row r="8" spans="1:12" x14ac:dyDescent="0.2">
      <c r="A8" s="476" t="s">
        <v>5632</v>
      </c>
      <c r="B8" s="21" t="s">
        <v>5033</v>
      </c>
      <c r="C8" s="189" t="s">
        <v>783</v>
      </c>
      <c r="D8" s="261" t="s">
        <v>6627</v>
      </c>
      <c r="E8" s="570" t="s">
        <v>6605</v>
      </c>
      <c r="F8" s="570" t="s">
        <v>6606</v>
      </c>
      <c r="G8" s="585">
        <v>43862</v>
      </c>
      <c r="H8" s="585">
        <v>45473</v>
      </c>
      <c r="I8" s="573">
        <v>2008340000</v>
      </c>
      <c r="J8" s="581" t="s">
        <v>6607</v>
      </c>
      <c r="K8" s="561"/>
      <c r="L8" s="583" t="s">
        <v>6646</v>
      </c>
    </row>
    <row r="9" spans="1:12" s="561" customFormat="1" x14ac:dyDescent="0.2">
      <c r="A9" s="560" t="s">
        <v>5633</v>
      </c>
      <c r="B9" s="561" t="s">
        <v>4754</v>
      </c>
      <c r="C9" s="189" t="s">
        <v>783</v>
      </c>
      <c r="D9" s="261" t="s">
        <v>6631</v>
      </c>
      <c r="E9" s="570" t="s">
        <v>6605</v>
      </c>
      <c r="F9" s="570" t="s">
        <v>6606</v>
      </c>
      <c r="G9" s="585">
        <v>43862</v>
      </c>
      <c r="H9" s="585">
        <v>45473</v>
      </c>
      <c r="I9" s="573">
        <v>300000000</v>
      </c>
      <c r="J9" s="581" t="s">
        <v>6607</v>
      </c>
      <c r="L9" s="583" t="s">
        <v>6646</v>
      </c>
    </row>
    <row r="10" spans="1:12" x14ac:dyDescent="0.2">
      <c r="A10" s="476" t="s">
        <v>5785</v>
      </c>
      <c r="B10" s="21" t="s">
        <v>5039</v>
      </c>
      <c r="C10" s="189" t="s">
        <v>891</v>
      </c>
      <c r="D10" s="189" t="s">
        <v>6066</v>
      </c>
      <c r="E10" s="570"/>
      <c r="F10" s="570"/>
      <c r="G10" s="8">
        <v>44058</v>
      </c>
      <c r="H10" s="8">
        <v>44089</v>
      </c>
      <c r="I10" s="573"/>
      <c r="J10" s="420" t="s">
        <v>2027</v>
      </c>
      <c r="K10" s="420" t="s">
        <v>2024</v>
      </c>
    </row>
    <row r="11" spans="1:12" x14ac:dyDescent="0.2">
      <c r="A11" s="476" t="s">
        <v>5849</v>
      </c>
      <c r="B11" s="21" t="s">
        <v>5064</v>
      </c>
      <c r="C11" s="189" t="s">
        <v>912</v>
      </c>
      <c r="D11" s="189" t="s">
        <v>6068</v>
      </c>
      <c r="E11" s="570" t="s">
        <v>6584</v>
      </c>
      <c r="F11" s="570" t="s">
        <v>6585</v>
      </c>
      <c r="G11" s="8">
        <v>44147</v>
      </c>
      <c r="H11" s="8">
        <v>44228</v>
      </c>
      <c r="I11" s="573">
        <v>16000000</v>
      </c>
      <c r="J11" s="420" t="s">
        <v>6067</v>
      </c>
      <c r="K11" s="420" t="s">
        <v>3381</v>
      </c>
    </row>
    <row r="12" spans="1:12" x14ac:dyDescent="0.2">
      <c r="A12" s="476" t="s">
        <v>5826</v>
      </c>
      <c r="B12" s="19" t="s">
        <v>5553</v>
      </c>
      <c r="C12" s="189" t="s">
        <v>906</v>
      </c>
      <c r="D12" s="261" t="s">
        <v>3428</v>
      </c>
      <c r="E12" s="570" t="s">
        <v>6584</v>
      </c>
      <c r="F12" s="571" t="s">
        <v>6586</v>
      </c>
      <c r="G12" s="8">
        <v>44151</v>
      </c>
      <c r="H12" s="8">
        <v>44301</v>
      </c>
      <c r="I12" s="573">
        <v>2800000000</v>
      </c>
      <c r="J12" s="420" t="s">
        <v>3429</v>
      </c>
      <c r="K12" s="420" t="s">
        <v>3430</v>
      </c>
    </row>
    <row r="13" spans="1:12" x14ac:dyDescent="0.2">
      <c r="A13" s="476" t="s">
        <v>5790</v>
      </c>
      <c r="B13" s="19" t="s">
        <v>5542</v>
      </c>
      <c r="C13" s="189" t="s">
        <v>840</v>
      </c>
      <c r="D13" s="261" t="s">
        <v>3431</v>
      </c>
      <c r="E13" s="570" t="s">
        <v>6584</v>
      </c>
      <c r="F13" s="570" t="s">
        <v>6587</v>
      </c>
      <c r="G13" s="8">
        <v>44160</v>
      </c>
      <c r="H13" s="8">
        <v>44222</v>
      </c>
      <c r="I13" s="573">
        <v>250000000</v>
      </c>
      <c r="J13" s="420" t="s">
        <v>2031</v>
      </c>
      <c r="K13" s="420" t="s">
        <v>2024</v>
      </c>
    </row>
    <row r="14" spans="1:12" x14ac:dyDescent="0.2">
      <c r="A14" s="476" t="s">
        <v>5887</v>
      </c>
      <c r="B14" s="21" t="s">
        <v>5057</v>
      </c>
      <c r="C14" s="189" t="s">
        <v>905</v>
      </c>
      <c r="D14" s="189" t="s">
        <v>6069</v>
      </c>
      <c r="E14" s="570"/>
      <c r="F14" s="570"/>
      <c r="G14" s="8">
        <v>44295</v>
      </c>
      <c r="H14" s="8">
        <v>44351</v>
      </c>
      <c r="I14" s="573"/>
      <c r="J14" s="420" t="s">
        <v>2027</v>
      </c>
      <c r="K14" s="420" t="s">
        <v>2024</v>
      </c>
    </row>
    <row r="15" spans="1:12" x14ac:dyDescent="0.2">
      <c r="A15" s="476" t="s">
        <v>5711</v>
      </c>
      <c r="B15" s="421" t="s">
        <v>4889</v>
      </c>
      <c r="C15" s="189" t="s">
        <v>812</v>
      </c>
      <c r="D15" s="189" t="s">
        <v>6579</v>
      </c>
      <c r="E15" s="571" t="s">
        <v>6588</v>
      </c>
      <c r="F15" s="570" t="s">
        <v>6589</v>
      </c>
      <c r="G15" s="8">
        <v>44308</v>
      </c>
      <c r="H15" s="8">
        <v>44327</v>
      </c>
      <c r="I15" s="573">
        <v>209000</v>
      </c>
      <c r="J15" s="420" t="s">
        <v>3375</v>
      </c>
      <c r="K15" s="420"/>
    </row>
    <row r="16" spans="1:12" x14ac:dyDescent="0.2">
      <c r="A16" s="476" t="s">
        <v>5711</v>
      </c>
      <c r="B16" s="421" t="s">
        <v>4889</v>
      </c>
      <c r="C16" s="189" t="s">
        <v>812</v>
      </c>
      <c r="D16" s="189" t="s">
        <v>6072</v>
      </c>
      <c r="E16" s="571" t="s">
        <v>6588</v>
      </c>
      <c r="F16" s="570" t="s">
        <v>6589</v>
      </c>
      <c r="G16" s="8">
        <v>44308</v>
      </c>
      <c r="H16" s="8">
        <v>44327</v>
      </c>
      <c r="I16" s="573">
        <v>1083443.6100000001</v>
      </c>
      <c r="J16" s="420" t="s">
        <v>3375</v>
      </c>
      <c r="K16" s="420" t="s">
        <v>2024</v>
      </c>
    </row>
    <row r="17" spans="1:12" x14ac:dyDescent="0.2">
      <c r="A17" s="476" t="s">
        <v>5711</v>
      </c>
      <c r="B17" s="421" t="s">
        <v>4889</v>
      </c>
      <c r="C17" s="189" t="s">
        <v>812</v>
      </c>
      <c r="D17" s="189" t="s">
        <v>6070</v>
      </c>
      <c r="E17" s="571" t="s">
        <v>6588</v>
      </c>
      <c r="F17" s="570" t="s">
        <v>6589</v>
      </c>
      <c r="G17" s="8">
        <v>44308</v>
      </c>
      <c r="H17" s="8">
        <v>44327</v>
      </c>
      <c r="I17" s="573">
        <v>340130.1</v>
      </c>
      <c r="J17" s="420" t="s">
        <v>3375</v>
      </c>
      <c r="K17" s="420" t="s">
        <v>2024</v>
      </c>
    </row>
    <row r="18" spans="1:12" x14ac:dyDescent="0.2">
      <c r="A18" s="476" t="s">
        <v>5711</v>
      </c>
      <c r="B18" s="421" t="s">
        <v>4889</v>
      </c>
      <c r="C18" s="189" t="s">
        <v>812</v>
      </c>
      <c r="D18" s="189" t="s">
        <v>6071</v>
      </c>
      <c r="E18" s="571" t="s">
        <v>6588</v>
      </c>
      <c r="F18" s="570" t="s">
        <v>6589</v>
      </c>
      <c r="G18" s="8">
        <v>44308</v>
      </c>
      <c r="H18" s="8">
        <v>44327</v>
      </c>
      <c r="I18" s="573">
        <v>766374.85</v>
      </c>
      <c r="J18" s="420" t="s">
        <v>3375</v>
      </c>
      <c r="K18" s="420" t="s">
        <v>2024</v>
      </c>
    </row>
    <row r="19" spans="1:12" s="479" customFormat="1" x14ac:dyDescent="0.2">
      <c r="A19" s="478" t="s">
        <v>5711</v>
      </c>
      <c r="B19" s="479" t="s">
        <v>4889</v>
      </c>
      <c r="C19" s="189" t="s">
        <v>812</v>
      </c>
      <c r="D19" s="189" t="s">
        <v>6073</v>
      </c>
      <c r="E19" s="571" t="s">
        <v>6588</v>
      </c>
      <c r="F19" s="570" t="s">
        <v>6589</v>
      </c>
      <c r="G19" s="8">
        <v>44308</v>
      </c>
      <c r="H19" s="8">
        <v>44327</v>
      </c>
      <c r="I19" s="573">
        <v>465271.02</v>
      </c>
      <c r="J19" s="478" t="s">
        <v>3375</v>
      </c>
      <c r="K19" s="478" t="s">
        <v>2024</v>
      </c>
    </row>
    <row r="20" spans="1:12" s="561" customFormat="1" x14ac:dyDescent="0.2">
      <c r="A20" s="560" t="s">
        <v>5711</v>
      </c>
      <c r="B20" s="561" t="s">
        <v>4889</v>
      </c>
      <c r="C20" s="189" t="s">
        <v>812</v>
      </c>
      <c r="D20" s="576" t="s">
        <v>6572</v>
      </c>
      <c r="E20" s="571" t="s">
        <v>6588</v>
      </c>
      <c r="F20" s="570" t="s">
        <v>6589</v>
      </c>
      <c r="G20" s="8">
        <v>44314</v>
      </c>
      <c r="H20" s="8">
        <v>44344</v>
      </c>
      <c r="I20" s="573">
        <v>655597.91</v>
      </c>
      <c r="J20" s="560" t="s">
        <v>3375</v>
      </c>
      <c r="K20" s="560" t="s">
        <v>2024</v>
      </c>
    </row>
    <row r="21" spans="1:12" x14ac:dyDescent="0.2">
      <c r="A21" s="476" t="s">
        <v>5711</v>
      </c>
      <c r="B21" s="421" t="s">
        <v>4889</v>
      </c>
      <c r="C21" s="189" t="s">
        <v>812</v>
      </c>
      <c r="D21" s="189" t="s">
        <v>6573</v>
      </c>
      <c r="E21" s="571" t="s">
        <v>6588</v>
      </c>
      <c r="F21" s="570" t="s">
        <v>6589</v>
      </c>
      <c r="G21" s="8">
        <v>44316</v>
      </c>
      <c r="H21" s="8">
        <v>44340</v>
      </c>
      <c r="I21" s="573">
        <v>490448.5</v>
      </c>
      <c r="J21" s="420" t="s">
        <v>3375</v>
      </c>
      <c r="K21" s="420" t="s">
        <v>2024</v>
      </c>
    </row>
    <row r="22" spans="1:12" s="479" customFormat="1" x14ac:dyDescent="0.2">
      <c r="A22" s="478" t="s">
        <v>5711</v>
      </c>
      <c r="B22" s="479" t="s">
        <v>4889</v>
      </c>
      <c r="C22" s="189" t="s">
        <v>812</v>
      </c>
      <c r="D22" s="189" t="s">
        <v>6574</v>
      </c>
      <c r="E22" s="571" t="s">
        <v>6588</v>
      </c>
      <c r="F22" s="570" t="s">
        <v>6589</v>
      </c>
      <c r="G22" s="8">
        <v>44316</v>
      </c>
      <c r="H22" s="8">
        <v>44340</v>
      </c>
      <c r="I22" s="573">
        <v>442628.81</v>
      </c>
      <c r="J22" s="478" t="s">
        <v>3375</v>
      </c>
      <c r="K22" s="478" t="s">
        <v>2024</v>
      </c>
    </row>
    <row r="23" spans="1:12" s="479" customFormat="1" x14ac:dyDescent="0.2">
      <c r="A23" s="478" t="s">
        <v>5711</v>
      </c>
      <c r="B23" s="479" t="s">
        <v>4889</v>
      </c>
      <c r="C23" s="189" t="s">
        <v>812</v>
      </c>
      <c r="D23" s="261" t="s">
        <v>3435</v>
      </c>
      <c r="E23" s="571" t="s">
        <v>6588</v>
      </c>
      <c r="F23" s="570" t="s">
        <v>6589</v>
      </c>
      <c r="G23" s="8">
        <v>44319</v>
      </c>
      <c r="H23" s="8">
        <v>44336</v>
      </c>
      <c r="I23" s="573">
        <v>262931.38</v>
      </c>
      <c r="J23" s="478" t="s">
        <v>3433</v>
      </c>
      <c r="K23" s="478" t="s">
        <v>3434</v>
      </c>
    </row>
    <row r="24" spans="1:12" s="479" customFormat="1" x14ac:dyDescent="0.2">
      <c r="A24" s="478" t="s">
        <v>5711</v>
      </c>
      <c r="B24" s="479" t="s">
        <v>4889</v>
      </c>
      <c r="C24" s="189" t="s">
        <v>812</v>
      </c>
      <c r="D24" s="261" t="s">
        <v>3432</v>
      </c>
      <c r="E24" s="571" t="s">
        <v>6588</v>
      </c>
      <c r="F24" s="571" t="s">
        <v>6589</v>
      </c>
      <c r="G24" s="8">
        <v>44319</v>
      </c>
      <c r="H24" s="8">
        <v>44336</v>
      </c>
      <c r="I24" s="573">
        <v>528314</v>
      </c>
      <c r="J24" s="478" t="s">
        <v>3433</v>
      </c>
      <c r="K24" s="478" t="s">
        <v>3434</v>
      </c>
    </row>
    <row r="25" spans="1:12" s="561" customFormat="1" x14ac:dyDescent="0.2">
      <c r="A25" s="560" t="s">
        <v>5711</v>
      </c>
      <c r="B25" s="561" t="s">
        <v>4889</v>
      </c>
      <c r="C25" s="189" t="s">
        <v>812</v>
      </c>
      <c r="D25" s="576" t="s">
        <v>6074</v>
      </c>
      <c r="E25" s="571" t="s">
        <v>6588</v>
      </c>
      <c r="F25" s="570" t="s">
        <v>6589</v>
      </c>
      <c r="G25" s="8">
        <v>44323</v>
      </c>
      <c r="H25" s="8">
        <v>44347</v>
      </c>
      <c r="I25" s="573">
        <v>558006.28</v>
      </c>
      <c r="J25" s="560" t="s">
        <v>3433</v>
      </c>
      <c r="K25" s="560" t="s">
        <v>2024</v>
      </c>
    </row>
    <row r="26" spans="1:12" s="479" customFormat="1" x14ac:dyDescent="0.2">
      <c r="A26" s="478" t="s">
        <v>5711</v>
      </c>
      <c r="B26" s="479" t="s">
        <v>4889</v>
      </c>
      <c r="C26" s="189" t="s">
        <v>812</v>
      </c>
      <c r="D26" s="261" t="s">
        <v>6580</v>
      </c>
      <c r="E26" s="571" t="s">
        <v>6588</v>
      </c>
      <c r="F26" s="570" t="s">
        <v>6589</v>
      </c>
      <c r="G26" s="8">
        <v>44369</v>
      </c>
      <c r="H26" s="8">
        <v>44369</v>
      </c>
      <c r="I26" s="573">
        <v>87547.199999999997</v>
      </c>
      <c r="J26" s="478" t="s">
        <v>3433</v>
      </c>
      <c r="K26" s="478"/>
    </row>
    <row r="27" spans="1:12" x14ac:dyDescent="0.2">
      <c r="A27" s="476" t="s">
        <v>5711</v>
      </c>
      <c r="B27" s="561" t="s">
        <v>4920</v>
      </c>
      <c r="C27" s="189" t="s">
        <v>867</v>
      </c>
      <c r="D27" s="261" t="s">
        <v>3436</v>
      </c>
      <c r="E27" s="570" t="s">
        <v>6584</v>
      </c>
      <c r="F27" s="571" t="s">
        <v>6590</v>
      </c>
      <c r="G27" s="8">
        <v>44377</v>
      </c>
      <c r="H27" s="8">
        <v>44464</v>
      </c>
      <c r="I27" s="574">
        <v>520000000</v>
      </c>
      <c r="J27" s="420" t="s">
        <v>2031</v>
      </c>
      <c r="K27" s="420" t="s">
        <v>2024</v>
      </c>
    </row>
    <row r="28" spans="1:12" x14ac:dyDescent="0.2">
      <c r="A28" s="476" t="s">
        <v>5711</v>
      </c>
      <c r="B28" s="421" t="s">
        <v>4889</v>
      </c>
      <c r="C28" s="189" t="s">
        <v>812</v>
      </c>
      <c r="D28" s="189" t="s">
        <v>6075</v>
      </c>
      <c r="E28" s="571" t="s">
        <v>6588</v>
      </c>
      <c r="F28" s="570" t="s">
        <v>6589</v>
      </c>
      <c r="G28" s="8">
        <v>44379</v>
      </c>
      <c r="H28" s="8">
        <v>44399</v>
      </c>
      <c r="I28" s="573">
        <v>547882.26</v>
      </c>
      <c r="J28" s="420" t="s">
        <v>3433</v>
      </c>
      <c r="K28" s="420" t="s">
        <v>2024</v>
      </c>
      <c r="L28" s="477"/>
    </row>
    <row r="29" spans="1:12" x14ac:dyDescent="0.2">
      <c r="A29" s="476" t="s">
        <v>5618</v>
      </c>
      <c r="B29" s="19" t="s">
        <v>5479</v>
      </c>
      <c r="C29" s="189" t="s">
        <v>777</v>
      </c>
      <c r="D29" s="189" t="s">
        <v>6608</v>
      </c>
      <c r="E29" s="570" t="s">
        <v>6609</v>
      </c>
      <c r="F29" s="570" t="s">
        <v>6589</v>
      </c>
      <c r="G29" s="585">
        <v>44383</v>
      </c>
      <c r="H29" s="585">
        <v>44413</v>
      </c>
      <c r="I29" s="573">
        <v>39825000</v>
      </c>
      <c r="J29" s="581" t="s">
        <v>6610</v>
      </c>
      <c r="K29" s="561"/>
      <c r="L29" s="583" t="s">
        <v>6646</v>
      </c>
    </row>
    <row r="30" spans="1:12" x14ac:dyDescent="0.2">
      <c r="A30" s="476" t="s">
        <v>5711</v>
      </c>
      <c r="B30" s="561" t="s">
        <v>4889</v>
      </c>
      <c r="C30" s="189" t="s">
        <v>812</v>
      </c>
      <c r="D30" s="189" t="s">
        <v>6076</v>
      </c>
      <c r="E30" s="571" t="s">
        <v>6588</v>
      </c>
      <c r="F30" s="570" t="s">
        <v>6589</v>
      </c>
      <c r="G30" s="8">
        <v>44385</v>
      </c>
      <c r="H30" s="8">
        <v>44516</v>
      </c>
      <c r="I30" s="573">
        <v>221324.88</v>
      </c>
      <c r="J30" s="420" t="s">
        <v>3433</v>
      </c>
      <c r="K30" s="420" t="s">
        <v>2024</v>
      </c>
    </row>
    <row r="31" spans="1:12" x14ac:dyDescent="0.2">
      <c r="A31" s="476" t="s">
        <v>5711</v>
      </c>
      <c r="B31" s="561" t="s">
        <v>4889</v>
      </c>
      <c r="C31" s="189" t="s">
        <v>812</v>
      </c>
      <c r="D31" s="189" t="s">
        <v>6077</v>
      </c>
      <c r="E31" s="571" t="s">
        <v>6588</v>
      </c>
      <c r="F31" s="570" t="s">
        <v>6589</v>
      </c>
      <c r="G31" s="8">
        <v>44389</v>
      </c>
      <c r="H31" s="8">
        <v>44411</v>
      </c>
      <c r="I31" s="573">
        <v>915727.78</v>
      </c>
      <c r="J31" s="420" t="s">
        <v>3433</v>
      </c>
      <c r="K31" s="420" t="s">
        <v>2024</v>
      </c>
    </row>
    <row r="32" spans="1:12" x14ac:dyDescent="0.2">
      <c r="A32" s="511" t="s">
        <v>5666</v>
      </c>
      <c r="B32" s="561" t="s">
        <v>4801</v>
      </c>
      <c r="C32" s="189" t="s">
        <v>787</v>
      </c>
      <c r="D32" s="261" t="s">
        <v>6581</v>
      </c>
      <c r="E32" s="571" t="s">
        <v>6588</v>
      </c>
      <c r="F32" s="570" t="s">
        <v>6591</v>
      </c>
      <c r="G32" s="8">
        <v>44391</v>
      </c>
      <c r="H32" s="8">
        <v>44440</v>
      </c>
      <c r="I32" s="573">
        <v>29022889.390000001</v>
      </c>
      <c r="J32" s="420" t="s">
        <v>2029</v>
      </c>
      <c r="K32" s="420"/>
    </row>
    <row r="33" spans="1:13" x14ac:dyDescent="0.2">
      <c r="A33" s="476" t="s">
        <v>5711</v>
      </c>
      <c r="B33" s="477" t="s">
        <v>4889</v>
      </c>
      <c r="C33" s="189" t="s">
        <v>812</v>
      </c>
      <c r="D33" s="189" t="s">
        <v>6078</v>
      </c>
      <c r="E33" s="571" t="s">
        <v>6588</v>
      </c>
      <c r="F33" s="570" t="s">
        <v>6589</v>
      </c>
      <c r="G33" s="8">
        <v>44393</v>
      </c>
      <c r="H33" s="8">
        <v>44418</v>
      </c>
      <c r="I33" s="573">
        <v>927917.29</v>
      </c>
      <c r="J33" s="420" t="s">
        <v>3433</v>
      </c>
      <c r="K33" s="420" t="s">
        <v>2024</v>
      </c>
    </row>
    <row r="34" spans="1:13" x14ac:dyDescent="0.2">
      <c r="A34" s="476" t="s">
        <v>5610</v>
      </c>
      <c r="B34" s="19" t="s">
        <v>5478</v>
      </c>
      <c r="C34" s="189" t="s">
        <v>775</v>
      </c>
      <c r="D34" s="189" t="s">
        <v>2025</v>
      </c>
      <c r="E34" s="570" t="s">
        <v>6592</v>
      </c>
      <c r="F34" s="570" t="s">
        <v>6589</v>
      </c>
      <c r="G34" s="8">
        <v>44414</v>
      </c>
      <c r="H34" s="8">
        <v>44462</v>
      </c>
      <c r="I34" s="573">
        <v>2246331756.25</v>
      </c>
      <c r="J34" s="420" t="s">
        <v>2023</v>
      </c>
      <c r="K34" s="420" t="s">
        <v>2024</v>
      </c>
      <c r="L34" s="561"/>
      <c r="M34" s="561"/>
    </row>
    <row r="35" spans="1:13" x14ac:dyDescent="0.2">
      <c r="A35" s="476" t="s">
        <v>5616</v>
      </c>
      <c r="B35" s="421" t="s">
        <v>4748</v>
      </c>
      <c r="C35" s="189" t="s">
        <v>779</v>
      </c>
      <c r="D35" s="189" t="s">
        <v>2022</v>
      </c>
      <c r="E35" s="570"/>
      <c r="F35" s="570"/>
      <c r="G35" s="8">
        <v>44421</v>
      </c>
      <c r="H35" s="8">
        <v>44459</v>
      </c>
      <c r="I35" s="573"/>
      <c r="J35" s="420" t="s">
        <v>2023</v>
      </c>
      <c r="K35" s="420" t="s">
        <v>2024</v>
      </c>
    </row>
    <row r="36" spans="1:13" x14ac:dyDescent="0.2">
      <c r="A36" s="476" t="s">
        <v>5747</v>
      </c>
      <c r="B36" s="19" t="s">
        <v>5525</v>
      </c>
      <c r="C36" s="189" t="s">
        <v>823</v>
      </c>
      <c r="D36" s="189" t="s">
        <v>2030</v>
      </c>
      <c r="E36" s="570" t="s">
        <v>6584</v>
      </c>
      <c r="F36" s="571" t="s">
        <v>6593</v>
      </c>
      <c r="G36" s="8">
        <v>44433</v>
      </c>
      <c r="H36" s="8">
        <v>44502</v>
      </c>
      <c r="I36" s="573">
        <v>270000000</v>
      </c>
      <c r="J36" s="420" t="s">
        <v>2031</v>
      </c>
      <c r="K36" s="420" t="s">
        <v>2024</v>
      </c>
    </row>
    <row r="37" spans="1:13" x14ac:dyDescent="0.2">
      <c r="A37" s="476" t="s">
        <v>5790</v>
      </c>
      <c r="B37" s="19" t="s">
        <v>5542</v>
      </c>
      <c r="C37" s="189" t="s">
        <v>840</v>
      </c>
      <c r="D37" s="261" t="s">
        <v>3437</v>
      </c>
      <c r="E37" s="570"/>
      <c r="F37" s="571"/>
      <c r="G37" s="8">
        <v>44455</v>
      </c>
      <c r="H37" s="8">
        <v>44469</v>
      </c>
      <c r="I37" s="573"/>
      <c r="J37" s="420" t="s">
        <v>2031</v>
      </c>
      <c r="K37" s="420" t="s">
        <v>2024</v>
      </c>
    </row>
    <row r="38" spans="1:13" x14ac:dyDescent="0.2">
      <c r="A38" s="511" t="s">
        <v>5851</v>
      </c>
      <c r="B38" s="398" t="s">
        <v>5460</v>
      </c>
      <c r="C38" s="508" t="s">
        <v>909</v>
      </c>
      <c r="D38" s="189" t="s">
        <v>2032</v>
      </c>
      <c r="E38" s="570"/>
      <c r="F38" s="571"/>
      <c r="G38" s="8">
        <v>44468</v>
      </c>
      <c r="H38" s="8">
        <v>44512</v>
      </c>
      <c r="I38" s="573"/>
      <c r="J38" s="420" t="s">
        <v>2031</v>
      </c>
      <c r="K38" s="420" t="s">
        <v>2024</v>
      </c>
      <c r="L38" s="561"/>
    </row>
    <row r="39" spans="1:13" x14ac:dyDescent="0.2">
      <c r="A39" s="476" t="s">
        <v>6193</v>
      </c>
      <c r="B39" s="19" t="s">
        <v>6682</v>
      </c>
      <c r="C39" s="189" t="s">
        <v>778</v>
      </c>
      <c r="D39" s="189" t="s">
        <v>2026</v>
      </c>
      <c r="E39" s="570"/>
      <c r="F39" s="571"/>
      <c r="G39" s="8">
        <v>44470</v>
      </c>
      <c r="H39" s="8">
        <v>44498</v>
      </c>
      <c r="I39" s="573"/>
      <c r="J39" s="420" t="s">
        <v>2027</v>
      </c>
      <c r="K39" s="420" t="s">
        <v>2024</v>
      </c>
      <c r="L39" s="479"/>
    </row>
    <row r="40" spans="1:13" x14ac:dyDescent="0.2">
      <c r="A40" s="476" t="s">
        <v>5666</v>
      </c>
      <c r="B40" s="561" t="s">
        <v>4801</v>
      </c>
      <c r="C40" s="189" t="s">
        <v>787</v>
      </c>
      <c r="D40" s="189" t="s">
        <v>2028</v>
      </c>
      <c r="E40" s="570"/>
      <c r="F40" s="571"/>
      <c r="G40" s="8">
        <v>44474</v>
      </c>
      <c r="H40" s="8">
        <v>44489</v>
      </c>
      <c r="I40" s="573"/>
      <c r="J40" s="420" t="s">
        <v>2029</v>
      </c>
      <c r="K40" s="420" t="s">
        <v>2024</v>
      </c>
    </row>
    <row r="41" spans="1:13" x14ac:dyDescent="0.2">
      <c r="A41" s="511" t="s">
        <v>6234</v>
      </c>
      <c r="B41" s="19" t="s">
        <v>6683</v>
      </c>
      <c r="C41" s="189" t="s">
        <v>782</v>
      </c>
      <c r="D41" s="261" t="s">
        <v>3376</v>
      </c>
      <c r="E41" s="570" t="s">
        <v>6584</v>
      </c>
      <c r="F41" s="571" t="s">
        <v>6594</v>
      </c>
      <c r="G41" s="8">
        <v>44497</v>
      </c>
      <c r="H41" s="8">
        <v>44533</v>
      </c>
      <c r="I41" s="573">
        <v>1200000000</v>
      </c>
      <c r="J41" s="420" t="s">
        <v>2029</v>
      </c>
      <c r="K41" s="420" t="s">
        <v>2024</v>
      </c>
      <c r="L41" s="19" t="s">
        <v>6604</v>
      </c>
    </row>
    <row r="42" spans="1:13" x14ac:dyDescent="0.2">
      <c r="A42" s="476" t="s">
        <v>5711</v>
      </c>
      <c r="B42" s="561" t="s">
        <v>4889</v>
      </c>
      <c r="C42" s="189" t="s">
        <v>812</v>
      </c>
      <c r="D42" s="261" t="s">
        <v>3374</v>
      </c>
      <c r="E42" s="571" t="s">
        <v>6588</v>
      </c>
      <c r="F42" s="570" t="s">
        <v>6589</v>
      </c>
      <c r="G42" s="8">
        <v>44497</v>
      </c>
      <c r="H42" s="8">
        <v>44523</v>
      </c>
      <c r="I42" s="573">
        <v>10034</v>
      </c>
      <c r="J42" s="420" t="s">
        <v>3375</v>
      </c>
      <c r="K42" s="420" t="s">
        <v>2024</v>
      </c>
      <c r="L42" s="561"/>
    </row>
    <row r="43" spans="1:13" x14ac:dyDescent="0.2">
      <c r="A43" s="476" t="s">
        <v>5711</v>
      </c>
      <c r="B43" s="561" t="s">
        <v>4889</v>
      </c>
      <c r="C43" s="189" t="s">
        <v>812</v>
      </c>
      <c r="D43" s="261" t="s">
        <v>6575</v>
      </c>
      <c r="E43" s="571" t="s">
        <v>6588</v>
      </c>
      <c r="F43" s="570" t="s">
        <v>6589</v>
      </c>
      <c r="G43" s="8">
        <v>44510</v>
      </c>
      <c r="H43" s="8">
        <v>44530</v>
      </c>
      <c r="I43" s="573">
        <v>11038.68</v>
      </c>
      <c r="J43" s="420" t="s">
        <v>3375</v>
      </c>
      <c r="K43" s="420" t="s">
        <v>3377</v>
      </c>
    </row>
    <row r="44" spans="1:13" x14ac:dyDescent="0.2">
      <c r="A44" s="476" t="s">
        <v>6193</v>
      </c>
      <c r="B44" s="19" t="s">
        <v>6682</v>
      </c>
      <c r="C44" s="189" t="s">
        <v>778</v>
      </c>
      <c r="D44" s="261" t="s">
        <v>3378</v>
      </c>
      <c r="E44" s="571" t="s">
        <v>6584</v>
      </c>
      <c r="F44" s="570" t="s">
        <v>6595</v>
      </c>
      <c r="G44" s="8">
        <v>44522</v>
      </c>
      <c r="H44" s="8">
        <v>44581</v>
      </c>
      <c r="I44" s="573">
        <v>16900000</v>
      </c>
      <c r="J44" s="420" t="s">
        <v>3379</v>
      </c>
      <c r="K44" s="420" t="s">
        <v>2024</v>
      </c>
    </row>
    <row r="45" spans="1:13" x14ac:dyDescent="0.2">
      <c r="A45" s="476" t="s">
        <v>5848</v>
      </c>
      <c r="B45" s="21" t="s">
        <v>5063</v>
      </c>
      <c r="C45" s="189" t="s">
        <v>914</v>
      </c>
      <c r="D45" s="261" t="s">
        <v>3382</v>
      </c>
      <c r="E45" s="570" t="s">
        <v>6584</v>
      </c>
      <c r="F45" s="570" t="s">
        <v>6585</v>
      </c>
      <c r="G45" s="8">
        <v>44523</v>
      </c>
      <c r="H45" s="8">
        <v>44585</v>
      </c>
      <c r="I45" s="573">
        <v>250000000</v>
      </c>
      <c r="J45" s="420" t="s">
        <v>3380</v>
      </c>
      <c r="K45" s="420" t="s">
        <v>3381</v>
      </c>
      <c r="L45" s="19" t="s">
        <v>6678</v>
      </c>
    </row>
    <row r="46" spans="1:13" x14ac:dyDescent="0.2">
      <c r="A46" s="476" t="s">
        <v>5636</v>
      </c>
      <c r="B46" s="19" t="s">
        <v>5498</v>
      </c>
      <c r="C46" s="189" t="s">
        <v>780</v>
      </c>
      <c r="D46" s="261" t="s">
        <v>3383</v>
      </c>
      <c r="E46" s="570"/>
      <c r="F46" s="570"/>
      <c r="G46" s="8">
        <v>44524</v>
      </c>
      <c r="H46" s="8">
        <v>44552</v>
      </c>
      <c r="I46" s="573"/>
      <c r="J46" s="420" t="s">
        <v>2029</v>
      </c>
      <c r="K46" s="420" t="s">
        <v>3384</v>
      </c>
    </row>
    <row r="47" spans="1:13" x14ac:dyDescent="0.2">
      <c r="A47" s="476" t="s">
        <v>5616</v>
      </c>
      <c r="B47" s="421" t="s">
        <v>4748</v>
      </c>
      <c r="C47" s="189" t="s">
        <v>779</v>
      </c>
      <c r="D47" s="261" t="s">
        <v>3438</v>
      </c>
      <c r="E47" s="571" t="s">
        <v>6592</v>
      </c>
      <c r="F47" s="571" t="s">
        <v>6596</v>
      </c>
      <c r="G47" s="8">
        <v>44529</v>
      </c>
      <c r="H47" s="8">
        <v>44536</v>
      </c>
      <c r="I47" s="573">
        <v>7366900</v>
      </c>
      <c r="J47" s="420" t="s">
        <v>2023</v>
      </c>
      <c r="K47" s="420" t="s">
        <v>3401</v>
      </c>
    </row>
    <row r="48" spans="1:13" x14ac:dyDescent="0.2">
      <c r="A48" s="476" t="s">
        <v>5616</v>
      </c>
      <c r="B48" s="421" t="s">
        <v>4748</v>
      </c>
      <c r="C48" s="189" t="s">
        <v>779</v>
      </c>
      <c r="D48" s="261" t="s">
        <v>3398</v>
      </c>
      <c r="E48" s="572" t="s">
        <v>6597</v>
      </c>
      <c r="F48" s="571" t="s">
        <v>6596</v>
      </c>
      <c r="G48" s="8">
        <v>44529</v>
      </c>
      <c r="H48" s="8">
        <v>44536</v>
      </c>
      <c r="I48" s="573">
        <v>25303700</v>
      </c>
      <c r="J48" s="420" t="s">
        <v>2023</v>
      </c>
      <c r="K48" s="420" t="s">
        <v>3399</v>
      </c>
    </row>
    <row r="49" spans="1:11" x14ac:dyDescent="0.2">
      <c r="A49" s="476" t="s">
        <v>5616</v>
      </c>
      <c r="B49" s="421" t="s">
        <v>4748</v>
      </c>
      <c r="C49" s="189" t="s">
        <v>779</v>
      </c>
      <c r="D49" s="261" t="s">
        <v>3394</v>
      </c>
      <c r="E49" s="571" t="s">
        <v>6592</v>
      </c>
      <c r="F49" s="571" t="s">
        <v>6596</v>
      </c>
      <c r="G49" s="8">
        <v>44529</v>
      </c>
      <c r="H49" s="8">
        <v>44536</v>
      </c>
      <c r="I49" s="573">
        <v>1921800</v>
      </c>
      <c r="J49" s="420" t="s">
        <v>2023</v>
      </c>
      <c r="K49" s="420" t="s">
        <v>3395</v>
      </c>
    </row>
    <row r="50" spans="1:11" x14ac:dyDescent="0.2">
      <c r="A50" s="476" t="s">
        <v>5616</v>
      </c>
      <c r="B50" s="421" t="s">
        <v>4748</v>
      </c>
      <c r="C50" s="189" t="s">
        <v>779</v>
      </c>
      <c r="D50" s="261" t="s">
        <v>3400</v>
      </c>
      <c r="E50" s="571" t="s">
        <v>6592</v>
      </c>
      <c r="F50" s="571" t="s">
        <v>6596</v>
      </c>
      <c r="G50" s="8">
        <v>44529</v>
      </c>
      <c r="H50" s="8">
        <v>44536</v>
      </c>
      <c r="I50" s="573">
        <v>7046600</v>
      </c>
      <c r="J50" s="420" t="s">
        <v>2023</v>
      </c>
      <c r="K50" s="420" t="s">
        <v>3401</v>
      </c>
    </row>
    <row r="51" spans="1:11" x14ac:dyDescent="0.2">
      <c r="A51" s="476" t="s">
        <v>5616</v>
      </c>
      <c r="B51" s="421" t="s">
        <v>4748</v>
      </c>
      <c r="C51" s="189" t="s">
        <v>779</v>
      </c>
      <c r="D51" s="261" t="s">
        <v>3396</v>
      </c>
      <c r="E51" s="571" t="s">
        <v>6592</v>
      </c>
      <c r="F51" s="571" t="s">
        <v>6596</v>
      </c>
      <c r="G51" s="8">
        <v>44529</v>
      </c>
      <c r="H51" s="8">
        <v>44536</v>
      </c>
      <c r="I51" s="573">
        <v>4163900</v>
      </c>
      <c r="J51" s="420" t="s">
        <v>2023</v>
      </c>
      <c r="K51" s="420" t="s">
        <v>3397</v>
      </c>
    </row>
    <row r="52" spans="1:11" x14ac:dyDescent="0.2">
      <c r="A52" s="476" t="s">
        <v>5616</v>
      </c>
      <c r="B52" s="421" t="s">
        <v>4748</v>
      </c>
      <c r="C52" s="189" t="s">
        <v>779</v>
      </c>
      <c r="D52" s="261" t="s">
        <v>3404</v>
      </c>
      <c r="E52" s="571" t="s">
        <v>6592</v>
      </c>
      <c r="F52" s="571" t="s">
        <v>6596</v>
      </c>
      <c r="G52" s="8">
        <v>44529</v>
      </c>
      <c r="H52" s="8">
        <v>44536</v>
      </c>
      <c r="I52" s="573">
        <v>26584900</v>
      </c>
      <c r="J52" s="420" t="s">
        <v>2023</v>
      </c>
      <c r="K52" s="420" t="s">
        <v>3399</v>
      </c>
    </row>
    <row r="53" spans="1:11" x14ac:dyDescent="0.2">
      <c r="A53" s="476" t="s">
        <v>5616</v>
      </c>
      <c r="B53" s="421" t="s">
        <v>4748</v>
      </c>
      <c r="C53" s="189" t="s">
        <v>779</v>
      </c>
      <c r="D53" s="261" t="s">
        <v>3413</v>
      </c>
      <c r="E53" s="571" t="s">
        <v>6592</v>
      </c>
      <c r="F53" s="571" t="s">
        <v>6596</v>
      </c>
      <c r="G53" s="8">
        <v>44529</v>
      </c>
      <c r="H53" s="8">
        <v>44536</v>
      </c>
      <c r="I53" s="573">
        <v>9288700</v>
      </c>
      <c r="J53" s="420" t="s">
        <v>2023</v>
      </c>
      <c r="K53" s="420" t="s">
        <v>3403</v>
      </c>
    </row>
    <row r="54" spans="1:11" x14ac:dyDescent="0.2">
      <c r="A54" s="476" t="s">
        <v>5616</v>
      </c>
      <c r="B54" s="421" t="s">
        <v>4748</v>
      </c>
      <c r="C54" s="189" t="s">
        <v>779</v>
      </c>
      <c r="D54" s="261" t="s">
        <v>3411</v>
      </c>
      <c r="E54" s="571" t="s">
        <v>6592</v>
      </c>
      <c r="F54" s="571" t="s">
        <v>6596</v>
      </c>
      <c r="G54" s="8">
        <v>44529</v>
      </c>
      <c r="H54" s="8">
        <v>44536</v>
      </c>
      <c r="I54" s="573">
        <v>3843600</v>
      </c>
      <c r="J54" s="420" t="s">
        <v>2023</v>
      </c>
      <c r="K54" s="420" t="s">
        <v>3406</v>
      </c>
    </row>
    <row r="55" spans="1:11" x14ac:dyDescent="0.2">
      <c r="A55" s="476" t="s">
        <v>5616</v>
      </c>
      <c r="B55" s="421" t="s">
        <v>4748</v>
      </c>
      <c r="C55" s="189" t="s">
        <v>779</v>
      </c>
      <c r="D55" s="261" t="s">
        <v>3412</v>
      </c>
      <c r="E55" s="571" t="s">
        <v>6592</v>
      </c>
      <c r="F55" s="571" t="s">
        <v>6596</v>
      </c>
      <c r="G55" s="8">
        <v>44529</v>
      </c>
      <c r="H55" s="8">
        <v>44536</v>
      </c>
      <c r="I55" s="573">
        <v>25624000</v>
      </c>
      <c r="J55" s="420" t="s">
        <v>2023</v>
      </c>
      <c r="K55" s="420" t="s">
        <v>3390</v>
      </c>
    </row>
    <row r="56" spans="1:11" x14ac:dyDescent="0.2">
      <c r="A56" s="476" t="s">
        <v>5616</v>
      </c>
      <c r="B56" s="421" t="s">
        <v>4748</v>
      </c>
      <c r="C56" s="189" t="s">
        <v>779</v>
      </c>
      <c r="D56" s="261" t="s">
        <v>3407</v>
      </c>
      <c r="E56" s="571" t="s">
        <v>6592</v>
      </c>
      <c r="F56" s="571" t="s">
        <v>6596</v>
      </c>
      <c r="G56" s="8">
        <v>44529</v>
      </c>
      <c r="H56" s="8">
        <v>44536</v>
      </c>
      <c r="I56" s="573">
        <v>7046600</v>
      </c>
      <c r="J56" s="420" t="s">
        <v>2023</v>
      </c>
      <c r="K56" s="420" t="s">
        <v>3388</v>
      </c>
    </row>
    <row r="57" spans="1:11" x14ac:dyDescent="0.2">
      <c r="A57" s="476" t="s">
        <v>5616</v>
      </c>
      <c r="B57" s="477" t="s">
        <v>4748</v>
      </c>
      <c r="C57" s="189" t="s">
        <v>779</v>
      </c>
      <c r="D57" s="261" t="s">
        <v>3402</v>
      </c>
      <c r="E57" s="571" t="s">
        <v>6592</v>
      </c>
      <c r="F57" s="571" t="s">
        <v>6596</v>
      </c>
      <c r="G57" s="8">
        <v>44529</v>
      </c>
      <c r="H57" s="8">
        <v>44536</v>
      </c>
      <c r="I57" s="573">
        <v>4804500</v>
      </c>
      <c r="J57" s="420" t="s">
        <v>2023</v>
      </c>
      <c r="K57" s="420" t="s">
        <v>3403</v>
      </c>
    </row>
    <row r="58" spans="1:11" x14ac:dyDescent="0.2">
      <c r="A58" s="476" t="s">
        <v>5616</v>
      </c>
      <c r="B58" s="477" t="s">
        <v>4748</v>
      </c>
      <c r="C58" s="189" t="s">
        <v>779</v>
      </c>
      <c r="D58" s="261" t="s">
        <v>3408</v>
      </c>
      <c r="E58" s="571" t="s">
        <v>6592</v>
      </c>
      <c r="F58" s="571" t="s">
        <v>6596</v>
      </c>
      <c r="G58" s="8">
        <v>44529</v>
      </c>
      <c r="H58" s="8">
        <v>44536</v>
      </c>
      <c r="I58" s="573">
        <v>8648100</v>
      </c>
      <c r="J58" s="420" t="s">
        <v>2023</v>
      </c>
      <c r="K58" s="420" t="s">
        <v>3409</v>
      </c>
    </row>
    <row r="59" spans="1:11" x14ac:dyDescent="0.2">
      <c r="A59" s="476" t="s">
        <v>5616</v>
      </c>
      <c r="B59" s="477" t="s">
        <v>4748</v>
      </c>
      <c r="C59" s="189" t="s">
        <v>779</v>
      </c>
      <c r="D59" s="261" t="s">
        <v>3410</v>
      </c>
      <c r="E59" s="571" t="s">
        <v>6592</v>
      </c>
      <c r="F59" s="571" t="s">
        <v>6596</v>
      </c>
      <c r="G59" s="8">
        <v>44529</v>
      </c>
      <c r="H59" s="8">
        <v>44536</v>
      </c>
      <c r="I59" s="573">
        <v>1601500</v>
      </c>
      <c r="J59" s="420" t="s">
        <v>2023</v>
      </c>
      <c r="K59" s="420" t="s">
        <v>3409</v>
      </c>
    </row>
    <row r="60" spans="1:11" x14ac:dyDescent="0.2">
      <c r="A60" s="476" t="s">
        <v>5616</v>
      </c>
      <c r="B60" s="421" t="s">
        <v>4748</v>
      </c>
      <c r="C60" s="189" t="s">
        <v>779</v>
      </c>
      <c r="D60" s="261" t="s">
        <v>3414</v>
      </c>
      <c r="E60" s="571" t="s">
        <v>6592</v>
      </c>
      <c r="F60" s="571" t="s">
        <v>6596</v>
      </c>
      <c r="G60" s="8">
        <v>44529</v>
      </c>
      <c r="H60" s="8">
        <v>44536</v>
      </c>
      <c r="I60" s="573">
        <v>21139800</v>
      </c>
      <c r="J60" s="420" t="s">
        <v>2023</v>
      </c>
      <c r="K60" s="420" t="s">
        <v>3399</v>
      </c>
    </row>
    <row r="61" spans="1:11" x14ac:dyDescent="0.2">
      <c r="A61" s="476" t="s">
        <v>5616</v>
      </c>
      <c r="B61" s="421" t="s">
        <v>4748</v>
      </c>
      <c r="C61" s="189" t="s">
        <v>779</v>
      </c>
      <c r="D61" s="261" t="s">
        <v>3405</v>
      </c>
      <c r="E61" s="571" t="s">
        <v>6592</v>
      </c>
      <c r="F61" s="571" t="s">
        <v>6596</v>
      </c>
      <c r="G61" s="8">
        <v>44529</v>
      </c>
      <c r="H61" s="8">
        <v>44536</v>
      </c>
      <c r="I61" s="573">
        <v>3843600</v>
      </c>
      <c r="J61" s="420" t="s">
        <v>2023</v>
      </c>
      <c r="K61" s="420" t="s">
        <v>3406</v>
      </c>
    </row>
    <row r="62" spans="1:11" x14ac:dyDescent="0.2">
      <c r="A62" s="476" t="s">
        <v>5616</v>
      </c>
      <c r="B62" s="421" t="s">
        <v>4748</v>
      </c>
      <c r="C62" s="189" t="s">
        <v>779</v>
      </c>
      <c r="D62" s="261" t="s">
        <v>3418</v>
      </c>
      <c r="E62" s="571" t="s">
        <v>6592</v>
      </c>
      <c r="F62" s="571" t="s">
        <v>6596</v>
      </c>
      <c r="G62" s="8">
        <v>44529</v>
      </c>
      <c r="H62" s="8">
        <v>44536</v>
      </c>
      <c r="I62" s="573">
        <v>1281200</v>
      </c>
      <c r="J62" s="420" t="s">
        <v>2023</v>
      </c>
      <c r="K62" s="420" t="s">
        <v>3409</v>
      </c>
    </row>
    <row r="63" spans="1:11" x14ac:dyDescent="0.2">
      <c r="A63" s="476" t="s">
        <v>5616</v>
      </c>
      <c r="B63" s="479" t="s">
        <v>4748</v>
      </c>
      <c r="C63" s="189" t="s">
        <v>779</v>
      </c>
      <c r="D63" s="261" t="s">
        <v>3415</v>
      </c>
      <c r="E63" s="571" t="s">
        <v>6592</v>
      </c>
      <c r="F63" s="571" t="s">
        <v>6596</v>
      </c>
      <c r="G63" s="8">
        <v>44529</v>
      </c>
      <c r="H63" s="8">
        <v>44536</v>
      </c>
      <c r="I63" s="573">
        <v>2882700</v>
      </c>
      <c r="J63" s="420" t="s">
        <v>2023</v>
      </c>
      <c r="K63" s="420" t="s">
        <v>3388</v>
      </c>
    </row>
    <row r="64" spans="1:11" x14ac:dyDescent="0.2">
      <c r="A64" s="476" t="s">
        <v>5616</v>
      </c>
      <c r="B64" s="479" t="s">
        <v>4748</v>
      </c>
      <c r="C64" s="189" t="s">
        <v>779</v>
      </c>
      <c r="D64" s="261" t="s">
        <v>3423</v>
      </c>
      <c r="E64" s="571" t="s">
        <v>6592</v>
      </c>
      <c r="F64" s="571" t="s">
        <v>6596</v>
      </c>
      <c r="G64" s="8">
        <v>44529</v>
      </c>
      <c r="H64" s="8">
        <v>44536</v>
      </c>
      <c r="I64" s="573">
        <v>22741300</v>
      </c>
      <c r="J64" s="420" t="s">
        <v>2023</v>
      </c>
      <c r="K64" s="420" t="s">
        <v>3424</v>
      </c>
    </row>
    <row r="65" spans="1:12" x14ac:dyDescent="0.2">
      <c r="A65" s="476" t="s">
        <v>5616</v>
      </c>
      <c r="B65" s="479" t="s">
        <v>4748</v>
      </c>
      <c r="C65" s="189" t="s">
        <v>779</v>
      </c>
      <c r="D65" s="261" t="s">
        <v>3421</v>
      </c>
      <c r="E65" s="571" t="s">
        <v>6592</v>
      </c>
      <c r="F65" s="571" t="s">
        <v>6596</v>
      </c>
      <c r="G65" s="8">
        <v>44529</v>
      </c>
      <c r="H65" s="8">
        <v>44536</v>
      </c>
      <c r="I65" s="573">
        <v>10569900</v>
      </c>
      <c r="J65" s="420" t="s">
        <v>2023</v>
      </c>
      <c r="K65" s="420" t="s">
        <v>3422</v>
      </c>
    </row>
    <row r="66" spans="1:12" x14ac:dyDescent="0.2">
      <c r="A66" s="476" t="s">
        <v>5616</v>
      </c>
      <c r="B66" s="479" t="s">
        <v>4748</v>
      </c>
      <c r="C66" s="189" t="s">
        <v>779</v>
      </c>
      <c r="D66" s="261" t="s">
        <v>3419</v>
      </c>
      <c r="E66" s="571" t="s">
        <v>6592</v>
      </c>
      <c r="F66" s="571" t="s">
        <v>6596</v>
      </c>
      <c r="G66" s="8">
        <v>44529</v>
      </c>
      <c r="H66" s="8">
        <v>44536</v>
      </c>
      <c r="I66" s="573">
        <v>3843600</v>
      </c>
      <c r="J66" s="420" t="s">
        <v>2023</v>
      </c>
      <c r="K66" s="420" t="s">
        <v>3420</v>
      </c>
    </row>
    <row r="67" spans="1:12" x14ac:dyDescent="0.2">
      <c r="A67" s="476" t="s">
        <v>5616</v>
      </c>
      <c r="B67" s="479" t="s">
        <v>4748</v>
      </c>
      <c r="C67" s="189" t="s">
        <v>779</v>
      </c>
      <c r="D67" s="261" t="s">
        <v>3417</v>
      </c>
      <c r="E67" s="571" t="s">
        <v>6592</v>
      </c>
      <c r="F67" s="571" t="s">
        <v>6596</v>
      </c>
      <c r="G67" s="8">
        <v>44529</v>
      </c>
      <c r="H67" s="8">
        <v>44536</v>
      </c>
      <c r="I67" s="573">
        <v>30108200</v>
      </c>
      <c r="J67" s="420" t="s">
        <v>2023</v>
      </c>
      <c r="K67" s="420" t="s">
        <v>3392</v>
      </c>
    </row>
    <row r="68" spans="1:12" x14ac:dyDescent="0.2">
      <c r="A68" s="476" t="s">
        <v>5616</v>
      </c>
      <c r="B68" s="479" t="s">
        <v>4748</v>
      </c>
      <c r="C68" s="189" t="s">
        <v>779</v>
      </c>
      <c r="D68" s="261" t="s">
        <v>3393</v>
      </c>
      <c r="E68" s="571" t="s">
        <v>6592</v>
      </c>
      <c r="F68" s="571" t="s">
        <v>6596</v>
      </c>
      <c r="G68" s="8">
        <v>44529</v>
      </c>
      <c r="H68" s="8">
        <v>44536</v>
      </c>
      <c r="I68" s="573">
        <v>7687200</v>
      </c>
      <c r="J68" s="420" t="s">
        <v>2023</v>
      </c>
      <c r="K68" s="420" t="s">
        <v>3386</v>
      </c>
    </row>
    <row r="69" spans="1:12" x14ac:dyDescent="0.2">
      <c r="A69" s="476" t="s">
        <v>5616</v>
      </c>
      <c r="B69" s="479" t="s">
        <v>4748</v>
      </c>
      <c r="C69" s="189" t="s">
        <v>779</v>
      </c>
      <c r="D69" s="261" t="s">
        <v>3391</v>
      </c>
      <c r="E69" s="571" t="s">
        <v>6592</v>
      </c>
      <c r="F69" s="571" t="s">
        <v>6596</v>
      </c>
      <c r="G69" s="8">
        <v>44529</v>
      </c>
      <c r="H69" s="8">
        <v>44536</v>
      </c>
      <c r="I69" s="573">
        <v>33631500</v>
      </c>
      <c r="J69" s="420" t="s">
        <v>2023</v>
      </c>
      <c r="K69" s="420" t="s">
        <v>3392</v>
      </c>
    </row>
    <row r="70" spans="1:12" x14ac:dyDescent="0.2">
      <c r="A70" s="476" t="s">
        <v>5616</v>
      </c>
      <c r="B70" s="561" t="s">
        <v>4748</v>
      </c>
      <c r="C70" s="189" t="s">
        <v>779</v>
      </c>
      <c r="D70" s="261" t="s">
        <v>3387</v>
      </c>
      <c r="E70" s="571" t="s">
        <v>6592</v>
      </c>
      <c r="F70" s="571" t="s">
        <v>6596</v>
      </c>
      <c r="G70" s="8">
        <v>44529</v>
      </c>
      <c r="H70" s="8">
        <v>44536</v>
      </c>
      <c r="I70" s="573">
        <v>1921800</v>
      </c>
      <c r="J70" s="420" t="s">
        <v>2023</v>
      </c>
      <c r="K70" s="420" t="s">
        <v>3388</v>
      </c>
    </row>
    <row r="71" spans="1:12" x14ac:dyDescent="0.2">
      <c r="A71" s="476" t="s">
        <v>5616</v>
      </c>
      <c r="B71" s="561" t="s">
        <v>4748</v>
      </c>
      <c r="C71" s="189" t="s">
        <v>779</v>
      </c>
      <c r="D71" s="261" t="s">
        <v>3385</v>
      </c>
      <c r="E71" s="571" t="s">
        <v>6592</v>
      </c>
      <c r="F71" s="571" t="s">
        <v>6596</v>
      </c>
      <c r="G71" s="8">
        <v>44529</v>
      </c>
      <c r="H71" s="8">
        <v>44536</v>
      </c>
      <c r="I71" s="573">
        <v>9288700</v>
      </c>
      <c r="J71" s="420" t="s">
        <v>2023</v>
      </c>
      <c r="K71" s="420" t="s">
        <v>3386</v>
      </c>
    </row>
    <row r="72" spans="1:12" x14ac:dyDescent="0.2">
      <c r="A72" s="476" t="s">
        <v>5616</v>
      </c>
      <c r="B72" s="561" t="s">
        <v>4748</v>
      </c>
      <c r="C72" s="189" t="s">
        <v>779</v>
      </c>
      <c r="D72" s="261" t="s">
        <v>3389</v>
      </c>
      <c r="E72" s="571" t="s">
        <v>6592</v>
      </c>
      <c r="F72" s="571" t="s">
        <v>6596</v>
      </c>
      <c r="G72" s="8">
        <v>44529</v>
      </c>
      <c r="H72" s="8">
        <v>44536</v>
      </c>
      <c r="I72" s="573">
        <v>11851100</v>
      </c>
      <c r="J72" s="420" t="s">
        <v>2023</v>
      </c>
      <c r="K72" s="420" t="s">
        <v>3390</v>
      </c>
    </row>
    <row r="73" spans="1:12" x14ac:dyDescent="0.2">
      <c r="A73" s="476" t="s">
        <v>5616</v>
      </c>
      <c r="B73" s="479" t="s">
        <v>4748</v>
      </c>
      <c r="C73" s="189" t="s">
        <v>779</v>
      </c>
      <c r="D73" s="261" t="s">
        <v>3426</v>
      </c>
      <c r="E73" s="571" t="s">
        <v>6592</v>
      </c>
      <c r="F73" s="571" t="s">
        <v>6596</v>
      </c>
      <c r="G73" s="8">
        <v>44529</v>
      </c>
      <c r="H73" s="8">
        <v>44536</v>
      </c>
      <c r="I73" s="573">
        <v>13452600</v>
      </c>
      <c r="J73" s="420" t="s">
        <v>2023</v>
      </c>
      <c r="K73" s="420" t="s">
        <v>3425</v>
      </c>
    </row>
    <row r="74" spans="1:12" s="479" customFormat="1" x14ac:dyDescent="0.2">
      <c r="A74" s="478" t="s">
        <v>5616</v>
      </c>
      <c r="B74" s="479" t="s">
        <v>4748</v>
      </c>
      <c r="C74" s="189" t="s">
        <v>779</v>
      </c>
      <c r="D74" s="261" t="s">
        <v>3427</v>
      </c>
      <c r="E74" s="571" t="s">
        <v>6592</v>
      </c>
      <c r="F74" s="571" t="s">
        <v>6596</v>
      </c>
      <c r="G74" s="8">
        <v>44529</v>
      </c>
      <c r="H74" s="8">
        <v>44536</v>
      </c>
      <c r="I74" s="573">
        <v>3843600</v>
      </c>
      <c r="J74" s="478" t="s">
        <v>2023</v>
      </c>
      <c r="K74" s="478" t="s">
        <v>3403</v>
      </c>
    </row>
    <row r="75" spans="1:12" x14ac:dyDescent="0.2">
      <c r="A75" s="476" t="s">
        <v>5616</v>
      </c>
      <c r="B75" s="479" t="s">
        <v>4748</v>
      </c>
      <c r="C75" s="189" t="s">
        <v>779</v>
      </c>
      <c r="D75" s="261" t="s">
        <v>3416</v>
      </c>
      <c r="E75" s="571" t="s">
        <v>6592</v>
      </c>
      <c r="F75" s="571" t="s">
        <v>6596</v>
      </c>
      <c r="G75" s="8">
        <v>44529</v>
      </c>
      <c r="H75" s="8">
        <v>44536</v>
      </c>
      <c r="I75" s="573">
        <v>7687200</v>
      </c>
      <c r="J75" s="420" t="s">
        <v>2023</v>
      </c>
      <c r="K75" s="420" t="s">
        <v>3386</v>
      </c>
    </row>
    <row r="76" spans="1:12" x14ac:dyDescent="0.2">
      <c r="A76" s="478" t="s">
        <v>5616</v>
      </c>
      <c r="B76" s="479" t="s">
        <v>4748</v>
      </c>
      <c r="C76" s="189" t="s">
        <v>779</v>
      </c>
      <c r="D76" s="261" t="s">
        <v>6576</v>
      </c>
      <c r="E76" s="571" t="s">
        <v>6592</v>
      </c>
      <c r="F76" s="571" t="s">
        <v>6596</v>
      </c>
      <c r="G76" s="8">
        <v>44529</v>
      </c>
      <c r="H76" s="8">
        <v>44536</v>
      </c>
      <c r="I76" s="573">
        <v>1281200</v>
      </c>
      <c r="J76" s="478" t="s">
        <v>2023</v>
      </c>
      <c r="K76" s="478" t="s">
        <v>6577</v>
      </c>
    </row>
    <row r="77" spans="1:12" s="479" customFormat="1" x14ac:dyDescent="0.2">
      <c r="A77" s="478" t="s">
        <v>5703</v>
      </c>
      <c r="B77" s="479" t="s">
        <v>4884</v>
      </c>
      <c r="C77" s="189" t="s">
        <v>797</v>
      </c>
      <c r="D77" s="261" t="s">
        <v>6645</v>
      </c>
      <c r="E77" s="571" t="s">
        <v>6605</v>
      </c>
      <c r="F77" s="571" t="s">
        <v>6586</v>
      </c>
      <c r="G77" s="585">
        <v>44529</v>
      </c>
      <c r="H77" s="585">
        <v>44529</v>
      </c>
      <c r="I77" s="573">
        <v>300000000</v>
      </c>
      <c r="J77" s="582" t="s">
        <v>6611</v>
      </c>
      <c r="K77" s="561"/>
      <c r="L77" s="583" t="s">
        <v>6646</v>
      </c>
    </row>
    <row r="78" spans="1:12" s="479" customFormat="1" x14ac:dyDescent="0.2">
      <c r="A78" s="478" t="s">
        <v>5761</v>
      </c>
      <c r="B78" s="21" t="s">
        <v>5040</v>
      </c>
      <c r="C78" s="189" t="s">
        <v>830</v>
      </c>
      <c r="D78" s="261" t="s">
        <v>6062</v>
      </c>
      <c r="E78" s="570" t="s">
        <v>6584</v>
      </c>
      <c r="F78" s="570" t="s">
        <v>6598</v>
      </c>
      <c r="G78" s="8">
        <v>44532</v>
      </c>
      <c r="H78" s="8">
        <v>44620</v>
      </c>
      <c r="I78" s="573">
        <v>3000000000</v>
      </c>
      <c r="J78" s="478" t="s">
        <v>3440</v>
      </c>
      <c r="K78" s="478" t="s">
        <v>2024</v>
      </c>
    </row>
    <row r="79" spans="1:12" x14ac:dyDescent="0.2">
      <c r="A79" s="478" t="s">
        <v>5777</v>
      </c>
      <c r="B79" s="21" t="s">
        <v>5041</v>
      </c>
      <c r="C79" s="189" t="s">
        <v>831</v>
      </c>
      <c r="D79" s="261" t="s">
        <v>6061</v>
      </c>
      <c r="E79" s="570" t="s">
        <v>6584</v>
      </c>
      <c r="F79" s="570" t="s">
        <v>6598</v>
      </c>
      <c r="G79" s="8">
        <v>44532</v>
      </c>
      <c r="H79" s="8">
        <v>44620</v>
      </c>
      <c r="I79" s="573">
        <v>400000000</v>
      </c>
      <c r="J79" s="478" t="s">
        <v>3439</v>
      </c>
      <c r="K79" s="478" t="s">
        <v>2024</v>
      </c>
    </row>
    <row r="80" spans="1:12" s="479" customFormat="1" x14ac:dyDescent="0.2">
      <c r="A80" s="478" t="s">
        <v>5778</v>
      </c>
      <c r="B80" s="21" t="s">
        <v>5042</v>
      </c>
      <c r="C80" s="189" t="s">
        <v>832</v>
      </c>
      <c r="D80" s="261" t="s">
        <v>6060</v>
      </c>
      <c r="E80" s="570" t="s">
        <v>6584</v>
      </c>
      <c r="F80" s="570" t="s">
        <v>6598</v>
      </c>
      <c r="G80" s="8">
        <v>44532</v>
      </c>
      <c r="H80" s="8">
        <v>44620</v>
      </c>
      <c r="I80" s="573">
        <v>300000000</v>
      </c>
      <c r="J80" s="478" t="s">
        <v>3439</v>
      </c>
      <c r="K80" s="478" t="s">
        <v>2024</v>
      </c>
    </row>
    <row r="81" spans="1:12" x14ac:dyDescent="0.2">
      <c r="A81" s="478" t="s">
        <v>5711</v>
      </c>
      <c r="B81" s="561" t="s">
        <v>4889</v>
      </c>
      <c r="C81" s="189" t="s">
        <v>812</v>
      </c>
      <c r="D81" s="261" t="s">
        <v>3441</v>
      </c>
      <c r="E81" s="570" t="s">
        <v>6584</v>
      </c>
      <c r="F81" s="570" t="s">
        <v>6598</v>
      </c>
      <c r="G81" s="8">
        <v>44533</v>
      </c>
      <c r="H81" s="8">
        <v>44600</v>
      </c>
      <c r="I81" s="573">
        <v>800000000</v>
      </c>
      <c r="J81" s="478" t="s">
        <v>3439</v>
      </c>
      <c r="K81" s="478" t="s">
        <v>2024</v>
      </c>
    </row>
    <row r="82" spans="1:12" x14ac:dyDescent="0.2">
      <c r="A82" s="478" t="s">
        <v>5653</v>
      </c>
      <c r="B82" s="561" t="s">
        <v>5066</v>
      </c>
      <c r="C82" s="189" t="s">
        <v>784</v>
      </c>
      <c r="D82" s="189" t="s">
        <v>6079</v>
      </c>
      <c r="E82" s="571" t="s">
        <v>6599</v>
      </c>
      <c r="F82" s="570" t="s">
        <v>6600</v>
      </c>
      <c r="G82" s="8">
        <v>44539</v>
      </c>
      <c r="H82" s="8">
        <v>44635</v>
      </c>
      <c r="I82" s="573">
        <v>420000000</v>
      </c>
      <c r="J82" s="478" t="s">
        <v>2027</v>
      </c>
      <c r="K82" s="478" t="s">
        <v>2024</v>
      </c>
    </row>
    <row r="83" spans="1:12" x14ac:dyDescent="0.2">
      <c r="A83" s="478" t="s">
        <v>5610</v>
      </c>
      <c r="B83" s="19" t="s">
        <v>5478</v>
      </c>
      <c r="C83" s="189" t="s">
        <v>775</v>
      </c>
      <c r="D83" s="261" t="s">
        <v>6647</v>
      </c>
      <c r="E83" s="570" t="s">
        <v>6609</v>
      </c>
      <c r="F83" s="570" t="s">
        <v>6612</v>
      </c>
      <c r="G83" s="585">
        <v>44540</v>
      </c>
      <c r="H83" s="585">
        <v>44578</v>
      </c>
      <c r="I83" s="573">
        <v>21718297.48</v>
      </c>
      <c r="J83" s="581" t="s">
        <v>2023</v>
      </c>
      <c r="K83" s="561"/>
      <c r="L83" s="583" t="s">
        <v>6646</v>
      </c>
    </row>
    <row r="84" spans="1:12" x14ac:dyDescent="0.2">
      <c r="A84" s="478" t="s">
        <v>5655</v>
      </c>
      <c r="B84" s="561" t="s">
        <v>4806</v>
      </c>
      <c r="C84" s="189" t="s">
        <v>796</v>
      </c>
      <c r="D84" s="261" t="s">
        <v>2033</v>
      </c>
      <c r="E84" s="570" t="s">
        <v>6584</v>
      </c>
      <c r="F84" s="570" t="s">
        <v>6593</v>
      </c>
      <c r="G84" s="8">
        <v>44544</v>
      </c>
      <c r="H84" s="8">
        <v>44606</v>
      </c>
      <c r="I84" s="573">
        <v>600000000</v>
      </c>
      <c r="J84" s="478" t="s">
        <v>3380</v>
      </c>
      <c r="K84" s="478" t="s">
        <v>2024</v>
      </c>
    </row>
    <row r="85" spans="1:12" x14ac:dyDescent="0.2">
      <c r="A85" s="478" t="s">
        <v>5655</v>
      </c>
      <c r="B85" s="561" t="s">
        <v>4806</v>
      </c>
      <c r="C85" s="189" t="s">
        <v>796</v>
      </c>
      <c r="D85" s="261" t="s">
        <v>3442</v>
      </c>
      <c r="E85" s="570" t="s">
        <v>6584</v>
      </c>
      <c r="F85" s="570" t="s">
        <v>6593</v>
      </c>
      <c r="G85" s="8">
        <v>44544</v>
      </c>
      <c r="H85" s="8">
        <v>44606</v>
      </c>
      <c r="I85" s="573">
        <v>450000000</v>
      </c>
      <c r="J85" s="478" t="s">
        <v>3380</v>
      </c>
      <c r="K85" s="478" t="s">
        <v>2024</v>
      </c>
    </row>
    <row r="86" spans="1:12" x14ac:dyDescent="0.2">
      <c r="A86" s="478" t="s">
        <v>5655</v>
      </c>
      <c r="B86" s="561" t="s">
        <v>4806</v>
      </c>
      <c r="C86" s="189" t="s">
        <v>796</v>
      </c>
      <c r="D86" s="261" t="s">
        <v>3443</v>
      </c>
      <c r="E86" s="570" t="s">
        <v>6584</v>
      </c>
      <c r="F86" s="570" t="s">
        <v>6593</v>
      </c>
      <c r="G86" s="8">
        <v>44544</v>
      </c>
      <c r="H86" s="8">
        <v>44606</v>
      </c>
      <c r="I86" s="573">
        <v>450000000</v>
      </c>
      <c r="J86" s="478" t="s">
        <v>3380</v>
      </c>
      <c r="K86" s="478" t="s">
        <v>2024</v>
      </c>
    </row>
    <row r="87" spans="1:12" s="479" customFormat="1" x14ac:dyDescent="0.2">
      <c r="A87" s="478" t="s">
        <v>5676</v>
      </c>
      <c r="B87" s="561" t="s">
        <v>5035</v>
      </c>
      <c r="C87" s="189" t="s">
        <v>868</v>
      </c>
      <c r="D87" s="261" t="s">
        <v>3444</v>
      </c>
      <c r="E87" s="570" t="s">
        <v>6584</v>
      </c>
      <c r="F87" s="570" t="s">
        <v>6593</v>
      </c>
      <c r="G87" s="8">
        <v>44544</v>
      </c>
      <c r="H87" s="8">
        <v>44664</v>
      </c>
      <c r="I87" s="573">
        <v>200000000</v>
      </c>
      <c r="J87" s="478" t="s">
        <v>3379</v>
      </c>
      <c r="K87" s="478" t="s">
        <v>3445</v>
      </c>
    </row>
    <row r="88" spans="1:12" s="479" customFormat="1" x14ac:dyDescent="0.2">
      <c r="A88" s="478" t="s">
        <v>5711</v>
      </c>
      <c r="B88" s="561" t="s">
        <v>4889</v>
      </c>
      <c r="C88" s="189" t="s">
        <v>812</v>
      </c>
      <c r="D88" s="261" t="s">
        <v>3446</v>
      </c>
      <c r="E88" s="571" t="s">
        <v>6588</v>
      </c>
      <c r="F88" s="570" t="s">
        <v>6589</v>
      </c>
      <c r="G88" s="8">
        <v>44544</v>
      </c>
      <c r="H88" s="8">
        <v>44574</v>
      </c>
      <c r="I88" s="573">
        <v>42000</v>
      </c>
      <c r="J88" s="478" t="s">
        <v>3375</v>
      </c>
      <c r="K88" s="478" t="s">
        <v>3377</v>
      </c>
    </row>
    <row r="89" spans="1:12" x14ac:dyDescent="0.2">
      <c r="A89" s="478" t="s">
        <v>5812</v>
      </c>
      <c r="B89" s="479" t="s">
        <v>5002</v>
      </c>
      <c r="C89" s="189" t="s">
        <v>898</v>
      </c>
      <c r="D89" s="189" t="s">
        <v>6082</v>
      </c>
      <c r="E89" s="570" t="s">
        <v>6584</v>
      </c>
      <c r="F89" s="570" t="s">
        <v>6601</v>
      </c>
      <c r="G89" s="8">
        <v>44544</v>
      </c>
      <c r="H89" s="8">
        <v>44587</v>
      </c>
      <c r="I89" s="573">
        <v>2493790000</v>
      </c>
      <c r="J89" s="478" t="s">
        <v>2023</v>
      </c>
      <c r="K89" s="478" t="s">
        <v>2024</v>
      </c>
    </row>
    <row r="90" spans="1:12" s="479" customFormat="1" x14ac:dyDescent="0.2">
      <c r="A90" s="478" t="s">
        <v>5823</v>
      </c>
      <c r="B90" s="21" t="s">
        <v>5058</v>
      </c>
      <c r="C90" s="189" t="s">
        <v>902</v>
      </c>
      <c r="D90" s="189" t="s">
        <v>6081</v>
      </c>
      <c r="E90" s="570"/>
      <c r="F90" s="570"/>
      <c r="G90" s="8">
        <v>44544</v>
      </c>
      <c r="H90" s="8">
        <v>44637</v>
      </c>
      <c r="I90" s="573"/>
      <c r="J90" s="478" t="s">
        <v>6080</v>
      </c>
      <c r="K90" s="478" t="s">
        <v>3384</v>
      </c>
    </row>
    <row r="91" spans="1:12" x14ac:dyDescent="0.2">
      <c r="A91" s="478" t="s">
        <v>5658</v>
      </c>
      <c r="B91" s="561" t="s">
        <v>4808</v>
      </c>
      <c r="C91" s="189" t="s">
        <v>795</v>
      </c>
      <c r="D91" s="261" t="s">
        <v>3447</v>
      </c>
      <c r="E91" s="570" t="s">
        <v>6584</v>
      </c>
      <c r="F91" s="570" t="s">
        <v>6593</v>
      </c>
      <c r="G91" s="8">
        <v>44545</v>
      </c>
      <c r="H91" s="8">
        <v>44606</v>
      </c>
      <c r="I91" s="573">
        <v>150000000</v>
      </c>
      <c r="J91" s="478" t="s">
        <v>2029</v>
      </c>
      <c r="K91" s="478" t="s">
        <v>2024</v>
      </c>
    </row>
    <row r="92" spans="1:12" x14ac:dyDescent="0.2">
      <c r="A92" s="478" t="s">
        <v>5653</v>
      </c>
      <c r="B92" s="479" t="s">
        <v>5066</v>
      </c>
      <c r="C92" s="189" t="s">
        <v>784</v>
      </c>
      <c r="D92" s="261" t="s">
        <v>6655</v>
      </c>
      <c r="E92" s="570" t="s">
        <v>6605</v>
      </c>
      <c r="F92" s="570" t="s">
        <v>6613</v>
      </c>
      <c r="G92" s="585">
        <v>44545</v>
      </c>
      <c r="H92" s="585">
        <v>44583</v>
      </c>
      <c r="I92" s="584">
        <v>20000000</v>
      </c>
      <c r="J92" s="581" t="s">
        <v>6614</v>
      </c>
      <c r="K92" s="561"/>
      <c r="L92" s="583" t="s">
        <v>6646</v>
      </c>
    </row>
    <row r="93" spans="1:12" x14ac:dyDescent="0.2">
      <c r="A93" s="478" t="s">
        <v>5653</v>
      </c>
      <c r="B93" s="479" t="s">
        <v>5066</v>
      </c>
      <c r="C93" s="189" t="s">
        <v>784</v>
      </c>
      <c r="D93" s="261" t="s">
        <v>6656</v>
      </c>
      <c r="E93" s="570" t="s">
        <v>6605</v>
      </c>
      <c r="F93" s="570" t="s">
        <v>6613</v>
      </c>
      <c r="G93" s="585">
        <v>44545</v>
      </c>
      <c r="H93" s="585">
        <v>44592</v>
      </c>
      <c r="I93" s="584">
        <v>20000000</v>
      </c>
      <c r="J93" s="581" t="s">
        <v>6614</v>
      </c>
      <c r="K93" s="561"/>
      <c r="L93" s="583" t="s">
        <v>6646</v>
      </c>
    </row>
    <row r="94" spans="1:12" x14ac:dyDescent="0.2">
      <c r="A94" s="478" t="s">
        <v>5658</v>
      </c>
      <c r="B94" s="479" t="s">
        <v>4808</v>
      </c>
      <c r="C94" s="189" t="s">
        <v>795</v>
      </c>
      <c r="D94" s="261" t="s">
        <v>3448</v>
      </c>
      <c r="E94" s="570" t="s">
        <v>6584</v>
      </c>
      <c r="F94" s="570" t="s">
        <v>6593</v>
      </c>
      <c r="G94" s="8">
        <v>44546</v>
      </c>
      <c r="H94" s="8">
        <v>44606</v>
      </c>
      <c r="I94" s="573">
        <v>150000000</v>
      </c>
      <c r="J94" s="478" t="s">
        <v>2029</v>
      </c>
      <c r="K94" s="478" t="s">
        <v>2024</v>
      </c>
    </row>
    <row r="95" spans="1:12" s="479" customFormat="1" x14ac:dyDescent="0.2">
      <c r="A95" s="478" t="s">
        <v>6369</v>
      </c>
      <c r="B95" s="19" t="s">
        <v>4901</v>
      </c>
      <c r="C95" s="189" t="s">
        <v>864</v>
      </c>
      <c r="D95" s="578" t="s">
        <v>6633</v>
      </c>
      <c r="E95" s="570" t="s">
        <v>6605</v>
      </c>
      <c r="F95" s="570" t="s">
        <v>6601</v>
      </c>
      <c r="G95" s="585">
        <v>44547</v>
      </c>
      <c r="H95" s="585">
        <v>44547</v>
      </c>
      <c r="I95" s="573">
        <v>3000000000</v>
      </c>
      <c r="J95" s="581" t="s">
        <v>6614</v>
      </c>
      <c r="K95" s="561"/>
      <c r="L95" s="583" t="s">
        <v>6646</v>
      </c>
    </row>
    <row r="96" spans="1:12" x14ac:dyDescent="0.2">
      <c r="A96" s="478" t="s">
        <v>5653</v>
      </c>
      <c r="B96" s="561" t="s">
        <v>5066</v>
      </c>
      <c r="C96" s="189" t="s">
        <v>784</v>
      </c>
      <c r="D96" s="261" t="s">
        <v>3449</v>
      </c>
      <c r="E96" s="570" t="s">
        <v>6584</v>
      </c>
      <c r="F96" s="570" t="s">
        <v>6600</v>
      </c>
      <c r="G96" s="8">
        <v>44550</v>
      </c>
      <c r="H96" s="8">
        <v>44635</v>
      </c>
      <c r="I96" s="573">
        <v>380000000</v>
      </c>
      <c r="J96" s="478" t="s">
        <v>2027</v>
      </c>
      <c r="K96" s="478" t="s">
        <v>2024</v>
      </c>
    </row>
    <row r="97" spans="1:12" x14ac:dyDescent="0.2">
      <c r="A97" s="478" t="s">
        <v>5658</v>
      </c>
      <c r="B97" s="561" t="s">
        <v>4808</v>
      </c>
      <c r="C97" s="189" t="s">
        <v>795</v>
      </c>
      <c r="D97" s="261" t="s">
        <v>3450</v>
      </c>
      <c r="E97" s="570" t="s">
        <v>6584</v>
      </c>
      <c r="F97" s="570" t="s">
        <v>6593</v>
      </c>
      <c r="G97" s="8">
        <v>44550</v>
      </c>
      <c r="H97" s="8">
        <v>44610</v>
      </c>
      <c r="I97" s="573">
        <v>150000000</v>
      </c>
      <c r="J97" s="478" t="s">
        <v>2029</v>
      </c>
      <c r="K97" s="478" t="s">
        <v>2024</v>
      </c>
    </row>
    <row r="98" spans="1:12" x14ac:dyDescent="0.2">
      <c r="A98" s="478" t="s">
        <v>5658</v>
      </c>
      <c r="B98" s="561" t="s">
        <v>4808</v>
      </c>
      <c r="C98" s="189" t="s">
        <v>795</v>
      </c>
      <c r="D98" s="261" t="s">
        <v>3451</v>
      </c>
      <c r="E98" s="570" t="s">
        <v>6584</v>
      </c>
      <c r="F98" s="570" t="s">
        <v>6593</v>
      </c>
      <c r="G98" s="8">
        <v>44551</v>
      </c>
      <c r="H98" s="8">
        <v>44613</v>
      </c>
      <c r="I98" s="573">
        <v>150000000</v>
      </c>
      <c r="J98" s="478" t="s">
        <v>2029</v>
      </c>
      <c r="K98" s="478" t="s">
        <v>2024</v>
      </c>
    </row>
    <row r="99" spans="1:12" x14ac:dyDescent="0.2">
      <c r="A99" s="478" t="s">
        <v>5653</v>
      </c>
      <c r="B99" s="561" t="s">
        <v>5066</v>
      </c>
      <c r="C99" s="189" t="s">
        <v>784</v>
      </c>
      <c r="D99" s="261" t="s">
        <v>6657</v>
      </c>
      <c r="E99" s="570" t="s">
        <v>6605</v>
      </c>
      <c r="F99" s="570" t="s">
        <v>6613</v>
      </c>
      <c r="G99" s="585">
        <v>44551</v>
      </c>
      <c r="H99" s="585">
        <v>44585</v>
      </c>
      <c r="I99" s="584">
        <v>20000000</v>
      </c>
      <c r="J99" s="581" t="s">
        <v>6614</v>
      </c>
      <c r="K99" s="561"/>
      <c r="L99" s="583" t="s">
        <v>6646</v>
      </c>
    </row>
    <row r="100" spans="1:12" s="479" customFormat="1" x14ac:dyDescent="0.2">
      <c r="A100" s="478" t="s">
        <v>5653</v>
      </c>
      <c r="B100" s="561" t="s">
        <v>5066</v>
      </c>
      <c r="C100" s="189" t="s">
        <v>784</v>
      </c>
      <c r="D100" s="261" t="s">
        <v>6658</v>
      </c>
      <c r="E100" s="570" t="s">
        <v>6605</v>
      </c>
      <c r="F100" s="570" t="s">
        <v>6613</v>
      </c>
      <c r="G100" s="585">
        <v>44552</v>
      </c>
      <c r="H100" s="585">
        <v>44578</v>
      </c>
      <c r="I100" s="584">
        <v>20000000</v>
      </c>
      <c r="J100" s="581" t="s">
        <v>6614</v>
      </c>
      <c r="K100" s="561"/>
      <c r="L100" s="583" t="s">
        <v>6646</v>
      </c>
    </row>
    <row r="101" spans="1:12" x14ac:dyDescent="0.2">
      <c r="A101" s="478" t="s">
        <v>5653</v>
      </c>
      <c r="B101" s="561" t="s">
        <v>5066</v>
      </c>
      <c r="C101" s="189" t="s">
        <v>784</v>
      </c>
      <c r="D101" s="261" t="s">
        <v>6632</v>
      </c>
      <c r="E101" s="570" t="s">
        <v>6605</v>
      </c>
      <c r="F101" s="570" t="s">
        <v>6613</v>
      </c>
      <c r="G101" s="585">
        <v>44553</v>
      </c>
      <c r="H101" s="585">
        <v>44581</v>
      </c>
      <c r="I101" s="584">
        <v>20000000</v>
      </c>
      <c r="J101" s="581" t="s">
        <v>6614</v>
      </c>
      <c r="K101" s="561"/>
      <c r="L101" s="583" t="s">
        <v>6646</v>
      </c>
    </row>
    <row r="102" spans="1:12" s="479" customFormat="1" x14ac:dyDescent="0.2">
      <c r="A102" s="478" t="s">
        <v>5667</v>
      </c>
      <c r="B102" s="561" t="s">
        <v>4804</v>
      </c>
      <c r="C102" s="189" t="s">
        <v>786</v>
      </c>
      <c r="D102" s="261" t="s">
        <v>6643</v>
      </c>
      <c r="E102" s="570" t="s">
        <v>6605</v>
      </c>
      <c r="F102" s="570" t="s">
        <v>6615</v>
      </c>
      <c r="G102" s="585">
        <v>44553</v>
      </c>
      <c r="H102" s="585">
        <v>45657</v>
      </c>
      <c r="I102" s="573">
        <v>500000000</v>
      </c>
      <c r="J102" s="581" t="s">
        <v>6616</v>
      </c>
      <c r="K102" s="561"/>
      <c r="L102" s="583" t="s">
        <v>6646</v>
      </c>
    </row>
    <row r="103" spans="1:12" x14ac:dyDescent="0.2">
      <c r="A103" s="560" t="s">
        <v>5745</v>
      </c>
      <c r="B103" s="561" t="s">
        <v>4940</v>
      </c>
      <c r="C103" s="189" t="s">
        <v>879</v>
      </c>
      <c r="D103" s="569" t="s">
        <v>6634</v>
      </c>
      <c r="E103" s="572" t="s">
        <v>6617</v>
      </c>
      <c r="F103" s="571" t="s">
        <v>6586</v>
      </c>
      <c r="G103" s="588">
        <v>44554</v>
      </c>
      <c r="H103" s="588">
        <v>44651</v>
      </c>
      <c r="I103" s="573">
        <v>1300000000</v>
      </c>
      <c r="J103" s="575" t="s">
        <v>6618</v>
      </c>
      <c r="L103" s="577" t="s">
        <v>6646</v>
      </c>
    </row>
    <row r="104" spans="1:12" x14ac:dyDescent="0.2">
      <c r="A104" s="560" t="s">
        <v>5745</v>
      </c>
      <c r="B104" s="561" t="s">
        <v>4940</v>
      </c>
      <c r="C104" s="189" t="s">
        <v>879</v>
      </c>
      <c r="D104" s="569" t="s">
        <v>6635</v>
      </c>
      <c r="E104" s="572" t="s">
        <v>6619</v>
      </c>
      <c r="F104" s="571" t="s">
        <v>6586</v>
      </c>
      <c r="G104" s="588">
        <v>44554</v>
      </c>
      <c r="H104" s="588">
        <v>44651</v>
      </c>
      <c r="I104" s="573">
        <v>900000000</v>
      </c>
      <c r="J104" s="575" t="s">
        <v>6618</v>
      </c>
      <c r="L104" s="577" t="s">
        <v>6646</v>
      </c>
    </row>
    <row r="105" spans="1:12" x14ac:dyDescent="0.2">
      <c r="A105" s="560" t="s">
        <v>5745</v>
      </c>
      <c r="B105" s="561" t="s">
        <v>4940</v>
      </c>
      <c r="C105" s="189" t="s">
        <v>879</v>
      </c>
      <c r="D105" s="569" t="s">
        <v>6636</v>
      </c>
      <c r="E105" s="572" t="s">
        <v>6619</v>
      </c>
      <c r="F105" s="571" t="s">
        <v>6586</v>
      </c>
      <c r="G105" s="588">
        <v>44554</v>
      </c>
      <c r="H105" s="588">
        <v>44651</v>
      </c>
      <c r="I105" s="573">
        <v>323000000</v>
      </c>
      <c r="J105" s="575" t="s">
        <v>6618</v>
      </c>
      <c r="L105" s="577" t="s">
        <v>6646</v>
      </c>
    </row>
    <row r="106" spans="1:12" x14ac:dyDescent="0.2">
      <c r="A106" s="560" t="s">
        <v>5745</v>
      </c>
      <c r="B106" s="561" t="s">
        <v>4940</v>
      </c>
      <c r="C106" s="189" t="s">
        <v>879</v>
      </c>
      <c r="D106" s="569" t="s">
        <v>6637</v>
      </c>
      <c r="E106" s="572" t="s">
        <v>6619</v>
      </c>
      <c r="F106" s="571" t="s">
        <v>6586</v>
      </c>
      <c r="G106" s="588">
        <v>44554</v>
      </c>
      <c r="H106" s="588">
        <v>44651</v>
      </c>
      <c r="I106" s="573">
        <v>251000000</v>
      </c>
      <c r="J106" s="575" t="s">
        <v>6618</v>
      </c>
      <c r="L106" s="577" t="s">
        <v>6646</v>
      </c>
    </row>
    <row r="107" spans="1:12" x14ac:dyDescent="0.2">
      <c r="A107" s="560" t="s">
        <v>5657</v>
      </c>
      <c r="B107" s="561" t="s">
        <v>4784</v>
      </c>
      <c r="C107" s="189" t="s">
        <v>855</v>
      </c>
      <c r="D107" s="569" t="s">
        <v>3452</v>
      </c>
      <c r="E107" s="570" t="s">
        <v>6584</v>
      </c>
      <c r="F107" s="570" t="s">
        <v>6600</v>
      </c>
      <c r="G107" s="580">
        <v>44557</v>
      </c>
      <c r="H107" s="580">
        <v>44273</v>
      </c>
      <c r="I107" s="573">
        <v>200000000</v>
      </c>
      <c r="J107" s="568" t="s">
        <v>3453</v>
      </c>
      <c r="K107" s="560" t="s">
        <v>2024</v>
      </c>
      <c r="L107" s="572"/>
    </row>
    <row r="108" spans="1:12" x14ac:dyDescent="0.2">
      <c r="A108" s="560" t="s">
        <v>5840</v>
      </c>
      <c r="B108" s="21" t="s">
        <v>5061</v>
      </c>
      <c r="C108" s="189" t="s">
        <v>913</v>
      </c>
      <c r="D108" s="569" t="s">
        <v>6058</v>
      </c>
      <c r="E108" s="570" t="s">
        <v>6584</v>
      </c>
      <c r="F108" s="571" t="s">
        <v>6585</v>
      </c>
      <c r="G108" s="580">
        <v>44559</v>
      </c>
      <c r="H108" s="580">
        <v>44742</v>
      </c>
      <c r="I108" s="573">
        <v>100000000</v>
      </c>
      <c r="J108" s="568" t="s">
        <v>2029</v>
      </c>
      <c r="K108" s="560" t="s">
        <v>2024</v>
      </c>
      <c r="L108" s="572"/>
    </row>
    <row r="109" spans="1:12" x14ac:dyDescent="0.2">
      <c r="A109" s="560" t="s">
        <v>5662</v>
      </c>
      <c r="B109" s="561" t="s">
        <v>4790</v>
      </c>
      <c r="C109" s="189" t="s">
        <v>788</v>
      </c>
      <c r="D109" s="569" t="s">
        <v>3454</v>
      </c>
      <c r="E109" s="570" t="s">
        <v>6584</v>
      </c>
      <c r="F109" s="570" t="s">
        <v>6600</v>
      </c>
      <c r="G109" s="580">
        <v>44560</v>
      </c>
      <c r="H109" s="580">
        <v>44635</v>
      </c>
      <c r="I109" s="573">
        <v>190000000</v>
      </c>
      <c r="J109" s="568" t="s">
        <v>3455</v>
      </c>
      <c r="K109" s="560" t="s">
        <v>2024</v>
      </c>
      <c r="L109" s="572"/>
    </row>
    <row r="110" spans="1:12" x14ac:dyDescent="0.2">
      <c r="A110" s="560" t="s">
        <v>5849</v>
      </c>
      <c r="B110" s="21" t="s">
        <v>5064</v>
      </c>
      <c r="C110" s="189" t="s">
        <v>912</v>
      </c>
      <c r="D110" s="569" t="s">
        <v>6059</v>
      </c>
      <c r="E110" s="570" t="s">
        <v>6584</v>
      </c>
      <c r="F110" s="570" t="s">
        <v>6585</v>
      </c>
      <c r="G110" s="580">
        <v>44560</v>
      </c>
      <c r="H110" s="580">
        <v>44621</v>
      </c>
      <c r="I110" s="573">
        <v>50000000</v>
      </c>
      <c r="J110" s="568" t="s">
        <v>2023</v>
      </c>
      <c r="K110" s="560" t="s">
        <v>3381</v>
      </c>
      <c r="L110" s="572"/>
    </row>
    <row r="111" spans="1:12" x14ac:dyDescent="0.2">
      <c r="A111" s="560" t="s">
        <v>5887</v>
      </c>
      <c r="B111" s="21" t="s">
        <v>5057</v>
      </c>
      <c r="C111" s="189" t="s">
        <v>905</v>
      </c>
      <c r="D111" s="569" t="s">
        <v>2006</v>
      </c>
      <c r="E111" s="570" t="s">
        <v>6605</v>
      </c>
      <c r="F111" s="570" t="s">
        <v>6601</v>
      </c>
      <c r="G111" s="588">
        <v>44560</v>
      </c>
      <c r="H111" s="588">
        <v>44560</v>
      </c>
      <c r="I111" s="573">
        <v>3300000000</v>
      </c>
      <c r="J111" s="575" t="s">
        <v>6614</v>
      </c>
      <c r="L111" s="577" t="s">
        <v>6646</v>
      </c>
    </row>
    <row r="112" spans="1:12" x14ac:dyDescent="0.2">
      <c r="A112" s="560" t="s">
        <v>5653</v>
      </c>
      <c r="B112" s="561" t="s">
        <v>5066</v>
      </c>
      <c r="C112" s="189" t="s">
        <v>784</v>
      </c>
      <c r="D112" s="569" t="s">
        <v>6659</v>
      </c>
      <c r="E112" s="570" t="s">
        <v>6605</v>
      </c>
      <c r="F112" s="570" t="s">
        <v>6613</v>
      </c>
      <c r="G112" s="588">
        <v>44571</v>
      </c>
      <c r="H112" s="588">
        <v>44594</v>
      </c>
      <c r="I112" s="584">
        <v>20000000</v>
      </c>
      <c r="J112" s="575" t="s">
        <v>6614</v>
      </c>
      <c r="K112" s="561"/>
      <c r="L112" s="577" t="s">
        <v>6646</v>
      </c>
    </row>
    <row r="113" spans="1:12" x14ac:dyDescent="0.2">
      <c r="A113" s="560" t="s">
        <v>5653</v>
      </c>
      <c r="B113" s="561" t="s">
        <v>5066</v>
      </c>
      <c r="C113" s="189" t="s">
        <v>784</v>
      </c>
      <c r="D113" s="569" t="s">
        <v>6639</v>
      </c>
      <c r="E113" s="570" t="s">
        <v>6605</v>
      </c>
      <c r="F113" s="570" t="s">
        <v>6613</v>
      </c>
      <c r="G113" s="588">
        <v>44572</v>
      </c>
      <c r="H113" s="588">
        <v>44613</v>
      </c>
      <c r="I113" s="584">
        <v>20000000</v>
      </c>
      <c r="J113" s="575" t="s">
        <v>6614</v>
      </c>
      <c r="K113" s="561"/>
      <c r="L113" s="577" t="s">
        <v>6646</v>
      </c>
    </row>
    <row r="114" spans="1:12" x14ac:dyDescent="0.2">
      <c r="A114" s="560" t="s">
        <v>5653</v>
      </c>
      <c r="B114" s="561" t="s">
        <v>5066</v>
      </c>
      <c r="C114" s="189" t="s">
        <v>784</v>
      </c>
      <c r="D114" s="569" t="s">
        <v>6640</v>
      </c>
      <c r="E114" s="570" t="s">
        <v>6605</v>
      </c>
      <c r="F114" s="570" t="s">
        <v>6613</v>
      </c>
      <c r="G114" s="588">
        <v>44575</v>
      </c>
      <c r="H114" s="588">
        <v>44592</v>
      </c>
      <c r="I114" s="584">
        <v>20000000</v>
      </c>
      <c r="J114" s="575" t="s">
        <v>6614</v>
      </c>
      <c r="K114" s="561"/>
      <c r="L114" s="577" t="s">
        <v>6646</v>
      </c>
    </row>
    <row r="115" spans="1:12" x14ac:dyDescent="0.2">
      <c r="A115" s="560" t="s">
        <v>5636</v>
      </c>
      <c r="B115" s="19" t="s">
        <v>5498</v>
      </c>
      <c r="C115" s="189" t="s">
        <v>780</v>
      </c>
      <c r="D115" s="576" t="s">
        <v>6083</v>
      </c>
      <c r="E115" s="571" t="s">
        <v>6588</v>
      </c>
      <c r="F115" s="570" t="s">
        <v>6595</v>
      </c>
      <c r="G115" s="580">
        <v>44576</v>
      </c>
      <c r="H115" s="580">
        <v>44636</v>
      </c>
      <c r="I115" s="573">
        <v>3653596032</v>
      </c>
      <c r="J115" s="568" t="s">
        <v>2031</v>
      </c>
      <c r="K115" s="560" t="s">
        <v>2024</v>
      </c>
      <c r="L115" s="572"/>
    </row>
    <row r="116" spans="1:12" x14ac:dyDescent="0.2">
      <c r="A116" s="560" t="s">
        <v>5796</v>
      </c>
      <c r="B116" s="561" t="s">
        <v>4978</v>
      </c>
      <c r="C116" s="189" t="s">
        <v>843</v>
      </c>
      <c r="D116" s="576" t="s">
        <v>6084</v>
      </c>
      <c r="E116" s="570" t="s">
        <v>6584</v>
      </c>
      <c r="F116" s="570" t="s">
        <v>6587</v>
      </c>
      <c r="G116" s="580">
        <v>44578</v>
      </c>
      <c r="H116" s="580">
        <v>44607</v>
      </c>
      <c r="I116" s="573">
        <v>1600000000</v>
      </c>
      <c r="J116" s="568" t="s">
        <v>6085</v>
      </c>
      <c r="K116" s="560" t="s">
        <v>2024</v>
      </c>
      <c r="L116" s="572"/>
    </row>
    <row r="117" spans="1:12" x14ac:dyDescent="0.2">
      <c r="A117" s="560" t="s">
        <v>5800</v>
      </c>
      <c r="B117" s="561" t="s">
        <v>5050</v>
      </c>
      <c r="C117" s="189" t="s">
        <v>896</v>
      </c>
      <c r="D117" s="576" t="s">
        <v>6086</v>
      </c>
      <c r="E117" s="570" t="s">
        <v>6584</v>
      </c>
      <c r="F117" s="570" t="s">
        <v>6602</v>
      </c>
      <c r="G117" s="580">
        <v>44579</v>
      </c>
      <c r="H117" s="580">
        <v>44678</v>
      </c>
      <c r="I117" s="573">
        <v>10000000</v>
      </c>
      <c r="J117" s="568" t="s">
        <v>6085</v>
      </c>
      <c r="K117" s="560" t="s">
        <v>2024</v>
      </c>
      <c r="L117" s="572"/>
    </row>
    <row r="118" spans="1:12" x14ac:dyDescent="0.2">
      <c r="A118" s="560" t="s">
        <v>5653</v>
      </c>
      <c r="B118" s="561" t="s">
        <v>5066</v>
      </c>
      <c r="C118" s="189" t="s">
        <v>784</v>
      </c>
      <c r="D118" s="569" t="s">
        <v>6660</v>
      </c>
      <c r="E118" s="570" t="s">
        <v>6605</v>
      </c>
      <c r="F118" s="570" t="s">
        <v>6613</v>
      </c>
      <c r="G118" s="588">
        <v>44581</v>
      </c>
      <c r="H118" s="588">
        <v>44594</v>
      </c>
      <c r="I118" s="584">
        <v>20000000</v>
      </c>
      <c r="J118" s="575" t="s">
        <v>6614</v>
      </c>
      <c r="K118" s="561"/>
      <c r="L118" s="577" t="s">
        <v>6646</v>
      </c>
    </row>
    <row r="119" spans="1:12" x14ac:dyDescent="0.2">
      <c r="A119" s="560" t="s">
        <v>5653</v>
      </c>
      <c r="B119" s="561" t="s">
        <v>5066</v>
      </c>
      <c r="C119" s="189" t="s">
        <v>784</v>
      </c>
      <c r="D119" s="569" t="s">
        <v>6661</v>
      </c>
      <c r="E119" s="570" t="s">
        <v>6605</v>
      </c>
      <c r="F119" s="570" t="s">
        <v>6613</v>
      </c>
      <c r="G119" s="588">
        <v>44582</v>
      </c>
      <c r="H119" s="588">
        <v>44617</v>
      </c>
      <c r="I119" s="584">
        <v>20000000</v>
      </c>
      <c r="J119" s="575" t="s">
        <v>6614</v>
      </c>
      <c r="K119" s="561"/>
      <c r="L119" s="577" t="s">
        <v>6646</v>
      </c>
    </row>
    <row r="120" spans="1:12" x14ac:dyDescent="0.2">
      <c r="A120" s="560" t="s">
        <v>5653</v>
      </c>
      <c r="B120" s="561" t="s">
        <v>5066</v>
      </c>
      <c r="C120" s="189" t="s">
        <v>784</v>
      </c>
      <c r="D120" s="569" t="s">
        <v>6662</v>
      </c>
      <c r="E120" s="570" t="s">
        <v>6605</v>
      </c>
      <c r="F120" s="570" t="s">
        <v>6613</v>
      </c>
      <c r="G120" s="588">
        <v>44582</v>
      </c>
      <c r="H120" s="588">
        <v>44617</v>
      </c>
      <c r="I120" s="584">
        <v>20000000</v>
      </c>
      <c r="J120" s="575" t="s">
        <v>6614</v>
      </c>
      <c r="K120" s="561"/>
      <c r="L120" s="577" t="s">
        <v>6646</v>
      </c>
    </row>
    <row r="121" spans="1:12" x14ac:dyDescent="0.2">
      <c r="A121" s="560" t="s">
        <v>5653</v>
      </c>
      <c r="B121" s="561" t="s">
        <v>5066</v>
      </c>
      <c r="C121" s="189" t="s">
        <v>784</v>
      </c>
      <c r="D121" s="569" t="s">
        <v>6641</v>
      </c>
      <c r="E121" s="570" t="s">
        <v>6605</v>
      </c>
      <c r="F121" s="570" t="s">
        <v>6613</v>
      </c>
      <c r="G121" s="588">
        <v>44582</v>
      </c>
      <c r="H121" s="588">
        <v>44620</v>
      </c>
      <c r="I121" s="584">
        <v>20000000</v>
      </c>
      <c r="J121" s="575" t="s">
        <v>6614</v>
      </c>
      <c r="K121" s="561"/>
      <c r="L121" s="577" t="s">
        <v>6646</v>
      </c>
    </row>
    <row r="122" spans="1:12" x14ac:dyDescent="0.2">
      <c r="A122" s="560" t="s">
        <v>5797</v>
      </c>
      <c r="B122" s="561" t="s">
        <v>4980</v>
      </c>
      <c r="C122" s="189" t="s">
        <v>838</v>
      </c>
      <c r="D122" s="576" t="s">
        <v>6087</v>
      </c>
      <c r="E122" s="570" t="s">
        <v>6584</v>
      </c>
      <c r="F122" s="570" t="s">
        <v>6587</v>
      </c>
      <c r="G122" s="580">
        <v>44585</v>
      </c>
      <c r="H122" s="580">
        <v>44616</v>
      </c>
      <c r="I122" s="574">
        <v>1300000000</v>
      </c>
      <c r="J122" s="568" t="s">
        <v>6088</v>
      </c>
      <c r="K122" s="560" t="s">
        <v>2024</v>
      </c>
      <c r="L122" s="572"/>
    </row>
    <row r="123" spans="1:12" x14ac:dyDescent="0.2">
      <c r="A123" s="560" t="s">
        <v>5653</v>
      </c>
      <c r="B123" s="561" t="s">
        <v>5066</v>
      </c>
      <c r="C123" s="189" t="s">
        <v>784</v>
      </c>
      <c r="D123" s="569" t="s">
        <v>6663</v>
      </c>
      <c r="E123" s="570" t="s">
        <v>6605</v>
      </c>
      <c r="F123" s="570" t="s">
        <v>6613</v>
      </c>
      <c r="G123" s="588">
        <v>44585</v>
      </c>
      <c r="H123" s="588">
        <v>44607</v>
      </c>
      <c r="I123" s="584">
        <v>20000000</v>
      </c>
      <c r="J123" s="575" t="s">
        <v>6614</v>
      </c>
      <c r="K123" s="561"/>
      <c r="L123" s="577" t="s">
        <v>6646</v>
      </c>
    </row>
    <row r="124" spans="1:12" x14ac:dyDescent="0.2">
      <c r="A124" s="560" t="s">
        <v>5812</v>
      </c>
      <c r="B124" s="561" t="s">
        <v>5002</v>
      </c>
      <c r="C124" s="189" t="s">
        <v>898</v>
      </c>
      <c r="D124" s="576" t="s">
        <v>6089</v>
      </c>
      <c r="E124" s="570" t="s">
        <v>6584</v>
      </c>
      <c r="F124" s="570" t="s">
        <v>6603</v>
      </c>
      <c r="G124" s="580">
        <v>44586</v>
      </c>
      <c r="H124" s="580">
        <v>44680</v>
      </c>
      <c r="I124" s="573">
        <v>217000000</v>
      </c>
      <c r="J124" s="568" t="s">
        <v>2031</v>
      </c>
      <c r="K124" s="560" t="s">
        <v>2024</v>
      </c>
      <c r="L124" s="572"/>
    </row>
    <row r="125" spans="1:12" x14ac:dyDescent="0.2">
      <c r="A125" s="560" t="s">
        <v>6206</v>
      </c>
      <c r="B125" s="19" t="s">
        <v>6681</v>
      </c>
      <c r="C125" s="189" t="s">
        <v>769</v>
      </c>
      <c r="D125" s="576" t="s">
        <v>6628</v>
      </c>
      <c r="E125" s="570" t="s">
        <v>6605</v>
      </c>
      <c r="F125" s="570" t="s">
        <v>6603</v>
      </c>
      <c r="G125" s="588">
        <v>44586</v>
      </c>
      <c r="H125" s="588">
        <v>44630</v>
      </c>
      <c r="I125" s="573">
        <v>55000000</v>
      </c>
      <c r="J125" s="575" t="s">
        <v>6620</v>
      </c>
      <c r="K125" s="561"/>
      <c r="L125" s="577" t="s">
        <v>6646</v>
      </c>
    </row>
    <row r="126" spans="1:12" x14ac:dyDescent="0.2">
      <c r="A126" s="560" t="s">
        <v>5654</v>
      </c>
      <c r="B126" s="561" t="s">
        <v>4783</v>
      </c>
      <c r="C126" s="189" t="s">
        <v>857</v>
      </c>
      <c r="D126" s="576" t="s">
        <v>6090</v>
      </c>
      <c r="E126" s="570"/>
      <c r="F126" s="570"/>
      <c r="G126" s="580">
        <v>44587</v>
      </c>
      <c r="H126" s="580">
        <v>44613</v>
      </c>
      <c r="I126" s="573"/>
      <c r="J126" s="568" t="s">
        <v>2029</v>
      </c>
      <c r="K126" s="560" t="s">
        <v>2024</v>
      </c>
      <c r="L126" s="572"/>
    </row>
    <row r="127" spans="1:12" x14ac:dyDescent="0.2">
      <c r="A127" s="560" t="s">
        <v>5802</v>
      </c>
      <c r="B127" s="561" t="s">
        <v>4993</v>
      </c>
      <c r="C127" s="189" t="s">
        <v>894</v>
      </c>
      <c r="D127" s="576" t="s">
        <v>6091</v>
      </c>
      <c r="E127" s="570" t="s">
        <v>6584</v>
      </c>
      <c r="F127" s="570" t="s">
        <v>6587</v>
      </c>
      <c r="G127" s="580">
        <v>44587</v>
      </c>
      <c r="H127" s="580">
        <v>44630</v>
      </c>
      <c r="I127" s="573">
        <v>500000000</v>
      </c>
      <c r="J127" s="568" t="s">
        <v>2031</v>
      </c>
      <c r="K127" s="560" t="s">
        <v>2024</v>
      </c>
      <c r="L127" s="572"/>
    </row>
    <row r="128" spans="1:12" x14ac:dyDescent="0.2">
      <c r="A128" s="560" t="s">
        <v>5585</v>
      </c>
      <c r="B128" s="561" t="s">
        <v>4708</v>
      </c>
      <c r="C128" s="189" t="s">
        <v>774</v>
      </c>
      <c r="D128" s="576" t="s">
        <v>6094</v>
      </c>
      <c r="E128" s="571" t="s">
        <v>6588</v>
      </c>
      <c r="F128" s="570" t="s">
        <v>6595</v>
      </c>
      <c r="G128" s="580">
        <v>44589</v>
      </c>
      <c r="H128" s="580">
        <v>44636</v>
      </c>
      <c r="I128" s="573">
        <v>723000000</v>
      </c>
      <c r="J128" s="568" t="s">
        <v>2029</v>
      </c>
      <c r="K128" s="560" t="s">
        <v>2024</v>
      </c>
      <c r="L128" s="572"/>
    </row>
    <row r="129" spans="1:12" x14ac:dyDescent="0.2">
      <c r="A129" s="560" t="s">
        <v>5636</v>
      </c>
      <c r="B129" s="19" t="s">
        <v>5498</v>
      </c>
      <c r="C129" s="189" t="s">
        <v>780</v>
      </c>
      <c r="D129" s="576" t="s">
        <v>6092</v>
      </c>
      <c r="E129" s="571" t="s">
        <v>6588</v>
      </c>
      <c r="F129" s="570" t="s">
        <v>6595</v>
      </c>
      <c r="G129" s="580">
        <v>44589</v>
      </c>
      <c r="H129" s="580">
        <v>44635</v>
      </c>
      <c r="I129" s="573">
        <v>16323836</v>
      </c>
      <c r="J129" s="568" t="s">
        <v>2031</v>
      </c>
      <c r="K129" s="560" t="s">
        <v>2024</v>
      </c>
      <c r="L129" s="572"/>
    </row>
    <row r="130" spans="1:12" x14ac:dyDescent="0.2">
      <c r="A130" s="560" t="s">
        <v>5636</v>
      </c>
      <c r="B130" s="19" t="s">
        <v>5498</v>
      </c>
      <c r="C130" s="189" t="s">
        <v>780</v>
      </c>
      <c r="D130" s="576" t="s">
        <v>6093</v>
      </c>
      <c r="E130" s="571" t="s">
        <v>6588</v>
      </c>
      <c r="F130" s="570" t="s">
        <v>6595</v>
      </c>
      <c r="G130" s="580">
        <v>44589</v>
      </c>
      <c r="H130" s="580">
        <v>44635</v>
      </c>
      <c r="I130" s="573">
        <v>44097112</v>
      </c>
      <c r="J130" s="568" t="s">
        <v>2031</v>
      </c>
      <c r="K130" s="560" t="s">
        <v>2024</v>
      </c>
      <c r="L130" s="572"/>
    </row>
    <row r="131" spans="1:12" x14ac:dyDescent="0.2">
      <c r="A131" s="560" t="s">
        <v>5681</v>
      </c>
      <c r="B131" s="561" t="s">
        <v>4852</v>
      </c>
      <c r="C131" s="189" t="s">
        <v>799</v>
      </c>
      <c r="D131" s="576" t="s">
        <v>6095</v>
      </c>
      <c r="E131" s="570" t="s">
        <v>6584</v>
      </c>
      <c r="F131" s="570" t="s">
        <v>6593</v>
      </c>
      <c r="G131" s="580">
        <v>44589</v>
      </c>
      <c r="H131" s="580">
        <v>44604</v>
      </c>
      <c r="I131" s="573">
        <v>500000000</v>
      </c>
      <c r="J131" s="568" t="s">
        <v>6096</v>
      </c>
      <c r="K131" s="560" t="s">
        <v>2024</v>
      </c>
      <c r="L131" s="572"/>
    </row>
    <row r="132" spans="1:12" x14ac:dyDescent="0.2">
      <c r="A132" s="560" t="s">
        <v>5640</v>
      </c>
      <c r="B132" s="561" t="s">
        <v>4763</v>
      </c>
      <c r="C132" s="189" t="s">
        <v>780</v>
      </c>
      <c r="D132" s="569" t="s">
        <v>6092</v>
      </c>
      <c r="E132" s="570" t="s">
        <v>6588</v>
      </c>
      <c r="F132" s="570" t="s">
        <v>6595</v>
      </c>
      <c r="G132" s="588">
        <v>44589</v>
      </c>
      <c r="H132" s="588">
        <v>44635</v>
      </c>
      <c r="I132" s="573">
        <v>21491729</v>
      </c>
      <c r="J132" s="575" t="s">
        <v>6618</v>
      </c>
      <c r="K132" s="560" t="s">
        <v>6577</v>
      </c>
      <c r="L132" s="577" t="s">
        <v>6646</v>
      </c>
    </row>
    <row r="133" spans="1:12" x14ac:dyDescent="0.2">
      <c r="A133" s="560" t="s">
        <v>5640</v>
      </c>
      <c r="B133" s="561" t="s">
        <v>4763</v>
      </c>
      <c r="C133" s="189" t="s">
        <v>780</v>
      </c>
      <c r="D133" s="569" t="s">
        <v>6092</v>
      </c>
      <c r="E133" s="570" t="s">
        <v>6588</v>
      </c>
      <c r="F133" s="570" t="s">
        <v>6595</v>
      </c>
      <c r="G133" s="588">
        <v>44589</v>
      </c>
      <c r="H133" s="588">
        <v>44635</v>
      </c>
      <c r="I133" s="573">
        <v>17204027</v>
      </c>
      <c r="J133" s="575" t="s">
        <v>6618</v>
      </c>
      <c r="K133" s="560" t="s">
        <v>6649</v>
      </c>
      <c r="L133" s="577" t="s">
        <v>6646</v>
      </c>
    </row>
    <row r="134" spans="1:12" x14ac:dyDescent="0.2">
      <c r="A134" s="560" t="s">
        <v>5640</v>
      </c>
      <c r="B134" s="561" t="s">
        <v>4763</v>
      </c>
      <c r="C134" s="189" t="s">
        <v>780</v>
      </c>
      <c r="D134" s="569" t="s">
        <v>6092</v>
      </c>
      <c r="E134" s="570" t="s">
        <v>6588</v>
      </c>
      <c r="F134" s="570" t="s">
        <v>6595</v>
      </c>
      <c r="G134" s="588">
        <v>44589</v>
      </c>
      <c r="H134" s="588">
        <v>44635</v>
      </c>
      <c r="I134" s="573">
        <v>12694884</v>
      </c>
      <c r="J134" s="575" t="s">
        <v>6618</v>
      </c>
      <c r="K134" s="560" t="s">
        <v>6650</v>
      </c>
      <c r="L134" s="577" t="s">
        <v>6646</v>
      </c>
    </row>
    <row r="135" spans="1:12" x14ac:dyDescent="0.2">
      <c r="A135" s="560" t="s">
        <v>5640</v>
      </c>
      <c r="B135" s="561" t="s">
        <v>4763</v>
      </c>
      <c r="C135" s="189" t="s">
        <v>780</v>
      </c>
      <c r="D135" s="569" t="s">
        <v>6092</v>
      </c>
      <c r="E135" s="570" t="s">
        <v>6588</v>
      </c>
      <c r="F135" s="570" t="s">
        <v>6595</v>
      </c>
      <c r="G135" s="588">
        <v>44589</v>
      </c>
      <c r="H135" s="588">
        <v>44635</v>
      </c>
      <c r="I135" s="573">
        <v>26941060</v>
      </c>
      <c r="J135" s="575" t="s">
        <v>6618</v>
      </c>
      <c r="K135" s="560" t="s">
        <v>6651</v>
      </c>
      <c r="L135" s="577" t="s">
        <v>6646</v>
      </c>
    </row>
    <row r="136" spans="1:12" x14ac:dyDescent="0.2">
      <c r="A136" s="560" t="s">
        <v>5640</v>
      </c>
      <c r="B136" s="561" t="s">
        <v>4763</v>
      </c>
      <c r="C136" s="189" t="s">
        <v>780</v>
      </c>
      <c r="D136" s="569" t="s">
        <v>6092</v>
      </c>
      <c r="E136" s="570" t="s">
        <v>6588</v>
      </c>
      <c r="F136" s="570" t="s">
        <v>6595</v>
      </c>
      <c r="G136" s="588">
        <v>44589</v>
      </c>
      <c r="H136" s="588">
        <v>44635</v>
      </c>
      <c r="I136" s="573">
        <v>23215750</v>
      </c>
      <c r="J136" s="575" t="s">
        <v>6618</v>
      </c>
      <c r="K136" s="560" t="s">
        <v>6652</v>
      </c>
      <c r="L136" s="577" t="s">
        <v>6646</v>
      </c>
    </row>
    <row r="137" spans="1:12" x14ac:dyDescent="0.2">
      <c r="A137" s="560" t="s">
        <v>5640</v>
      </c>
      <c r="B137" s="561" t="s">
        <v>4763</v>
      </c>
      <c r="C137" s="189" t="s">
        <v>780</v>
      </c>
      <c r="D137" s="569" t="s">
        <v>6092</v>
      </c>
      <c r="E137" s="570" t="s">
        <v>6588</v>
      </c>
      <c r="F137" s="570" t="s">
        <v>6595</v>
      </c>
      <c r="G137" s="588">
        <v>44589</v>
      </c>
      <c r="H137" s="588">
        <v>44635</v>
      </c>
      <c r="I137" s="573">
        <v>46115886</v>
      </c>
      <c r="J137" s="575" t="s">
        <v>6618</v>
      </c>
      <c r="K137" s="560" t="s">
        <v>6653</v>
      </c>
      <c r="L137" s="577" t="s">
        <v>6646</v>
      </c>
    </row>
    <row r="138" spans="1:12" x14ac:dyDescent="0.2">
      <c r="A138" s="560" t="s">
        <v>5640</v>
      </c>
      <c r="B138" s="561" t="s">
        <v>4763</v>
      </c>
      <c r="C138" s="189" t="s">
        <v>780</v>
      </c>
      <c r="D138" s="569" t="s">
        <v>6092</v>
      </c>
      <c r="E138" s="570" t="s">
        <v>6588</v>
      </c>
      <c r="F138" s="570" t="s">
        <v>6595</v>
      </c>
      <c r="G138" s="588">
        <v>44589</v>
      </c>
      <c r="H138" s="588">
        <v>44635</v>
      </c>
      <c r="I138" s="573">
        <v>20437288</v>
      </c>
      <c r="J138" s="575" t="s">
        <v>6618</v>
      </c>
      <c r="K138" s="560" t="s">
        <v>6654</v>
      </c>
      <c r="L138" s="577" t="s">
        <v>6646</v>
      </c>
    </row>
    <row r="139" spans="1:12" x14ac:dyDescent="0.2">
      <c r="A139" s="560" t="s">
        <v>5641</v>
      </c>
      <c r="B139" s="561" t="s">
        <v>4765</v>
      </c>
      <c r="C139" s="189" t="s">
        <v>780</v>
      </c>
      <c r="D139" s="569" t="s">
        <v>6093</v>
      </c>
      <c r="E139" s="570" t="s">
        <v>6588</v>
      </c>
      <c r="F139" s="570" t="s">
        <v>6595</v>
      </c>
      <c r="G139" s="588">
        <v>44589</v>
      </c>
      <c r="H139" s="588">
        <v>44635</v>
      </c>
      <c r="I139" s="573">
        <v>42215205</v>
      </c>
      <c r="J139" s="575" t="s">
        <v>6618</v>
      </c>
      <c r="K139" s="560" t="s">
        <v>6577</v>
      </c>
      <c r="L139" s="577" t="s">
        <v>6646</v>
      </c>
    </row>
    <row r="140" spans="1:12" x14ac:dyDescent="0.2">
      <c r="A140" s="560" t="s">
        <v>5641</v>
      </c>
      <c r="B140" s="561" t="s">
        <v>4765</v>
      </c>
      <c r="C140" s="189" t="s">
        <v>780</v>
      </c>
      <c r="D140" s="569" t="s">
        <v>6648</v>
      </c>
      <c r="E140" s="571" t="s">
        <v>6621</v>
      </c>
      <c r="F140" s="570" t="s">
        <v>6595</v>
      </c>
      <c r="G140" s="588">
        <v>44589</v>
      </c>
      <c r="H140" s="588">
        <v>44635</v>
      </c>
      <c r="I140" s="573">
        <v>52235394</v>
      </c>
      <c r="J140" s="575" t="s">
        <v>6618</v>
      </c>
      <c r="K140" s="560" t="s">
        <v>6649</v>
      </c>
      <c r="L140" s="577" t="s">
        <v>6646</v>
      </c>
    </row>
    <row r="141" spans="1:12" x14ac:dyDescent="0.2">
      <c r="A141" s="560" t="s">
        <v>5641</v>
      </c>
      <c r="B141" s="561" t="s">
        <v>4765</v>
      </c>
      <c r="C141" s="189" t="s">
        <v>780</v>
      </c>
      <c r="D141" s="569" t="s">
        <v>6648</v>
      </c>
      <c r="E141" s="571" t="s">
        <v>6621</v>
      </c>
      <c r="F141" s="570" t="s">
        <v>6595</v>
      </c>
      <c r="G141" s="588">
        <v>44589</v>
      </c>
      <c r="H141" s="588">
        <v>44635</v>
      </c>
      <c r="I141" s="573">
        <v>45811165</v>
      </c>
      <c r="J141" s="575" t="s">
        <v>6618</v>
      </c>
      <c r="K141" s="560" t="s">
        <v>6650</v>
      </c>
      <c r="L141" s="577" t="s">
        <v>6646</v>
      </c>
    </row>
    <row r="142" spans="1:12" x14ac:dyDescent="0.2">
      <c r="A142" s="560" t="s">
        <v>5641</v>
      </c>
      <c r="B142" s="561" t="s">
        <v>4765</v>
      </c>
      <c r="C142" s="189" t="s">
        <v>780</v>
      </c>
      <c r="D142" s="569" t="s">
        <v>6648</v>
      </c>
      <c r="E142" s="571" t="s">
        <v>6621</v>
      </c>
      <c r="F142" s="570" t="s">
        <v>6595</v>
      </c>
      <c r="G142" s="588">
        <v>44589</v>
      </c>
      <c r="H142" s="588">
        <v>44635</v>
      </c>
      <c r="I142" s="573">
        <v>55719484</v>
      </c>
      <c r="J142" s="575" t="s">
        <v>6618</v>
      </c>
      <c r="K142" s="560" t="s">
        <v>6651</v>
      </c>
      <c r="L142" s="577" t="s">
        <v>6646</v>
      </c>
    </row>
    <row r="143" spans="1:12" x14ac:dyDescent="0.2">
      <c r="A143" s="560" t="s">
        <v>5641</v>
      </c>
      <c r="B143" s="561" t="s">
        <v>4765</v>
      </c>
      <c r="C143" s="189" t="s">
        <v>780</v>
      </c>
      <c r="D143" s="569" t="s">
        <v>6648</v>
      </c>
      <c r="E143" s="571" t="s">
        <v>6621</v>
      </c>
      <c r="F143" s="570" t="s">
        <v>6595</v>
      </c>
      <c r="G143" s="588">
        <v>44589</v>
      </c>
      <c r="H143" s="588">
        <v>44635</v>
      </c>
      <c r="I143" s="573">
        <v>44387393</v>
      </c>
      <c r="J143" s="575" t="s">
        <v>6618</v>
      </c>
      <c r="K143" s="560" t="s">
        <v>6652</v>
      </c>
      <c r="L143" s="577" t="s">
        <v>6646</v>
      </c>
    </row>
    <row r="144" spans="1:12" x14ac:dyDescent="0.2">
      <c r="A144" s="560" t="s">
        <v>5641</v>
      </c>
      <c r="B144" s="561" t="s">
        <v>4765</v>
      </c>
      <c r="C144" s="189" t="s">
        <v>780</v>
      </c>
      <c r="D144" s="569" t="s">
        <v>6648</v>
      </c>
      <c r="E144" s="571" t="s">
        <v>6621</v>
      </c>
      <c r="F144" s="570" t="s">
        <v>6595</v>
      </c>
      <c r="G144" s="588">
        <v>44589</v>
      </c>
      <c r="H144" s="588">
        <v>44635</v>
      </c>
      <c r="I144" s="573">
        <v>51295361</v>
      </c>
      <c r="J144" s="575" t="s">
        <v>6618</v>
      </c>
      <c r="K144" s="560" t="s">
        <v>6653</v>
      </c>
      <c r="L144" s="577" t="s">
        <v>6646</v>
      </c>
    </row>
    <row r="145" spans="1:12" x14ac:dyDescent="0.2">
      <c r="A145" s="560" t="s">
        <v>5641</v>
      </c>
      <c r="B145" s="561" t="s">
        <v>4765</v>
      </c>
      <c r="C145" s="189" t="s">
        <v>780</v>
      </c>
      <c r="D145" s="569" t="s">
        <v>6648</v>
      </c>
      <c r="E145" s="571" t="s">
        <v>6621</v>
      </c>
      <c r="F145" s="570" t="s">
        <v>6595</v>
      </c>
      <c r="G145" s="588">
        <v>44589</v>
      </c>
      <c r="H145" s="588">
        <v>44635</v>
      </c>
      <c r="I145" s="573">
        <v>51528111</v>
      </c>
      <c r="J145" s="575" t="s">
        <v>6618</v>
      </c>
      <c r="K145" s="560" t="s">
        <v>6654</v>
      </c>
      <c r="L145" s="577" t="s">
        <v>6646</v>
      </c>
    </row>
    <row r="146" spans="1:12" x14ac:dyDescent="0.2">
      <c r="A146" s="560" t="s">
        <v>5653</v>
      </c>
      <c r="B146" s="561" t="s">
        <v>5066</v>
      </c>
      <c r="C146" s="189" t="s">
        <v>784</v>
      </c>
      <c r="D146" s="568" t="s">
        <v>6642</v>
      </c>
      <c r="E146" s="570" t="s">
        <v>6605</v>
      </c>
      <c r="F146" s="570" t="s">
        <v>6613</v>
      </c>
      <c r="G146" s="588">
        <v>44589</v>
      </c>
      <c r="H146" s="588">
        <v>44602</v>
      </c>
      <c r="I146" s="584">
        <v>20000000</v>
      </c>
      <c r="J146" s="575" t="s">
        <v>6614</v>
      </c>
      <c r="L146" s="577" t="s">
        <v>6646</v>
      </c>
    </row>
    <row r="147" spans="1:12" x14ac:dyDescent="0.2">
      <c r="A147" s="560" t="s">
        <v>5802</v>
      </c>
      <c r="B147" s="561" t="s">
        <v>4993</v>
      </c>
      <c r="C147" s="189" t="s">
        <v>894</v>
      </c>
      <c r="D147" s="576" t="s">
        <v>6097</v>
      </c>
      <c r="E147" s="570" t="s">
        <v>6584</v>
      </c>
      <c r="F147" s="570" t="s">
        <v>6587</v>
      </c>
      <c r="G147" s="580">
        <v>44592</v>
      </c>
      <c r="H147" s="580">
        <v>44620</v>
      </c>
      <c r="I147" s="573">
        <v>1080000000</v>
      </c>
      <c r="J147" s="568" t="s">
        <v>2031</v>
      </c>
      <c r="K147" s="560" t="s">
        <v>2024</v>
      </c>
      <c r="L147" s="572"/>
    </row>
    <row r="148" spans="1:12" x14ac:dyDescent="0.2">
      <c r="A148" s="560" t="s">
        <v>5618</v>
      </c>
      <c r="B148" s="19" t="s">
        <v>5479</v>
      </c>
      <c r="C148" s="189" t="s">
        <v>777</v>
      </c>
      <c r="D148" s="576" t="s">
        <v>6629</v>
      </c>
      <c r="E148" s="570" t="s">
        <v>6609</v>
      </c>
      <c r="F148" s="570" t="s">
        <v>6589</v>
      </c>
      <c r="G148" s="588">
        <v>44593</v>
      </c>
      <c r="H148" s="588">
        <v>44623</v>
      </c>
      <c r="I148" s="573">
        <v>1475000</v>
      </c>
      <c r="J148" s="575" t="s">
        <v>6610</v>
      </c>
      <c r="L148" s="577" t="s">
        <v>6646</v>
      </c>
    </row>
    <row r="149" spans="1:12" x14ac:dyDescent="0.2">
      <c r="A149" s="560" t="s">
        <v>5653</v>
      </c>
      <c r="B149" s="561" t="s">
        <v>5066</v>
      </c>
      <c r="C149" s="189" t="s">
        <v>784</v>
      </c>
      <c r="D149" s="569" t="s">
        <v>6664</v>
      </c>
      <c r="E149" s="570" t="s">
        <v>6605</v>
      </c>
      <c r="F149" s="570" t="s">
        <v>6613</v>
      </c>
      <c r="G149" s="588">
        <v>44593</v>
      </c>
      <c r="H149" s="588">
        <v>44607</v>
      </c>
      <c r="I149" s="584">
        <v>20000000</v>
      </c>
      <c r="J149" s="575" t="s">
        <v>6614</v>
      </c>
      <c r="L149" s="577" t="s">
        <v>6646</v>
      </c>
    </row>
    <row r="150" spans="1:12" x14ac:dyDescent="0.2">
      <c r="A150" s="560" t="s">
        <v>5667</v>
      </c>
      <c r="B150" s="561" t="s">
        <v>4804</v>
      </c>
      <c r="C150" s="189" t="s">
        <v>786</v>
      </c>
      <c r="D150" s="569" t="s">
        <v>6644</v>
      </c>
      <c r="E150" s="570" t="s">
        <v>6605</v>
      </c>
      <c r="F150" s="570" t="s">
        <v>6615</v>
      </c>
      <c r="G150" s="588">
        <v>44610</v>
      </c>
      <c r="H150" s="588">
        <v>44655</v>
      </c>
      <c r="I150" s="573">
        <v>98000000</v>
      </c>
      <c r="J150" s="575" t="s">
        <v>6622</v>
      </c>
      <c r="L150" s="577" t="s">
        <v>6646</v>
      </c>
    </row>
    <row r="151" spans="1:12" x14ac:dyDescent="0.2">
      <c r="A151" s="560" t="s">
        <v>5818</v>
      </c>
      <c r="B151" s="561" t="s">
        <v>5003</v>
      </c>
      <c r="C151" s="189" t="s">
        <v>901</v>
      </c>
      <c r="D151" s="569" t="s">
        <v>6638</v>
      </c>
      <c r="E151" s="570" t="s">
        <v>6605</v>
      </c>
      <c r="F151" s="570" t="s">
        <v>6623</v>
      </c>
      <c r="G151" s="588">
        <v>44621</v>
      </c>
      <c r="H151" s="588">
        <v>44651</v>
      </c>
      <c r="I151" s="573">
        <v>500500000</v>
      </c>
      <c r="J151" s="575" t="s">
        <v>6624</v>
      </c>
      <c r="L151" s="577" t="s">
        <v>6646</v>
      </c>
    </row>
    <row r="152" spans="1:12" x14ac:dyDescent="0.2">
      <c r="A152" s="560" t="s">
        <v>5819</v>
      </c>
      <c r="B152" s="21" t="s">
        <v>5056</v>
      </c>
      <c r="C152" s="189" t="s">
        <v>900</v>
      </c>
      <c r="D152" s="569" t="s">
        <v>6638</v>
      </c>
      <c r="E152" s="570" t="s">
        <v>6605</v>
      </c>
      <c r="F152" s="570" t="s">
        <v>6623</v>
      </c>
      <c r="G152" s="588">
        <v>44621</v>
      </c>
      <c r="H152" s="588">
        <v>44651</v>
      </c>
      <c r="I152" s="573">
        <v>450000000</v>
      </c>
      <c r="J152" s="575" t="s">
        <v>6624</v>
      </c>
      <c r="L152" s="577" t="s">
        <v>6646</v>
      </c>
    </row>
  </sheetData>
  <sortState ref="A2:L152">
    <sortCondition ref="G2:G152"/>
  </sortState>
  <hyperlinks>
    <hyperlink ref="D35" r:id="rId1"/>
    <hyperlink ref="D34" r:id="rId2"/>
    <hyperlink ref="D39" r:id="rId3"/>
    <hyperlink ref="D36" r:id="rId4"/>
    <hyperlink ref="D38" r:id="rId5"/>
    <hyperlink ref="C39" r:id="rId6"/>
    <hyperlink ref="C35" r:id="rId7"/>
    <hyperlink ref="C41" r:id="rId8"/>
    <hyperlink ref="C46" r:id="rId9"/>
    <hyperlink ref="C96" r:id="rId10"/>
    <hyperlink ref="C40" r:id="rId11"/>
    <hyperlink ref="C107" r:id="rId12"/>
    <hyperlink ref="C87" r:id="rId13"/>
    <hyperlink ref="C24" r:id="rId14"/>
    <hyperlink ref="C27" r:id="rId15"/>
    <hyperlink ref="C36" r:id="rId16"/>
    <hyperlink ref="C78" r:id="rId17"/>
    <hyperlink ref="C79" r:id="rId18"/>
    <hyperlink ref="C80" r:id="rId19"/>
    <hyperlink ref="C13" r:id="rId20"/>
    <hyperlink ref="C12" r:id="rId21"/>
    <hyperlink ref="C38" r:id="rId22"/>
    <hyperlink ref="C108" r:id="rId23"/>
    <hyperlink ref="C45" r:id="rId24"/>
    <hyperlink ref="C34" r:id="rId25"/>
    <hyperlink ref="D42" r:id="rId26"/>
    <hyperlink ref="D41" r:id="rId27"/>
    <hyperlink ref="D43" r:id="rId28"/>
    <hyperlink ref="D44" r:id="rId29"/>
    <hyperlink ref="D45" r:id="rId30"/>
    <hyperlink ref="D46" r:id="rId31"/>
    <hyperlink ref="D71" r:id="rId32"/>
    <hyperlink ref="D70" r:id="rId33"/>
    <hyperlink ref="D72" r:id="rId34"/>
    <hyperlink ref="D69" r:id="rId35"/>
    <hyperlink ref="D68" r:id="rId36"/>
    <hyperlink ref="D49" r:id="rId37"/>
    <hyperlink ref="D51" r:id="rId38"/>
    <hyperlink ref="D48" r:id="rId39"/>
    <hyperlink ref="D50" r:id="rId40"/>
    <hyperlink ref="D57" r:id="rId41"/>
    <hyperlink ref="D52" r:id="rId42"/>
    <hyperlink ref="D61" r:id="rId43"/>
    <hyperlink ref="D56" r:id="rId44"/>
    <hyperlink ref="D58" r:id="rId45"/>
    <hyperlink ref="D59" r:id="rId46"/>
    <hyperlink ref="D54" r:id="rId47"/>
    <hyperlink ref="D55" r:id="rId48"/>
    <hyperlink ref="D53" r:id="rId49"/>
    <hyperlink ref="D60" r:id="rId50"/>
    <hyperlink ref="D63" r:id="rId51"/>
    <hyperlink ref="D75" r:id="rId52"/>
    <hyperlink ref="D67" r:id="rId53"/>
    <hyperlink ref="D62" r:id="rId54"/>
    <hyperlink ref="D66" r:id="rId55"/>
    <hyperlink ref="D65" r:id="rId56"/>
    <hyperlink ref="D64" r:id="rId57"/>
    <hyperlink ref="D73" r:id="rId58"/>
    <hyperlink ref="D74" r:id="rId59"/>
    <hyperlink ref="D12" r:id="rId60"/>
    <hyperlink ref="D13" r:id="rId61"/>
    <hyperlink ref="D24" r:id="rId62"/>
    <hyperlink ref="D23" r:id="rId63"/>
    <hyperlink ref="D27" r:id="rId64"/>
    <hyperlink ref="D37" r:id="rId65"/>
    <hyperlink ref="D40" r:id="rId66"/>
    <hyperlink ref="D47" r:id="rId67"/>
    <hyperlink ref="D80" r:id="rId68" display="aumentare l'offerta di attività sportive a scuola"/>
    <hyperlink ref="D79" r:id="rId69" display="aumentare la disponibilità delle mense"/>
    <hyperlink ref="D78" r:id="rId70" display="aumentare l'offerta di servizi educativi nella fascia 0-6"/>
    <hyperlink ref="D81" r:id="rId71"/>
    <hyperlink ref="D84" r:id="rId72"/>
    <hyperlink ref="D85" r:id="rId73"/>
    <hyperlink ref="D86" r:id="rId74"/>
    <hyperlink ref="D87" r:id="rId75"/>
    <hyperlink ref="D88" r:id="rId76"/>
    <hyperlink ref="D91" r:id="rId77"/>
    <hyperlink ref="D94" r:id="rId78"/>
    <hyperlink ref="D96" r:id="rId79"/>
    <hyperlink ref="D97" r:id="rId80"/>
    <hyperlink ref="D98" r:id="rId81"/>
    <hyperlink ref="D107" r:id="rId82"/>
    <hyperlink ref="D108" r:id="rId83" display="risorse destinate al consolidamento delle farmacie rurali"/>
    <hyperlink ref="D110" r:id="rId84" display="proposte di intervento per la selezione di progetti socio-educativi strutturati per combattere la povertà educativa nel Mezzogiorno a sostegno del Terzo Settore"/>
    <hyperlink ref="D109" r:id="rId85"/>
    <hyperlink ref="C44" r:id="rId86"/>
    <hyperlink ref="C71" r:id="rId87"/>
    <hyperlink ref="C70" r:id="rId88"/>
    <hyperlink ref="C72" r:id="rId89"/>
    <hyperlink ref="C69" r:id="rId90"/>
    <hyperlink ref="C68" r:id="rId91"/>
    <hyperlink ref="C49" r:id="rId92"/>
    <hyperlink ref="C51" r:id="rId93"/>
    <hyperlink ref="C48" r:id="rId94"/>
    <hyperlink ref="C50" r:id="rId95"/>
    <hyperlink ref="C57" r:id="rId96"/>
    <hyperlink ref="C52" r:id="rId97"/>
    <hyperlink ref="C61" r:id="rId98"/>
    <hyperlink ref="C56" r:id="rId99"/>
    <hyperlink ref="C58" r:id="rId100"/>
    <hyperlink ref="C59" r:id="rId101"/>
    <hyperlink ref="C54" r:id="rId102"/>
    <hyperlink ref="C55" r:id="rId103"/>
    <hyperlink ref="C53" r:id="rId104"/>
    <hyperlink ref="C60" r:id="rId105"/>
    <hyperlink ref="C63" r:id="rId106"/>
    <hyperlink ref="C75" r:id="rId107"/>
    <hyperlink ref="C67" r:id="rId108"/>
    <hyperlink ref="C62" r:id="rId109"/>
    <hyperlink ref="C66" r:id="rId110"/>
    <hyperlink ref="C65" r:id="rId111"/>
    <hyperlink ref="C64" r:id="rId112"/>
    <hyperlink ref="C76" r:id="rId113"/>
    <hyperlink ref="C73" r:id="rId114"/>
    <hyperlink ref="C74" r:id="rId115"/>
    <hyperlink ref="C47" r:id="rId116"/>
    <hyperlink ref="C84" r:id="rId117"/>
    <hyperlink ref="C85" r:id="rId118"/>
    <hyperlink ref="C86" r:id="rId119"/>
    <hyperlink ref="C91" r:id="rId120"/>
    <hyperlink ref="C94" r:id="rId121"/>
    <hyperlink ref="C97" r:id="rId122"/>
    <hyperlink ref="C98" r:id="rId123"/>
    <hyperlink ref="C23" r:id="rId124"/>
    <hyperlink ref="C42" r:id="rId125"/>
    <hyperlink ref="C43" r:id="rId126"/>
    <hyperlink ref="C88" r:id="rId127"/>
    <hyperlink ref="C81" r:id="rId128"/>
    <hyperlink ref="C37" r:id="rId129"/>
    <hyperlink ref="C110" r:id="rId130"/>
    <hyperlink ref="C3" r:id="rId131"/>
    <hyperlink ref="D3" r:id="rId132"/>
    <hyperlink ref="C4" r:id="rId133"/>
    <hyperlink ref="D4" r:id="rId134"/>
    <hyperlink ref="C10" r:id="rId135"/>
    <hyperlink ref="D10" r:id="rId136"/>
    <hyperlink ref="C11" r:id="rId137"/>
    <hyperlink ref="D11" r:id="rId138"/>
    <hyperlink ref="C14" r:id="rId139"/>
    <hyperlink ref="D14" r:id="rId140"/>
    <hyperlink ref="C17" r:id="rId141"/>
    <hyperlink ref="D17" r:id="rId142"/>
    <hyperlink ref="C18" r:id="rId143"/>
    <hyperlink ref="D18" r:id="rId144"/>
    <hyperlink ref="C16" r:id="rId145"/>
    <hyperlink ref="D16" r:id="rId146"/>
    <hyperlink ref="C19" r:id="rId147"/>
    <hyperlink ref="D19" r:id="rId148"/>
    <hyperlink ref="C20" r:id="rId149"/>
    <hyperlink ref="D20" r:id="rId150" display="servizi di architettura e ingegneria relativi allo studio di fattibilità, progettazione definitiva ed al Coordinamento della Sicurezza in fase di Progettazione, inerenti agli interventi di manutenzione straordinaria ed efficientamento energetico Ed. A - p"/>
    <hyperlink ref="C21" r:id="rId151"/>
    <hyperlink ref="C22" r:id="rId152"/>
    <hyperlink ref="D21" r:id="rId153"/>
    <hyperlink ref="D22" r:id="rId154"/>
    <hyperlink ref="C25" r:id="rId155"/>
    <hyperlink ref="D25" r:id="rId156"/>
    <hyperlink ref="C28" r:id="rId157"/>
    <hyperlink ref="D28" r:id="rId158"/>
    <hyperlink ref="C30" r:id="rId159"/>
    <hyperlink ref="D30" r:id="rId160"/>
    <hyperlink ref="C31" r:id="rId161"/>
    <hyperlink ref="D31" r:id="rId162"/>
    <hyperlink ref="C33" r:id="rId163"/>
    <hyperlink ref="D33" r:id="rId164"/>
    <hyperlink ref="C82" r:id="rId165"/>
    <hyperlink ref="D82" r:id="rId166"/>
    <hyperlink ref="C90" r:id="rId167"/>
    <hyperlink ref="D90" r:id="rId168"/>
    <hyperlink ref="C89" r:id="rId169"/>
    <hyperlink ref="D89" r:id="rId170"/>
    <hyperlink ref="C115" r:id="rId171"/>
    <hyperlink ref="D115" r:id="rId172"/>
    <hyperlink ref="C116" r:id="rId173"/>
    <hyperlink ref="D116" r:id="rId174"/>
    <hyperlink ref="C117" r:id="rId175"/>
    <hyperlink ref="D117" r:id="rId176"/>
    <hyperlink ref="C122" r:id="rId177"/>
    <hyperlink ref="D122" r:id="rId178"/>
    <hyperlink ref="C124" r:id="rId179"/>
    <hyperlink ref="D124" r:id="rId180"/>
    <hyperlink ref="C126" r:id="rId181"/>
    <hyperlink ref="D126" r:id="rId182"/>
    <hyperlink ref="C127" r:id="rId183"/>
    <hyperlink ref="D127" r:id="rId184"/>
    <hyperlink ref="C129" r:id="rId185"/>
    <hyperlink ref="D129" r:id="rId186"/>
    <hyperlink ref="C130" r:id="rId187"/>
    <hyperlink ref="D130" r:id="rId188"/>
    <hyperlink ref="C128" r:id="rId189"/>
    <hyperlink ref="D128" r:id="rId190"/>
    <hyperlink ref="C131" r:id="rId191"/>
    <hyperlink ref="D131" r:id="rId192"/>
    <hyperlink ref="C147" r:id="rId193"/>
    <hyperlink ref="D147" r:id="rId194"/>
    <hyperlink ref="D76" r:id="rId195"/>
    <hyperlink ref="C15" r:id="rId196"/>
    <hyperlink ref="C26" r:id="rId197"/>
    <hyperlink ref="C32" r:id="rId198"/>
    <hyperlink ref="D15" r:id="rId199"/>
    <hyperlink ref="D26" r:id="rId200"/>
    <hyperlink ref="D32" r:id="rId201"/>
    <hyperlink ref="C125" r:id="rId202"/>
    <hyperlink ref="C148" r:id="rId203"/>
    <hyperlink ref="C83" r:id="rId204"/>
    <hyperlink ref="C29" r:id="rId205"/>
    <hyperlink ref="C107:C111" r:id="rId206" display="Transizione 4.0"/>
    <hyperlink ref="C112:C125" r:id="rId207" display="Reti ultraveloci – Banda ultralarga e 5G"/>
    <hyperlink ref="C126:C140" r:id="rId208" display="Attrattività dei borghi"/>
    <hyperlink ref="C141:C142" r:id="rId209" display="Fondi integrati per la competitività delle imprese turistiche"/>
    <hyperlink ref="C77" r:id="rId210"/>
    <hyperlink ref="C2" r:id="rId211"/>
    <hyperlink ref="C95" r:id="rId212"/>
    <hyperlink ref="C146:C149" r:id="rId213" display="Sviluppo del sistema europeo di gestione del trasporto ferroviario (ERTMS)"/>
    <hyperlink ref="C152" r:id="rId214"/>
    <hyperlink ref="C151" r:id="rId215"/>
    <hyperlink ref="C111" r:id="rId216"/>
    <hyperlink ref="D125" r:id="rId217"/>
    <hyperlink ref="D83" r:id="rId218"/>
    <hyperlink ref="D29" r:id="rId219"/>
    <hyperlink ref="D148" r:id="rId220"/>
    <hyperlink ref="D5" r:id="rId221"/>
    <hyperlink ref="D6" r:id="rId222"/>
    <hyperlink ref="D7" r:id="rId223"/>
    <hyperlink ref="D8" r:id="rId224"/>
    <hyperlink ref="D9" r:id="rId225"/>
    <hyperlink ref="D140" r:id="rId226" display="https://www.infratelitalia.it/archivio-documenti/documenti/gara-sanita-2022"/>
    <hyperlink ref="D141" r:id="rId227" display="https://www.infratelitalia.it/archivio-documenti/documenti/gara-sanita-2022"/>
    <hyperlink ref="D142" r:id="rId228" display="https://www.infratelitalia.it/archivio-documenti/documenti/gara-sanita-2022"/>
    <hyperlink ref="D143" r:id="rId229" display="https://www.infratelitalia.it/archivio-documenti/documenti/gara-sanita-2022"/>
    <hyperlink ref="D144" r:id="rId230" display="https://www.infratelitalia.it/archivio-documenti/documenti/gara-sanita-2022"/>
    <hyperlink ref="D145" r:id="rId231" display="https://www.infratelitalia.it/archivio-documenti/documenti/gara-sanita-2022"/>
    <hyperlink ref="D139" r:id="rId232"/>
    <hyperlink ref="D92" r:id="rId233" display="https://www.culturaveneto.it/it/la-tua-regione/strumenti-e-progetti-per-la-cultura/contributi-finanziamenti-regionali/borgo-storico-acquisizione-manifestazioni-d-interesse"/>
    <hyperlink ref="D93" r:id="rId234" display="https://www.regione.puglia.it/web/turismo-e-cultura/-/pnrr-cultura-e-programmazione-unitaria-regione-puglia-pianifica-l-utilizzo-delle-risorse-in-materia-di-tutela-e-valorizzazione-dei-beni-culturali-per-enti-locali-ed-ecclesiastici-universita-e-istituzio"/>
    <hyperlink ref="D99" r:id="rId235" display="https://www.bandi.regione.lombardia.it/procedimenti/new/bandi/bandi/cultura/patrimonio-culturale/selezione-borgo-come-progetto-pilota-lombardia-rigenerazione-culturale-sociale-ed-economica-rischio-abbandono-abbandonati-RLL12021022923"/>
    <hyperlink ref="D100" r:id="rId236" display="https://www.regione.lazio.it/notizie/pnrr-m1c3-turismo-cultura-attrattivita-borghi-linea-azione-a"/>
    <hyperlink ref="D101" r:id="rId237" display="http://www.regioni.it/dalleregioni/2021/12/23/liguria-cultura-regione-liguria-approvato-e-pubblicato-lavviso-pubblico-ai-comuni-per-la-selezione-del-progetto-pilota-da-20-milioni-per-la-rigenerazione-dei-borghi-con-i-fondi-del-pnrr-644807/"/>
    <hyperlink ref="D112" r:id="rId238" display="https://www.regione.sardegna.it/j/v/2568?s=431811&amp;v=2&amp;c=3&amp;t=1"/>
    <hyperlink ref="D113" r:id="rId239" display="https://news.provincia.bz.it/it/news/pnrr-20-milioni-di-euro-per-l-attrattivita-dei-borghi"/>
    <hyperlink ref="D114" r:id="rId240" display="https://www.regione.emilia-romagna.it/notizie/2022/gennaio/borghi-dell2019emilia-romagna-a-rischio-di-abbandono-dal-pnrr-20-milioni-di-euro-per-la-rigenerazione-culturale-sociale-ed-economica"/>
    <hyperlink ref="D118" r:id="rId241" display="https://www.regione.toscana.it/-/progetto-pilota-rigenerazione-culturale?inheritRedirect=true&amp;redirect=%2Fbandi-aperti%3FsortBy%3Ddesc%26orderBy%3DmodifiedDate"/>
    <hyperlink ref="D119" r:id="rId242" display="https://www.regione.abruzzo.it/content/pnrr-%E2%80%93-progetto-pilota-attrattivit%C3%A0-borghi"/>
    <hyperlink ref="D120" r:id="rId243" display="https://appweb.regione.vda.it/dbweb/Comunicati.nsf/ElencoNotizie_ita/F6019A0F24656827C12587D1003A311C?OpenDocument&amp;l=ita"/>
    <hyperlink ref="D121" r:id="rId244" display="http://burweb.regione.basilicata.it/bur/ricercaBollettini.zul"/>
    <hyperlink ref="D123" r:id="rId245" display="https://www.regione.molise.it/flex/cm/pages/ServeBLOB.php/L/IT/IDPagina/18474"/>
    <hyperlink ref="D149" r:id="rId246" display="http://www.regione.campania.it/regione/it/news/regione-informa/manifestazione-di-interesse-progetto-pilota-per-la-rigenerazione-culturale-sociale-ed-economica-dei-borghi-a-rischio-abbandono-e-abbandonati"/>
    <hyperlink ref="D102" r:id="rId247" display="https://www.ministeroturismo.gov.it/wp-content/uploads/2021/12/Avviso-ex-art-1-DL-15_2021-signed.pdf"/>
    <hyperlink ref="D150" r:id="rId248"/>
    <hyperlink ref="D77" r:id="rId249"/>
    <hyperlink ref="D95" r:id="rId250" display="https://dait.interno.gov.it/finanza-locale/notizie/comunicato-del-17-dicembre-2021"/>
    <hyperlink ref="D103" r:id="rId251"/>
    <hyperlink ref="D104" r:id="rId252"/>
    <hyperlink ref="D105" r:id="rId253"/>
    <hyperlink ref="D106" r:id="rId254"/>
    <hyperlink ref="D151" r:id="rId255"/>
    <hyperlink ref="D152" r:id="rId256"/>
    <hyperlink ref="D111" r:id="rId257"/>
    <hyperlink ref="D132" r:id="rId258"/>
    <hyperlink ref="D133" r:id="rId259"/>
    <hyperlink ref="D134" r:id="rId260"/>
    <hyperlink ref="D135" r:id="rId261"/>
    <hyperlink ref="D136" r:id="rId262"/>
    <hyperlink ref="D137" r:id="rId263"/>
    <hyperlink ref="D138" r:id="rId264"/>
  </hyperlinks>
  <pageMargins left="0.7" right="0.7" top="0.75" bottom="0.75" header="0.3" footer="0.3"/>
  <pageSetup paperSize="9" orientation="portrait" r:id="rId26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6"/>
  <sheetViews>
    <sheetView workbookViewId="0">
      <selection activeCell="E174" sqref="E174"/>
    </sheetView>
  </sheetViews>
  <sheetFormatPr defaultRowHeight="12.75" x14ac:dyDescent="0.2"/>
  <cols>
    <col min="1" max="3" width="9.33203125" style="377"/>
    <col min="4" max="4" width="15.33203125" style="423" bestFit="1" customWidth="1"/>
    <col min="5" max="5" width="18.6640625" customWidth="1"/>
    <col min="6" max="6" width="64.5" customWidth="1"/>
    <col min="7" max="7" width="24.83203125" bestFit="1" customWidth="1"/>
    <col min="8" max="8" width="17.6640625" bestFit="1" customWidth="1"/>
    <col min="9" max="9" width="15.1640625" bestFit="1" customWidth="1"/>
    <col min="10" max="10" width="19.5" bestFit="1" customWidth="1"/>
    <col min="11" max="11" width="17" bestFit="1" customWidth="1"/>
  </cols>
  <sheetData>
    <row r="1" spans="1:13" s="377" customFormat="1" x14ac:dyDescent="0.2">
      <c r="A1" s="377" t="s">
        <v>564</v>
      </c>
      <c r="B1" s="377" t="s">
        <v>565</v>
      </c>
      <c r="C1" s="377" t="s">
        <v>5028</v>
      </c>
      <c r="D1" s="422" t="s">
        <v>5126</v>
      </c>
      <c r="E1" s="5" t="s">
        <v>5020</v>
      </c>
      <c r="F1" s="5" t="s">
        <v>5021</v>
      </c>
      <c r="G1" s="5" t="s">
        <v>5022</v>
      </c>
      <c r="H1" s="5" t="s">
        <v>5023</v>
      </c>
      <c r="I1" s="5" t="s">
        <v>5024</v>
      </c>
      <c r="J1" s="5" t="s">
        <v>5025</v>
      </c>
      <c r="K1" s="5" t="s">
        <v>5026</v>
      </c>
      <c r="L1" s="377" t="s">
        <v>5029</v>
      </c>
      <c r="M1" s="377" t="s">
        <v>5030</v>
      </c>
    </row>
    <row r="2" spans="1:13" x14ac:dyDescent="0.2">
      <c r="A2" s="377" t="str">
        <f>LEFT(E2,2)</f>
        <v>M1</v>
      </c>
      <c r="B2" s="377" t="str">
        <f>LEFT(E2,4)</f>
        <v>M1C1</v>
      </c>
      <c r="C2" s="377" t="str">
        <f>MID(E2,6,1)</f>
        <v>I</v>
      </c>
      <c r="D2" s="422" t="s">
        <v>5585</v>
      </c>
      <c r="E2" t="s">
        <v>4708</v>
      </c>
      <c r="F2" t="s">
        <v>774</v>
      </c>
      <c r="G2" s="10">
        <v>900</v>
      </c>
      <c r="J2" s="2">
        <v>55</v>
      </c>
      <c r="K2" s="378">
        <v>1</v>
      </c>
      <c r="L2" s="10" t="str">
        <f>IF(I2&lt;&gt;"",G2*I2,"")</f>
        <v/>
      </c>
      <c r="M2" s="10">
        <f>IF(K2&lt;&gt;"",G2*K2,"")</f>
        <v>900</v>
      </c>
    </row>
    <row r="3" spans="1:13" x14ac:dyDescent="0.2">
      <c r="A3" s="377" t="str">
        <f t="shared" ref="A3:A66" si="0">LEFT(E3,2)</f>
        <v>M1</v>
      </c>
      <c r="B3" s="377" t="str">
        <f t="shared" ref="B3:B66" si="1">LEFT(E3,4)</f>
        <v>M1C1</v>
      </c>
      <c r="C3" s="377" t="str">
        <f t="shared" ref="C3:C66" si="2">MID(E3,6,1)</f>
        <v>I</v>
      </c>
      <c r="D3" s="422" t="s">
        <v>5586</v>
      </c>
      <c r="E3" t="s">
        <v>4709</v>
      </c>
      <c r="F3" s="377" t="s">
        <v>4710</v>
      </c>
      <c r="G3" s="10">
        <v>1000</v>
      </c>
      <c r="J3" s="2">
        <v>11</v>
      </c>
      <c r="K3" s="378">
        <v>1</v>
      </c>
      <c r="L3" s="10" t="str">
        <f t="shared" ref="L3:L66" si="3">IF(I3&lt;&gt;"",G3*I3,"")</f>
        <v/>
      </c>
      <c r="M3" s="10">
        <f t="shared" ref="M3:M66" si="4">IF(K3&lt;&gt;"",G3*K3,"")</f>
        <v>1000</v>
      </c>
    </row>
    <row r="4" spans="1:13" x14ac:dyDescent="0.2">
      <c r="A4" s="377" t="str">
        <f t="shared" si="0"/>
        <v>M1</v>
      </c>
      <c r="B4" s="377" t="str">
        <f t="shared" si="1"/>
        <v>M1C1</v>
      </c>
      <c r="C4" s="377" t="str">
        <f t="shared" si="2"/>
        <v>I</v>
      </c>
      <c r="D4" s="422" t="s">
        <v>5587</v>
      </c>
      <c r="E4" t="s">
        <v>4711</v>
      </c>
      <c r="F4" s="377" t="s">
        <v>4712</v>
      </c>
      <c r="G4" s="10">
        <v>556</v>
      </c>
      <c r="J4" s="2">
        <v>11</v>
      </c>
      <c r="K4" s="378">
        <v>1</v>
      </c>
      <c r="L4" s="10" t="str">
        <f t="shared" si="3"/>
        <v/>
      </c>
      <c r="M4" s="10">
        <f t="shared" si="4"/>
        <v>556</v>
      </c>
    </row>
    <row r="5" spans="1:13" x14ac:dyDescent="0.2">
      <c r="A5" s="377" t="str">
        <f t="shared" si="0"/>
        <v>M1</v>
      </c>
      <c r="B5" s="377" t="str">
        <f t="shared" si="1"/>
        <v>M1C1</v>
      </c>
      <c r="C5" s="377" t="str">
        <f t="shared" si="2"/>
        <v>I</v>
      </c>
      <c r="D5" s="422" t="s">
        <v>5588</v>
      </c>
      <c r="E5" t="s">
        <v>4713</v>
      </c>
      <c r="F5" s="377" t="s">
        <v>1345</v>
      </c>
      <c r="G5" s="10">
        <v>90</v>
      </c>
      <c r="J5" s="2">
        <v>11</v>
      </c>
      <c r="K5" s="378">
        <v>1</v>
      </c>
      <c r="L5" s="10" t="str">
        <f t="shared" si="3"/>
        <v/>
      </c>
      <c r="M5" s="10">
        <f t="shared" si="4"/>
        <v>90</v>
      </c>
    </row>
    <row r="6" spans="1:13" x14ac:dyDescent="0.2">
      <c r="A6" s="377" t="str">
        <f t="shared" si="0"/>
        <v>M1</v>
      </c>
      <c r="B6" s="377" t="str">
        <f t="shared" si="1"/>
        <v>M1C1</v>
      </c>
      <c r="C6" s="377" t="str">
        <f t="shared" si="2"/>
        <v>I</v>
      </c>
      <c r="D6" s="422" t="s">
        <v>5589</v>
      </c>
      <c r="E6" t="s">
        <v>4714</v>
      </c>
      <c r="F6" s="377" t="s">
        <v>4715</v>
      </c>
      <c r="G6" s="10">
        <v>613</v>
      </c>
      <c r="J6" s="2">
        <v>11</v>
      </c>
      <c r="K6" s="378">
        <v>1</v>
      </c>
      <c r="L6" s="10" t="str">
        <f t="shared" si="3"/>
        <v/>
      </c>
      <c r="M6" s="10">
        <f t="shared" si="4"/>
        <v>613</v>
      </c>
    </row>
    <row r="7" spans="1:13" x14ac:dyDescent="0.2">
      <c r="A7" s="377" t="str">
        <f t="shared" si="0"/>
        <v>M1</v>
      </c>
      <c r="B7" s="377" t="str">
        <f t="shared" si="1"/>
        <v>M1C1</v>
      </c>
      <c r="C7" s="377" t="str">
        <f t="shared" si="2"/>
        <v>I</v>
      </c>
      <c r="D7" s="422" t="s">
        <v>5590</v>
      </c>
      <c r="E7" t="s">
        <v>4716</v>
      </c>
      <c r="F7" s="377" t="s">
        <v>4717</v>
      </c>
      <c r="G7" s="10">
        <v>80</v>
      </c>
      <c r="J7" s="2">
        <v>11</v>
      </c>
      <c r="K7" s="378">
        <v>1</v>
      </c>
      <c r="L7" s="10" t="str">
        <f t="shared" si="3"/>
        <v/>
      </c>
      <c r="M7" s="10">
        <f t="shared" si="4"/>
        <v>80</v>
      </c>
    </row>
    <row r="8" spans="1:13" x14ac:dyDescent="0.2">
      <c r="A8" s="377" t="str">
        <f t="shared" si="0"/>
        <v>M1</v>
      </c>
      <c r="B8" s="377" t="str">
        <f t="shared" si="1"/>
        <v>M1C1</v>
      </c>
      <c r="C8" s="377" t="str">
        <f t="shared" si="2"/>
        <v>I</v>
      </c>
      <c r="D8" s="422" t="s">
        <v>5591</v>
      </c>
      <c r="E8" t="s">
        <v>4718</v>
      </c>
      <c r="F8" s="377" t="s">
        <v>4719</v>
      </c>
      <c r="G8" s="10">
        <v>750</v>
      </c>
      <c r="J8" s="2">
        <v>11</v>
      </c>
      <c r="K8" s="378">
        <v>1</v>
      </c>
      <c r="L8" s="10" t="str">
        <f t="shared" si="3"/>
        <v/>
      </c>
      <c r="M8" s="10">
        <f t="shared" si="4"/>
        <v>750</v>
      </c>
    </row>
    <row r="9" spans="1:13" x14ac:dyDescent="0.2">
      <c r="A9" s="377" t="str">
        <f t="shared" si="0"/>
        <v>M1</v>
      </c>
      <c r="B9" s="377" t="str">
        <f t="shared" si="1"/>
        <v>M1C1</v>
      </c>
      <c r="C9" s="377" t="str">
        <f t="shared" si="2"/>
        <v>I</v>
      </c>
      <c r="D9" s="422" t="s">
        <v>5592</v>
      </c>
      <c r="E9" t="s">
        <v>4720</v>
      </c>
      <c r="F9" s="377" t="s">
        <v>4721</v>
      </c>
      <c r="G9" s="10">
        <v>285</v>
      </c>
      <c r="J9" s="2" t="s">
        <v>4722</v>
      </c>
      <c r="K9" s="378">
        <v>1</v>
      </c>
      <c r="L9" s="10" t="str">
        <f t="shared" si="3"/>
        <v/>
      </c>
      <c r="M9" s="10">
        <f t="shared" si="4"/>
        <v>285</v>
      </c>
    </row>
    <row r="10" spans="1:13" x14ac:dyDescent="0.2">
      <c r="A10" s="377" t="str">
        <f t="shared" si="0"/>
        <v>M1</v>
      </c>
      <c r="B10" s="377" t="str">
        <f t="shared" si="1"/>
        <v>M1C1</v>
      </c>
      <c r="C10" s="377" t="str">
        <f t="shared" si="2"/>
        <v>I</v>
      </c>
      <c r="D10" s="422" t="s">
        <v>5593</v>
      </c>
      <c r="E10" t="s">
        <v>4723</v>
      </c>
      <c r="F10" s="377" t="s">
        <v>4724</v>
      </c>
      <c r="G10" s="10">
        <v>245</v>
      </c>
      <c r="J10" s="2">
        <v>11</v>
      </c>
      <c r="K10" s="378">
        <v>1</v>
      </c>
      <c r="L10" s="10" t="str">
        <f t="shared" si="3"/>
        <v/>
      </c>
      <c r="M10" s="10">
        <f t="shared" si="4"/>
        <v>245</v>
      </c>
    </row>
    <row r="11" spans="1:13" x14ac:dyDescent="0.2">
      <c r="A11" s="377" t="str">
        <f t="shared" si="0"/>
        <v>M1</v>
      </c>
      <c r="B11" s="377" t="str">
        <f t="shared" si="1"/>
        <v>M1C1</v>
      </c>
      <c r="C11" s="377" t="str">
        <f t="shared" si="2"/>
        <v>I</v>
      </c>
      <c r="D11" s="422" t="s">
        <v>5594</v>
      </c>
      <c r="E11" t="s">
        <v>4725</v>
      </c>
      <c r="F11" s="377" t="s">
        <v>4726</v>
      </c>
      <c r="G11" s="10">
        <v>40</v>
      </c>
      <c r="J11" s="2">
        <v>11</v>
      </c>
      <c r="K11" s="378">
        <v>1</v>
      </c>
      <c r="L11" s="10" t="str">
        <f t="shared" si="3"/>
        <v/>
      </c>
      <c r="M11" s="10">
        <f t="shared" si="4"/>
        <v>40</v>
      </c>
    </row>
    <row r="12" spans="1:13" x14ac:dyDescent="0.2">
      <c r="A12" s="377" t="str">
        <f t="shared" si="0"/>
        <v>M1</v>
      </c>
      <c r="B12" s="377" t="str">
        <f t="shared" si="1"/>
        <v>M1C1</v>
      </c>
      <c r="C12" s="377" t="str">
        <f t="shared" si="2"/>
        <v>I</v>
      </c>
      <c r="D12" s="422" t="s">
        <v>5598</v>
      </c>
      <c r="E12" t="s">
        <v>4727</v>
      </c>
      <c r="F12" s="377" t="s">
        <v>4728</v>
      </c>
      <c r="G12" s="10">
        <v>623</v>
      </c>
      <c r="J12" s="2" t="s">
        <v>4729</v>
      </c>
      <c r="K12" s="378">
        <v>1</v>
      </c>
      <c r="L12" s="10" t="str">
        <f t="shared" si="3"/>
        <v/>
      </c>
      <c r="M12" s="10">
        <f t="shared" si="4"/>
        <v>623</v>
      </c>
    </row>
    <row r="13" spans="1:13" x14ac:dyDescent="0.2">
      <c r="A13" s="377" t="str">
        <f t="shared" si="0"/>
        <v>M1</v>
      </c>
      <c r="B13" s="377" t="str">
        <f t="shared" si="1"/>
        <v>M1C1</v>
      </c>
      <c r="C13" s="377" t="str">
        <f t="shared" si="2"/>
        <v>I</v>
      </c>
      <c r="D13" s="422" t="s">
        <v>5599</v>
      </c>
      <c r="E13" t="s">
        <v>4730</v>
      </c>
      <c r="F13" s="377" t="s">
        <v>4731</v>
      </c>
      <c r="G13" s="10">
        <v>107</v>
      </c>
      <c r="J13" s="2">
        <v>11</v>
      </c>
      <c r="K13" s="378">
        <v>1</v>
      </c>
      <c r="L13" s="10" t="str">
        <f t="shared" si="3"/>
        <v/>
      </c>
      <c r="M13" s="10">
        <f t="shared" si="4"/>
        <v>107</v>
      </c>
    </row>
    <row r="14" spans="1:13" x14ac:dyDescent="0.2">
      <c r="A14" s="377" t="str">
        <f t="shared" si="0"/>
        <v>M1</v>
      </c>
      <c r="B14" s="377" t="str">
        <f t="shared" si="1"/>
        <v>M1C1</v>
      </c>
      <c r="C14" s="377" t="str">
        <f t="shared" si="2"/>
        <v>I</v>
      </c>
      <c r="D14" s="422" t="s">
        <v>5600</v>
      </c>
      <c r="E14" t="s">
        <v>4732</v>
      </c>
      <c r="F14" s="377" t="s">
        <v>4733</v>
      </c>
      <c r="G14" s="10">
        <v>133</v>
      </c>
      <c r="J14" s="2" t="s">
        <v>4734</v>
      </c>
      <c r="K14" s="378">
        <v>1</v>
      </c>
      <c r="L14" s="10" t="str">
        <f t="shared" si="3"/>
        <v/>
      </c>
      <c r="M14" s="10">
        <f t="shared" si="4"/>
        <v>133</v>
      </c>
    </row>
    <row r="15" spans="1:13" x14ac:dyDescent="0.2">
      <c r="A15" s="377" t="str">
        <f t="shared" si="0"/>
        <v>M1</v>
      </c>
      <c r="B15" s="377" t="str">
        <f t="shared" si="1"/>
        <v>M1C1</v>
      </c>
      <c r="C15" s="377" t="str">
        <f t="shared" si="2"/>
        <v>I</v>
      </c>
      <c r="D15" s="422" t="s">
        <v>5601</v>
      </c>
      <c r="E15" t="s">
        <v>4735</v>
      </c>
      <c r="F15" s="377" t="s">
        <v>4736</v>
      </c>
      <c r="G15" s="10">
        <v>296</v>
      </c>
      <c r="J15" s="2">
        <v>11</v>
      </c>
      <c r="K15" s="378">
        <v>1</v>
      </c>
      <c r="L15" s="10" t="str">
        <f t="shared" si="3"/>
        <v/>
      </c>
      <c r="M15" s="10">
        <f t="shared" si="4"/>
        <v>296</v>
      </c>
    </row>
    <row r="16" spans="1:13" x14ac:dyDescent="0.2">
      <c r="A16" s="377" t="str">
        <f t="shared" si="0"/>
        <v>M1</v>
      </c>
      <c r="B16" s="377" t="str">
        <f t="shared" si="1"/>
        <v>M1C1</v>
      </c>
      <c r="C16" s="377" t="str">
        <f t="shared" si="2"/>
        <v>I</v>
      </c>
      <c r="D16" s="422" t="s">
        <v>5602</v>
      </c>
      <c r="E16" t="s">
        <v>4737</v>
      </c>
      <c r="F16" s="377" t="s">
        <v>4738</v>
      </c>
      <c r="G16" s="10">
        <v>43</v>
      </c>
      <c r="J16" s="2">
        <v>11</v>
      </c>
      <c r="K16" s="378">
        <v>1</v>
      </c>
      <c r="L16" s="10" t="str">
        <f t="shared" si="3"/>
        <v/>
      </c>
      <c r="M16" s="10">
        <f t="shared" si="4"/>
        <v>43</v>
      </c>
    </row>
    <row r="17" spans="1:13" x14ac:dyDescent="0.2">
      <c r="A17" s="377" t="str">
        <f t="shared" si="0"/>
        <v>M1</v>
      </c>
      <c r="B17" s="377" t="str">
        <f t="shared" si="1"/>
        <v>M1C1</v>
      </c>
      <c r="C17" s="377" t="str">
        <f t="shared" si="2"/>
        <v>I</v>
      </c>
      <c r="D17" s="422" t="s">
        <v>5603</v>
      </c>
      <c r="E17" t="s">
        <v>4739</v>
      </c>
      <c r="F17" s="377" t="s">
        <v>4740</v>
      </c>
      <c r="G17" s="10">
        <v>8</v>
      </c>
      <c r="J17" s="2">
        <v>11</v>
      </c>
      <c r="K17" s="378">
        <v>1</v>
      </c>
      <c r="L17" s="10" t="str">
        <f t="shared" si="3"/>
        <v/>
      </c>
      <c r="M17" s="10">
        <f t="shared" si="4"/>
        <v>8</v>
      </c>
    </row>
    <row r="18" spans="1:13" x14ac:dyDescent="0.2">
      <c r="A18" s="377" t="str">
        <f t="shared" si="0"/>
        <v>M1</v>
      </c>
      <c r="B18" s="377" t="str">
        <f t="shared" si="1"/>
        <v>M1C1</v>
      </c>
      <c r="C18" s="377" t="str">
        <f t="shared" si="2"/>
        <v>I</v>
      </c>
      <c r="D18" s="422" t="s">
        <v>5604</v>
      </c>
      <c r="E18" t="s">
        <v>4741</v>
      </c>
      <c r="F18" s="377" t="s">
        <v>4742</v>
      </c>
      <c r="G18" s="10">
        <v>25</v>
      </c>
      <c r="J18" s="2">
        <v>11</v>
      </c>
      <c r="K18" s="378">
        <v>1</v>
      </c>
      <c r="L18" s="10" t="str">
        <f t="shared" si="3"/>
        <v/>
      </c>
      <c r="M18" s="10">
        <f t="shared" si="4"/>
        <v>25</v>
      </c>
    </row>
    <row r="19" spans="1:13" x14ac:dyDescent="0.2">
      <c r="A19" s="377" t="str">
        <f t="shared" si="0"/>
        <v>M1</v>
      </c>
      <c r="B19" s="377" t="str">
        <f t="shared" si="1"/>
        <v>M1C1</v>
      </c>
      <c r="C19" s="377" t="str">
        <f t="shared" si="2"/>
        <v>I</v>
      </c>
      <c r="D19" s="422" t="s">
        <v>5605</v>
      </c>
      <c r="E19" t="s">
        <v>4743</v>
      </c>
      <c r="F19" s="377" t="s">
        <v>4744</v>
      </c>
      <c r="G19" s="10">
        <v>60</v>
      </c>
      <c r="J19" s="2">
        <v>108</v>
      </c>
      <c r="K19" s="378">
        <v>1</v>
      </c>
      <c r="L19" s="10" t="str">
        <f t="shared" si="3"/>
        <v/>
      </c>
      <c r="M19" s="10">
        <f t="shared" si="4"/>
        <v>60</v>
      </c>
    </row>
    <row r="20" spans="1:13" s="376" customFormat="1" x14ac:dyDescent="0.2">
      <c r="A20" s="377" t="str">
        <f t="shared" si="0"/>
        <v>M1</v>
      </c>
      <c r="B20" s="377" t="str">
        <f t="shared" si="1"/>
        <v>M1C1</v>
      </c>
      <c r="C20" s="377" t="str">
        <f t="shared" si="2"/>
        <v>I</v>
      </c>
      <c r="D20" s="422" t="s">
        <v>5606</v>
      </c>
      <c r="E20" s="376" t="s">
        <v>4793</v>
      </c>
      <c r="F20" s="377" t="s">
        <v>4745</v>
      </c>
      <c r="G20" s="10">
        <v>135</v>
      </c>
      <c r="J20" s="2">
        <v>108</v>
      </c>
      <c r="K20" s="378">
        <v>1</v>
      </c>
      <c r="L20" s="10" t="str">
        <f t="shared" si="3"/>
        <v/>
      </c>
      <c r="M20" s="10">
        <f t="shared" si="4"/>
        <v>135</v>
      </c>
    </row>
    <row r="21" spans="1:13" x14ac:dyDescent="0.2">
      <c r="A21" s="377" t="str">
        <f t="shared" si="0"/>
        <v>M1</v>
      </c>
      <c r="B21" s="377" t="str">
        <f t="shared" si="1"/>
        <v>M1C1</v>
      </c>
      <c r="C21" s="377" t="str">
        <f t="shared" si="2"/>
        <v>R</v>
      </c>
      <c r="D21" s="422" t="s">
        <v>5608</v>
      </c>
      <c r="E21" t="s">
        <v>4746</v>
      </c>
      <c r="F21" s="377" t="s">
        <v>4747</v>
      </c>
      <c r="G21" s="10">
        <v>155</v>
      </c>
      <c r="J21" s="2">
        <v>11</v>
      </c>
      <c r="K21" s="378">
        <v>1</v>
      </c>
      <c r="L21" s="10" t="str">
        <f t="shared" si="3"/>
        <v/>
      </c>
      <c r="M21" s="10">
        <f t="shared" si="4"/>
        <v>155</v>
      </c>
    </row>
    <row r="22" spans="1:13" x14ac:dyDescent="0.2">
      <c r="A22" s="377" t="str">
        <f t="shared" si="0"/>
        <v>M1</v>
      </c>
      <c r="B22" s="377" t="str">
        <f t="shared" si="1"/>
        <v>M1C1</v>
      </c>
      <c r="C22" s="377" t="str">
        <f t="shared" si="2"/>
        <v>I</v>
      </c>
      <c r="D22" s="422" t="s">
        <v>5616</v>
      </c>
      <c r="E22" t="s">
        <v>4748</v>
      </c>
      <c r="F22" s="377" t="s">
        <v>4749</v>
      </c>
      <c r="G22" s="10">
        <v>907</v>
      </c>
      <c r="J22" s="2" t="s">
        <v>4734</v>
      </c>
      <c r="K22" s="378">
        <v>1</v>
      </c>
      <c r="L22" s="10" t="str">
        <f t="shared" si="3"/>
        <v/>
      </c>
      <c r="M22" s="10">
        <f t="shared" si="4"/>
        <v>907</v>
      </c>
    </row>
    <row r="23" spans="1:13" x14ac:dyDescent="0.2">
      <c r="A23" s="377" t="str">
        <f t="shared" si="0"/>
        <v>M1</v>
      </c>
      <c r="B23" s="377" t="str">
        <f t="shared" si="1"/>
        <v>M1C2</v>
      </c>
      <c r="C23" s="377" t="str">
        <f t="shared" si="2"/>
        <v>I</v>
      </c>
      <c r="D23" s="422" t="s">
        <v>5629</v>
      </c>
      <c r="E23" t="s">
        <v>4750</v>
      </c>
      <c r="F23" s="377" t="s">
        <v>4751</v>
      </c>
      <c r="G23" s="10">
        <v>8868</v>
      </c>
      <c r="J23" s="2">
        <v>10</v>
      </c>
      <c r="K23" s="378">
        <v>1</v>
      </c>
      <c r="L23" s="10" t="str">
        <f t="shared" si="3"/>
        <v/>
      </c>
      <c r="M23" s="10">
        <f t="shared" si="4"/>
        <v>8868</v>
      </c>
    </row>
    <row r="24" spans="1:13" x14ac:dyDescent="0.2">
      <c r="A24" s="377" t="str">
        <f t="shared" si="0"/>
        <v>M1</v>
      </c>
      <c r="B24" s="377" t="str">
        <f t="shared" si="1"/>
        <v>M1C2</v>
      </c>
      <c r="C24" s="377" t="str">
        <f t="shared" si="2"/>
        <v>I</v>
      </c>
      <c r="D24" s="422" t="s">
        <v>5630</v>
      </c>
      <c r="E24" t="s">
        <v>4752</v>
      </c>
      <c r="F24" s="377" t="s">
        <v>4753</v>
      </c>
      <c r="G24" s="10">
        <v>1914</v>
      </c>
      <c r="J24" s="2">
        <v>10</v>
      </c>
      <c r="K24" s="378">
        <v>1</v>
      </c>
      <c r="L24" s="10" t="str">
        <f t="shared" si="3"/>
        <v/>
      </c>
      <c r="M24" s="10">
        <f t="shared" si="4"/>
        <v>1914</v>
      </c>
    </row>
    <row r="25" spans="1:13" x14ac:dyDescent="0.2">
      <c r="A25" s="377" t="str">
        <f t="shared" si="0"/>
        <v>M1</v>
      </c>
      <c r="B25" s="377" t="str">
        <f t="shared" si="1"/>
        <v>M1C2</v>
      </c>
      <c r="C25" s="377" t="str">
        <f t="shared" si="2"/>
        <v>I</v>
      </c>
      <c r="D25" s="422" t="s">
        <v>5633</v>
      </c>
      <c r="E25" t="s">
        <v>4754</v>
      </c>
      <c r="F25" s="377" t="s">
        <v>4755</v>
      </c>
      <c r="G25" s="10">
        <v>300</v>
      </c>
      <c r="J25" s="2">
        <v>108</v>
      </c>
      <c r="K25" s="378">
        <v>1</v>
      </c>
      <c r="L25" s="10" t="str">
        <f t="shared" si="3"/>
        <v/>
      </c>
      <c r="M25" s="10">
        <f t="shared" si="4"/>
        <v>300</v>
      </c>
    </row>
    <row r="26" spans="1:13" x14ac:dyDescent="0.2">
      <c r="A26" s="377" t="str">
        <f t="shared" si="0"/>
        <v>M1</v>
      </c>
      <c r="B26" s="377" t="str">
        <f t="shared" si="1"/>
        <v>M1C2</v>
      </c>
      <c r="C26" s="377" t="str">
        <f t="shared" si="2"/>
        <v>I</v>
      </c>
      <c r="D26" s="422" t="s">
        <v>5635</v>
      </c>
      <c r="E26" t="s">
        <v>4756</v>
      </c>
      <c r="F26" s="377" t="s">
        <v>4757</v>
      </c>
      <c r="G26" s="10">
        <v>340</v>
      </c>
      <c r="J26" s="2" t="s">
        <v>4758</v>
      </c>
      <c r="K26" s="378">
        <v>1</v>
      </c>
      <c r="L26" s="10" t="str">
        <f t="shared" si="3"/>
        <v/>
      </c>
      <c r="M26" s="10">
        <f t="shared" si="4"/>
        <v>340</v>
      </c>
    </row>
    <row r="27" spans="1:13" x14ac:dyDescent="0.2">
      <c r="A27" s="377" t="str">
        <f t="shared" si="0"/>
        <v>M1</v>
      </c>
      <c r="B27" s="377" t="str">
        <f t="shared" si="1"/>
        <v>M1C2</v>
      </c>
      <c r="C27" s="377" t="str">
        <f t="shared" si="2"/>
        <v>I</v>
      </c>
      <c r="D27" s="422" t="s">
        <v>5638</v>
      </c>
      <c r="E27" t="s">
        <v>4759</v>
      </c>
      <c r="F27" s="377" t="s">
        <v>4760</v>
      </c>
      <c r="G27" s="10">
        <v>3864</v>
      </c>
      <c r="J27" s="2">
        <v>51</v>
      </c>
      <c r="K27" s="378">
        <v>1</v>
      </c>
      <c r="L27" s="10" t="str">
        <f t="shared" si="3"/>
        <v/>
      </c>
      <c r="M27" s="10">
        <f t="shared" si="4"/>
        <v>3864</v>
      </c>
    </row>
    <row r="28" spans="1:13" x14ac:dyDescent="0.2">
      <c r="A28" s="377" t="str">
        <f t="shared" si="0"/>
        <v>M1</v>
      </c>
      <c r="B28" s="377" t="str">
        <f t="shared" si="1"/>
        <v>M1C2</v>
      </c>
      <c r="C28" s="377" t="str">
        <f t="shared" si="2"/>
        <v>I</v>
      </c>
      <c r="D28" s="422" t="s">
        <v>5639</v>
      </c>
      <c r="E28" t="s">
        <v>4761</v>
      </c>
      <c r="F28" s="377" t="s">
        <v>4762</v>
      </c>
      <c r="G28" s="10">
        <v>2020</v>
      </c>
      <c r="J28" s="2">
        <v>51</v>
      </c>
      <c r="K28" s="378">
        <v>1</v>
      </c>
      <c r="L28" s="10" t="str">
        <f t="shared" si="3"/>
        <v/>
      </c>
      <c r="M28" s="10">
        <f t="shared" si="4"/>
        <v>2020</v>
      </c>
    </row>
    <row r="29" spans="1:13" x14ac:dyDescent="0.2">
      <c r="A29" s="377" t="str">
        <f t="shared" si="0"/>
        <v>M1</v>
      </c>
      <c r="B29" s="377" t="str">
        <f t="shared" si="1"/>
        <v>M1C2</v>
      </c>
      <c r="C29" s="377" t="str">
        <f t="shared" si="2"/>
        <v>I</v>
      </c>
      <c r="D29" s="422" t="s">
        <v>5640</v>
      </c>
      <c r="E29" t="s">
        <v>4763</v>
      </c>
      <c r="F29" s="377" t="s">
        <v>4764</v>
      </c>
      <c r="G29" s="10">
        <v>261</v>
      </c>
      <c r="J29" s="2">
        <v>51</v>
      </c>
      <c r="K29" s="378">
        <v>1</v>
      </c>
      <c r="L29" s="10" t="str">
        <f t="shared" si="3"/>
        <v/>
      </c>
      <c r="M29" s="10">
        <f t="shared" si="4"/>
        <v>261</v>
      </c>
    </row>
    <row r="30" spans="1:13" x14ac:dyDescent="0.2">
      <c r="A30" s="377" t="str">
        <f t="shared" si="0"/>
        <v>M1</v>
      </c>
      <c r="B30" s="377" t="str">
        <f t="shared" si="1"/>
        <v>M1C2</v>
      </c>
      <c r="C30" s="377" t="str">
        <f t="shared" si="2"/>
        <v>I</v>
      </c>
      <c r="D30" s="422" t="s">
        <v>5641</v>
      </c>
      <c r="E30" t="s">
        <v>4765</v>
      </c>
      <c r="F30" s="377" t="s">
        <v>4766</v>
      </c>
      <c r="G30" s="10">
        <v>502</v>
      </c>
      <c r="J30" s="2">
        <v>51</v>
      </c>
      <c r="K30" s="378">
        <v>1</v>
      </c>
      <c r="L30" s="10" t="str">
        <f t="shared" si="3"/>
        <v/>
      </c>
      <c r="M30" s="10">
        <f t="shared" si="4"/>
        <v>502</v>
      </c>
    </row>
    <row r="31" spans="1:13" x14ac:dyDescent="0.2">
      <c r="A31" s="377" t="str">
        <f t="shared" si="0"/>
        <v>M1</v>
      </c>
      <c r="B31" s="377" t="str">
        <f t="shared" si="1"/>
        <v>M1C2</v>
      </c>
      <c r="C31" s="377" t="str">
        <f t="shared" si="2"/>
        <v>I</v>
      </c>
      <c r="D31" s="422" t="s">
        <v>5642</v>
      </c>
      <c r="E31" t="s">
        <v>4767</v>
      </c>
      <c r="F31" s="377" t="s">
        <v>4768</v>
      </c>
      <c r="G31" s="10">
        <v>61</v>
      </c>
      <c r="J31" s="2">
        <v>51</v>
      </c>
      <c r="K31" s="378">
        <v>1</v>
      </c>
      <c r="L31" s="10" t="str">
        <f t="shared" si="3"/>
        <v/>
      </c>
      <c r="M31" s="10">
        <f t="shared" si="4"/>
        <v>61</v>
      </c>
    </row>
    <row r="32" spans="1:13" x14ac:dyDescent="0.2">
      <c r="A32" s="377" t="str">
        <f t="shared" si="0"/>
        <v>M1</v>
      </c>
      <c r="B32" s="377" t="str">
        <f t="shared" si="1"/>
        <v>M1C2</v>
      </c>
      <c r="C32" s="377" t="str">
        <f t="shared" si="2"/>
        <v>I</v>
      </c>
      <c r="D32" s="422" t="s">
        <v>5643</v>
      </c>
      <c r="E32" t="s">
        <v>4769</v>
      </c>
      <c r="F32" s="377" t="s">
        <v>4770</v>
      </c>
      <c r="G32" s="10">
        <v>385</v>
      </c>
      <c r="J32" s="2" t="s">
        <v>4771</v>
      </c>
      <c r="K32" s="378">
        <v>1</v>
      </c>
      <c r="L32" s="10" t="str">
        <f t="shared" si="3"/>
        <v/>
      </c>
      <c r="M32" s="10">
        <f t="shared" si="4"/>
        <v>385</v>
      </c>
    </row>
    <row r="33" spans="1:13" x14ac:dyDescent="0.2">
      <c r="A33" s="377" t="str">
        <f t="shared" si="0"/>
        <v>M1</v>
      </c>
      <c r="B33" s="377" t="str">
        <f t="shared" si="1"/>
        <v>M1C2</v>
      </c>
      <c r="C33" s="377" t="str">
        <f t="shared" si="2"/>
        <v>I</v>
      </c>
      <c r="D33" s="422" t="s">
        <v>5644</v>
      </c>
      <c r="E33" t="s">
        <v>4772</v>
      </c>
      <c r="F33" s="377" t="s">
        <v>4773</v>
      </c>
      <c r="G33" s="10">
        <v>417</v>
      </c>
      <c r="J33" s="2" t="s">
        <v>4771</v>
      </c>
      <c r="K33" s="378">
        <v>1</v>
      </c>
      <c r="L33" s="10" t="str">
        <f t="shared" si="3"/>
        <v/>
      </c>
      <c r="M33" s="10">
        <f t="shared" si="4"/>
        <v>417</v>
      </c>
    </row>
    <row r="34" spans="1:13" x14ac:dyDescent="0.2">
      <c r="A34" s="377" t="str">
        <f t="shared" si="0"/>
        <v>M1</v>
      </c>
      <c r="B34" s="377" t="str">
        <f t="shared" si="1"/>
        <v>M1C2</v>
      </c>
      <c r="C34" s="377" t="str">
        <f t="shared" si="2"/>
        <v>I</v>
      </c>
      <c r="D34" s="422" t="s">
        <v>5645</v>
      </c>
      <c r="E34" t="s">
        <v>4774</v>
      </c>
      <c r="F34" s="377" t="s">
        <v>4775</v>
      </c>
      <c r="G34" s="10">
        <v>235</v>
      </c>
      <c r="J34" s="2" t="s">
        <v>4776</v>
      </c>
      <c r="K34" s="378">
        <v>1</v>
      </c>
      <c r="L34" s="10" t="str">
        <f t="shared" si="3"/>
        <v/>
      </c>
      <c r="M34" s="10">
        <f t="shared" si="4"/>
        <v>235</v>
      </c>
    </row>
    <row r="35" spans="1:13" x14ac:dyDescent="0.2">
      <c r="A35" s="377" t="str">
        <f t="shared" si="0"/>
        <v>M1</v>
      </c>
      <c r="B35" s="377" t="str">
        <f t="shared" si="1"/>
        <v>M1C2</v>
      </c>
      <c r="C35" s="377" t="str">
        <f t="shared" si="2"/>
        <v>I</v>
      </c>
      <c r="D35" s="422" t="s">
        <v>5646</v>
      </c>
      <c r="E35" t="s">
        <v>4777</v>
      </c>
      <c r="F35" s="377" t="s">
        <v>4778</v>
      </c>
      <c r="G35" s="10">
        <v>450</v>
      </c>
      <c r="J35" s="2" t="s">
        <v>4776</v>
      </c>
      <c r="K35" s="378">
        <v>1</v>
      </c>
      <c r="L35" s="10" t="str">
        <f t="shared" si="3"/>
        <v/>
      </c>
      <c r="M35" s="10">
        <f t="shared" si="4"/>
        <v>450</v>
      </c>
    </row>
    <row r="36" spans="1:13" x14ac:dyDescent="0.2">
      <c r="A36" s="377" t="str">
        <f t="shared" si="0"/>
        <v>M1</v>
      </c>
      <c r="B36" s="377" t="str">
        <f t="shared" si="1"/>
        <v>M1C2</v>
      </c>
      <c r="C36" s="377" t="str">
        <f t="shared" si="2"/>
        <v>I</v>
      </c>
      <c r="D36" s="422" t="s">
        <v>5648</v>
      </c>
      <c r="E36" t="s">
        <v>4779</v>
      </c>
      <c r="F36" s="377" t="s">
        <v>4780</v>
      </c>
      <c r="G36" s="10">
        <v>1200</v>
      </c>
      <c r="J36" s="2">
        <v>15</v>
      </c>
      <c r="K36" s="378">
        <v>0.4</v>
      </c>
      <c r="L36" s="10" t="str">
        <f t="shared" si="3"/>
        <v/>
      </c>
      <c r="M36" s="10">
        <f t="shared" si="4"/>
        <v>480</v>
      </c>
    </row>
    <row r="37" spans="1:13" x14ac:dyDescent="0.2">
      <c r="A37" s="377" t="str">
        <f t="shared" si="0"/>
        <v>M1</v>
      </c>
      <c r="B37" s="377" t="str">
        <f t="shared" si="1"/>
        <v>M1C2</v>
      </c>
      <c r="C37" s="377" t="str">
        <f t="shared" si="2"/>
        <v>I</v>
      </c>
      <c r="D37" s="422" t="s">
        <v>5649</v>
      </c>
      <c r="E37" t="s">
        <v>4781</v>
      </c>
      <c r="F37" s="377" t="s">
        <v>4782</v>
      </c>
      <c r="G37" s="10">
        <v>750</v>
      </c>
      <c r="J37" s="2">
        <v>15</v>
      </c>
      <c r="K37" s="378">
        <v>0.4</v>
      </c>
      <c r="L37" s="10" t="str">
        <f t="shared" si="3"/>
        <v/>
      </c>
      <c r="M37" s="10">
        <f t="shared" si="4"/>
        <v>300</v>
      </c>
    </row>
    <row r="38" spans="1:13" x14ac:dyDescent="0.2">
      <c r="A38" s="377" t="str">
        <f t="shared" si="0"/>
        <v>M1</v>
      </c>
      <c r="B38" s="377" t="str">
        <f t="shared" si="1"/>
        <v>M1C3</v>
      </c>
      <c r="C38" s="377" t="str">
        <f t="shared" si="2"/>
        <v>I</v>
      </c>
      <c r="D38" s="422" t="s">
        <v>5654</v>
      </c>
      <c r="E38" t="s">
        <v>4783</v>
      </c>
      <c r="F38" s="377" t="s">
        <v>857</v>
      </c>
      <c r="G38" s="10">
        <v>500</v>
      </c>
      <c r="J38" s="2">
        <v>11</v>
      </c>
      <c r="K38" s="378">
        <v>1</v>
      </c>
      <c r="L38" s="10" t="str">
        <f t="shared" si="3"/>
        <v/>
      </c>
      <c r="M38" s="10">
        <f t="shared" si="4"/>
        <v>500</v>
      </c>
    </row>
    <row r="39" spans="1:13" x14ac:dyDescent="0.2">
      <c r="A39" s="377" t="str">
        <f t="shared" si="0"/>
        <v>M1</v>
      </c>
      <c r="B39" s="377" t="str">
        <f t="shared" si="1"/>
        <v>M1C3</v>
      </c>
      <c r="C39" s="377" t="str">
        <f t="shared" si="2"/>
        <v>I</v>
      </c>
      <c r="D39" s="422" t="s">
        <v>5657</v>
      </c>
      <c r="E39" t="s">
        <v>4784</v>
      </c>
      <c r="F39" s="377" t="s">
        <v>4785</v>
      </c>
      <c r="G39" s="22">
        <v>210</v>
      </c>
      <c r="H39" s="2">
        <v>26</v>
      </c>
      <c r="I39" s="378">
        <v>0.4</v>
      </c>
      <c r="L39" s="10">
        <f t="shared" si="3"/>
        <v>84</v>
      </c>
      <c r="M39" s="10" t="str">
        <f t="shared" si="4"/>
        <v/>
      </c>
    </row>
    <row r="40" spans="1:13" x14ac:dyDescent="0.2">
      <c r="A40" s="377" t="str">
        <f t="shared" si="0"/>
        <v>M1</v>
      </c>
      <c r="B40" s="377" t="str">
        <f t="shared" si="1"/>
        <v>M1C3</v>
      </c>
      <c r="C40" s="377" t="str">
        <f t="shared" si="2"/>
        <v>I</v>
      </c>
      <c r="D40" s="422" t="s">
        <v>5653</v>
      </c>
      <c r="E40" t="s">
        <v>4786</v>
      </c>
      <c r="F40" s="377" t="s">
        <v>4787</v>
      </c>
      <c r="G40" s="22">
        <v>560</v>
      </c>
      <c r="H40" s="2">
        <v>26</v>
      </c>
      <c r="I40" s="378">
        <v>0.4</v>
      </c>
      <c r="L40" s="10">
        <f t="shared" si="3"/>
        <v>224</v>
      </c>
      <c r="M40" s="10" t="str">
        <f t="shared" si="4"/>
        <v/>
      </c>
    </row>
    <row r="41" spans="1:13" x14ac:dyDescent="0.2">
      <c r="A41" s="377" t="str">
        <f t="shared" si="0"/>
        <v>M1</v>
      </c>
      <c r="B41" s="377" t="str">
        <f t="shared" si="1"/>
        <v>M1C3</v>
      </c>
      <c r="C41" s="377" t="str">
        <f t="shared" si="2"/>
        <v>I</v>
      </c>
      <c r="D41" s="422" t="s">
        <v>5653</v>
      </c>
      <c r="E41" t="s">
        <v>4788</v>
      </c>
      <c r="F41" s="377" t="s">
        <v>4789</v>
      </c>
      <c r="G41" s="22">
        <v>100</v>
      </c>
      <c r="H41" s="2">
        <v>24</v>
      </c>
      <c r="I41" s="378">
        <v>0.4</v>
      </c>
      <c r="L41" s="10">
        <f t="shared" si="3"/>
        <v>40</v>
      </c>
      <c r="M41" s="10" t="str">
        <f t="shared" si="4"/>
        <v/>
      </c>
    </row>
    <row r="42" spans="1:13" x14ac:dyDescent="0.2">
      <c r="A42" s="377" t="str">
        <f t="shared" si="0"/>
        <v>M1</v>
      </c>
      <c r="B42" s="377" t="str">
        <f t="shared" si="1"/>
        <v>M1C3</v>
      </c>
      <c r="C42" s="377" t="str">
        <f t="shared" si="2"/>
        <v>I</v>
      </c>
      <c r="D42" s="422" t="s">
        <v>5662</v>
      </c>
      <c r="E42" t="s">
        <v>4790</v>
      </c>
      <c r="F42" s="377" t="s">
        <v>4791</v>
      </c>
      <c r="G42" s="10">
        <v>300</v>
      </c>
      <c r="H42" s="2">
        <v>50</v>
      </c>
      <c r="I42" s="378">
        <v>0.4</v>
      </c>
      <c r="L42" s="10">
        <f t="shared" si="3"/>
        <v>120</v>
      </c>
      <c r="M42" s="10" t="str">
        <f t="shared" si="4"/>
        <v/>
      </c>
    </row>
    <row r="43" spans="1:13" x14ac:dyDescent="0.2">
      <c r="A43" s="377" t="str">
        <f t="shared" si="0"/>
        <v>M1</v>
      </c>
      <c r="B43" s="377" t="str">
        <f t="shared" si="1"/>
        <v>M1C3</v>
      </c>
      <c r="C43" s="377" t="str">
        <f t="shared" si="2"/>
        <v>I</v>
      </c>
      <c r="D43" s="422" t="s">
        <v>5664</v>
      </c>
      <c r="E43" t="s">
        <v>4792</v>
      </c>
      <c r="F43" s="377" t="s">
        <v>4814</v>
      </c>
      <c r="G43" s="10">
        <v>61</v>
      </c>
      <c r="J43" s="2">
        <v>11</v>
      </c>
      <c r="K43" s="378">
        <v>1</v>
      </c>
      <c r="L43" s="10" t="str">
        <f t="shared" si="3"/>
        <v/>
      </c>
      <c r="M43" s="10">
        <f t="shared" si="4"/>
        <v>61</v>
      </c>
    </row>
    <row r="44" spans="1:13" x14ac:dyDescent="0.2">
      <c r="A44" s="377" t="str">
        <f t="shared" si="0"/>
        <v>M1</v>
      </c>
      <c r="B44" s="377" t="str">
        <f t="shared" si="1"/>
        <v>M1C3</v>
      </c>
      <c r="C44" s="377" t="str">
        <f t="shared" si="2"/>
        <v>I</v>
      </c>
      <c r="D44" s="422" t="s">
        <v>5664</v>
      </c>
      <c r="E44" t="s">
        <v>4794</v>
      </c>
      <c r="F44" s="377" t="s">
        <v>4795</v>
      </c>
      <c r="G44" s="10">
        <v>165</v>
      </c>
      <c r="H44" s="2" t="s">
        <v>4796</v>
      </c>
      <c r="I44" s="378">
        <v>0.4</v>
      </c>
      <c r="L44" s="10">
        <f t="shared" si="3"/>
        <v>66</v>
      </c>
      <c r="M44" s="10" t="str">
        <f t="shared" si="4"/>
        <v/>
      </c>
    </row>
    <row r="45" spans="1:13" x14ac:dyDescent="0.2">
      <c r="A45" s="377" t="str">
        <f>LEFT(E45,2)</f>
        <v>M1</v>
      </c>
      <c r="B45" s="377" t="str">
        <f>LEFT(E45,4)</f>
        <v>M1C3</v>
      </c>
      <c r="C45" s="377" t="str">
        <f>MID(E45,6,1)</f>
        <v>I</v>
      </c>
      <c r="D45" s="422" t="s">
        <v>5664</v>
      </c>
      <c r="E45" t="s">
        <v>4797</v>
      </c>
      <c r="F45" s="377" t="s">
        <v>4798</v>
      </c>
      <c r="G45" s="10">
        <v>65</v>
      </c>
      <c r="H45" s="2">
        <v>26</v>
      </c>
      <c r="I45" s="378">
        <v>0.4</v>
      </c>
      <c r="L45" s="10">
        <f t="shared" si="3"/>
        <v>26</v>
      </c>
      <c r="M45" s="10" t="str">
        <f t="shared" si="4"/>
        <v/>
      </c>
    </row>
    <row r="46" spans="1:13" x14ac:dyDescent="0.2">
      <c r="A46" s="377" t="str">
        <f>LEFT(E46,2)</f>
        <v>M1</v>
      </c>
      <c r="B46" s="377" t="str">
        <f>LEFT(E46,4)</f>
        <v>M1C3</v>
      </c>
      <c r="C46" s="377" t="str">
        <f>MID(E46,6,1)</f>
        <v>I</v>
      </c>
      <c r="D46" s="422" t="s">
        <v>5665</v>
      </c>
      <c r="E46" t="s">
        <v>5016</v>
      </c>
      <c r="F46" s="377" t="s">
        <v>4799</v>
      </c>
      <c r="G46" s="10">
        <v>155</v>
      </c>
      <c r="J46" s="2" t="s">
        <v>4800</v>
      </c>
      <c r="K46" s="378">
        <v>1</v>
      </c>
      <c r="L46" s="10" t="str">
        <f t="shared" si="3"/>
        <v/>
      </c>
      <c r="M46" s="10">
        <f t="shared" si="4"/>
        <v>155</v>
      </c>
    </row>
    <row r="47" spans="1:13" x14ac:dyDescent="0.2">
      <c r="A47" s="377" t="str">
        <f>LEFT(E47,2)</f>
        <v>M1</v>
      </c>
      <c r="B47" s="377" t="str">
        <f>LEFT(E47,4)</f>
        <v>M1C3</v>
      </c>
      <c r="C47" s="377" t="str">
        <f>MID(E47,6,1)</f>
        <v>I</v>
      </c>
      <c r="D47" s="422" t="s">
        <v>5666</v>
      </c>
      <c r="E47" t="s">
        <v>4801</v>
      </c>
      <c r="F47" s="377" t="s">
        <v>4802</v>
      </c>
      <c r="G47" s="10">
        <v>114</v>
      </c>
      <c r="J47" s="2" t="s">
        <v>4803</v>
      </c>
      <c r="K47" s="378">
        <v>1</v>
      </c>
      <c r="L47" s="10" t="str">
        <f t="shared" si="3"/>
        <v/>
      </c>
      <c r="M47" s="10">
        <f t="shared" si="4"/>
        <v>114</v>
      </c>
    </row>
    <row r="48" spans="1:13" x14ac:dyDescent="0.2">
      <c r="A48" s="377" t="str">
        <f>LEFT(E48,2)</f>
        <v>M1</v>
      </c>
      <c r="B48" s="377" t="str">
        <f>LEFT(E48,4)</f>
        <v>M1C3</v>
      </c>
      <c r="C48" s="377" t="str">
        <f>MID(E48,6,1)</f>
        <v>I</v>
      </c>
      <c r="D48" s="422" t="s">
        <v>5667</v>
      </c>
      <c r="E48" t="s">
        <v>4804</v>
      </c>
      <c r="F48" s="377" t="s">
        <v>4805</v>
      </c>
      <c r="G48" s="22">
        <v>893</v>
      </c>
      <c r="H48" s="2">
        <v>25</v>
      </c>
      <c r="I48" s="378">
        <v>0.4</v>
      </c>
      <c r="L48" s="10">
        <f t="shared" si="3"/>
        <v>357.20000000000005</v>
      </c>
      <c r="M48" s="10" t="str">
        <f t="shared" si="4"/>
        <v/>
      </c>
    </row>
    <row r="49" spans="1:13" x14ac:dyDescent="0.2">
      <c r="A49" s="377" t="str">
        <f t="shared" si="0"/>
        <v>M2</v>
      </c>
      <c r="B49" s="377" t="str">
        <f t="shared" si="1"/>
        <v>M2C1</v>
      </c>
      <c r="C49" s="377" t="str">
        <f t="shared" si="2"/>
        <v>I</v>
      </c>
      <c r="D49" s="422" t="s">
        <v>5655</v>
      </c>
      <c r="E49" t="s">
        <v>4806</v>
      </c>
      <c r="F49" s="377" t="s">
        <v>4807</v>
      </c>
      <c r="G49" s="10">
        <v>1500</v>
      </c>
      <c r="H49" s="2">
        <v>42</v>
      </c>
      <c r="I49" s="378">
        <v>0.4</v>
      </c>
      <c r="L49" s="10">
        <f t="shared" si="3"/>
        <v>600</v>
      </c>
      <c r="M49" s="10" t="str">
        <f t="shared" si="4"/>
        <v/>
      </c>
    </row>
    <row r="50" spans="1:13" x14ac:dyDescent="0.2">
      <c r="A50" s="377" t="str">
        <f t="shared" si="0"/>
        <v>M2</v>
      </c>
      <c r="B50" s="377" t="str">
        <f t="shared" si="1"/>
        <v>M2C1</v>
      </c>
      <c r="C50" s="377" t="str">
        <f t="shared" si="2"/>
        <v>I</v>
      </c>
      <c r="D50" s="422" t="s">
        <v>5658</v>
      </c>
      <c r="E50" t="s">
        <v>4808</v>
      </c>
      <c r="F50" s="377" t="s">
        <v>4809</v>
      </c>
      <c r="G50" s="10">
        <v>600</v>
      </c>
      <c r="H50" s="2">
        <v>42</v>
      </c>
      <c r="I50" s="378">
        <v>0.4</v>
      </c>
      <c r="L50" s="10">
        <f t="shared" si="3"/>
        <v>240</v>
      </c>
      <c r="M50" s="10" t="str">
        <f t="shared" si="4"/>
        <v/>
      </c>
    </row>
    <row r="51" spans="1:13" x14ac:dyDescent="0.2">
      <c r="A51" s="377" t="str">
        <f t="shared" si="0"/>
        <v>M2</v>
      </c>
      <c r="B51" s="377" t="str">
        <f t="shared" si="1"/>
        <v>M2C1</v>
      </c>
      <c r="C51" s="377" t="str">
        <f t="shared" si="2"/>
        <v>I</v>
      </c>
      <c r="D51" s="422" t="s">
        <v>5671</v>
      </c>
      <c r="E51" t="s">
        <v>4810</v>
      </c>
      <c r="F51" s="377" t="s">
        <v>4811</v>
      </c>
      <c r="G51" s="10">
        <v>324</v>
      </c>
      <c r="H51" s="2">
        <v>47</v>
      </c>
      <c r="I51" s="378">
        <v>0.4</v>
      </c>
      <c r="L51" s="10">
        <f t="shared" si="3"/>
        <v>129.6</v>
      </c>
      <c r="M51" s="10" t="str">
        <f t="shared" si="4"/>
        <v/>
      </c>
    </row>
    <row r="52" spans="1:13" x14ac:dyDescent="0.2">
      <c r="A52" s="377" t="str">
        <f t="shared" si="0"/>
        <v>M2</v>
      </c>
      <c r="B52" s="377" t="str">
        <f t="shared" si="1"/>
        <v>M2C1</v>
      </c>
      <c r="C52" s="377" t="str">
        <f t="shared" si="2"/>
        <v>I</v>
      </c>
      <c r="D52" s="422" t="s">
        <v>5671</v>
      </c>
      <c r="E52" t="s">
        <v>4812</v>
      </c>
      <c r="F52" s="377" t="s">
        <v>4813</v>
      </c>
      <c r="G52" s="10">
        <v>216</v>
      </c>
      <c r="J52" s="2">
        <v>10</v>
      </c>
      <c r="K52" s="378">
        <v>1</v>
      </c>
      <c r="L52" s="10" t="str">
        <f t="shared" si="3"/>
        <v/>
      </c>
      <c r="M52" s="10">
        <f t="shared" si="4"/>
        <v>216</v>
      </c>
    </row>
    <row r="53" spans="1:13" s="376" customFormat="1" x14ac:dyDescent="0.2">
      <c r="A53" s="377" t="str">
        <f t="shared" si="0"/>
        <v>M2</v>
      </c>
      <c r="B53" s="377" t="str">
        <f t="shared" si="1"/>
        <v>M2C1</v>
      </c>
      <c r="C53" s="377" t="str">
        <f t="shared" si="2"/>
        <v>I</v>
      </c>
      <c r="D53" s="422" t="s">
        <v>5671</v>
      </c>
      <c r="E53" s="376" t="s">
        <v>4844</v>
      </c>
      <c r="F53" s="377" t="s">
        <v>4815</v>
      </c>
      <c r="G53" s="10">
        <v>180</v>
      </c>
      <c r="H53" s="2">
        <v>79</v>
      </c>
      <c r="I53" s="378">
        <v>0.4</v>
      </c>
      <c r="L53" s="10">
        <f t="shared" si="3"/>
        <v>72</v>
      </c>
      <c r="M53" s="10" t="str">
        <f t="shared" si="4"/>
        <v/>
      </c>
    </row>
    <row r="54" spans="1:13" x14ac:dyDescent="0.2">
      <c r="A54" s="377" t="str">
        <f t="shared" si="0"/>
        <v>M2</v>
      </c>
      <c r="B54" s="377" t="str">
        <f t="shared" si="1"/>
        <v>M2C1</v>
      </c>
      <c r="C54" s="377" t="str">
        <f t="shared" si="2"/>
        <v>I</v>
      </c>
      <c r="D54" s="422" t="s">
        <v>5671</v>
      </c>
      <c r="E54" t="s">
        <v>4816</v>
      </c>
      <c r="F54" s="377" t="s">
        <v>4817</v>
      </c>
      <c r="G54" s="10">
        <v>40</v>
      </c>
      <c r="H54" s="2">
        <v>47</v>
      </c>
      <c r="I54" s="378">
        <v>0.4</v>
      </c>
      <c r="L54" s="10">
        <f t="shared" si="3"/>
        <v>16</v>
      </c>
      <c r="M54" s="10" t="str">
        <f t="shared" si="4"/>
        <v/>
      </c>
    </row>
    <row r="55" spans="1:13" x14ac:dyDescent="0.2">
      <c r="A55" s="377" t="str">
        <f t="shared" si="0"/>
        <v>M2</v>
      </c>
      <c r="B55" s="377" t="str">
        <f t="shared" si="1"/>
        <v>M2C1</v>
      </c>
      <c r="C55" s="377" t="str">
        <f t="shared" si="2"/>
        <v>I</v>
      </c>
      <c r="D55" s="422" t="s">
        <v>5671</v>
      </c>
      <c r="E55" t="s">
        <v>4818</v>
      </c>
      <c r="F55" s="377" t="s">
        <v>4819</v>
      </c>
      <c r="G55" s="10">
        <v>40</v>
      </c>
      <c r="H55" s="2">
        <v>29</v>
      </c>
      <c r="I55" s="378">
        <v>1</v>
      </c>
      <c r="L55" s="10">
        <f t="shared" si="3"/>
        <v>40</v>
      </c>
      <c r="M55" s="10" t="str">
        <f t="shared" si="4"/>
        <v/>
      </c>
    </row>
    <row r="56" spans="1:13" x14ac:dyDescent="0.2">
      <c r="A56" s="377" t="str">
        <f t="shared" si="0"/>
        <v>M2</v>
      </c>
      <c r="B56" s="377" t="str">
        <f t="shared" si="1"/>
        <v>M2C1</v>
      </c>
      <c r="C56" s="377" t="str">
        <f t="shared" si="2"/>
        <v>I</v>
      </c>
      <c r="D56" s="422" t="s">
        <v>5661</v>
      </c>
      <c r="E56" t="s">
        <v>4820</v>
      </c>
      <c r="F56" s="377" t="s">
        <v>4821</v>
      </c>
      <c r="G56" s="10">
        <v>750</v>
      </c>
      <c r="H56" s="2">
        <v>29</v>
      </c>
      <c r="I56" s="378">
        <v>1</v>
      </c>
      <c r="L56" s="10">
        <f t="shared" si="3"/>
        <v>750</v>
      </c>
      <c r="M56" s="10" t="str">
        <f t="shared" si="4"/>
        <v/>
      </c>
    </row>
    <row r="57" spans="1:13" x14ac:dyDescent="0.2">
      <c r="A57" s="377" t="str">
        <f t="shared" si="0"/>
        <v>M2</v>
      </c>
      <c r="B57" s="377" t="str">
        <f t="shared" si="1"/>
        <v>M2C1</v>
      </c>
      <c r="C57" s="377" t="str">
        <f t="shared" si="2"/>
        <v>I</v>
      </c>
      <c r="D57" s="422" t="s">
        <v>5661</v>
      </c>
      <c r="E57" t="s">
        <v>4822</v>
      </c>
      <c r="F57" s="377" t="s">
        <v>4823</v>
      </c>
      <c r="G57" s="10">
        <v>525</v>
      </c>
      <c r="H57" s="2">
        <v>24</v>
      </c>
      <c r="I57" s="378">
        <v>0.4</v>
      </c>
      <c r="L57" s="10">
        <f t="shared" si="3"/>
        <v>210</v>
      </c>
      <c r="M57" s="10" t="str">
        <f t="shared" si="4"/>
        <v/>
      </c>
    </row>
    <row r="58" spans="1:13" x14ac:dyDescent="0.2">
      <c r="A58" s="377" t="str">
        <f t="shared" si="0"/>
        <v>M2</v>
      </c>
      <c r="B58" s="377" t="str">
        <f t="shared" si="1"/>
        <v>M2C1</v>
      </c>
      <c r="C58" s="377" t="str">
        <f t="shared" si="2"/>
        <v>I</v>
      </c>
      <c r="D58" s="422" t="s">
        <v>5661</v>
      </c>
      <c r="E58" t="s">
        <v>4824</v>
      </c>
      <c r="F58" s="377" t="s">
        <v>4825</v>
      </c>
      <c r="G58" s="10">
        <v>225</v>
      </c>
      <c r="H58" s="2">
        <v>24</v>
      </c>
      <c r="I58" s="378">
        <v>0.4</v>
      </c>
      <c r="L58" s="10">
        <f t="shared" si="3"/>
        <v>90</v>
      </c>
      <c r="M58" s="10" t="str">
        <f t="shared" si="4"/>
        <v/>
      </c>
    </row>
    <row r="59" spans="1:13" x14ac:dyDescent="0.2">
      <c r="A59" s="377" t="str">
        <f t="shared" si="0"/>
        <v>M2</v>
      </c>
      <c r="B59" s="377" t="str">
        <f t="shared" si="1"/>
        <v>M2C1</v>
      </c>
      <c r="C59" s="377" t="str">
        <f t="shared" si="2"/>
        <v>I</v>
      </c>
      <c r="D59" s="476" t="s">
        <v>5673</v>
      </c>
      <c r="E59" t="s">
        <v>4826</v>
      </c>
      <c r="F59" s="377" t="s">
        <v>4827</v>
      </c>
      <c r="G59" s="10">
        <v>200</v>
      </c>
      <c r="J59" s="2">
        <v>84</v>
      </c>
      <c r="K59" s="378">
        <v>1</v>
      </c>
      <c r="L59" s="10" t="str">
        <f t="shared" si="3"/>
        <v/>
      </c>
      <c r="M59" s="10">
        <f t="shared" si="4"/>
        <v>200</v>
      </c>
    </row>
    <row r="60" spans="1:13" x14ac:dyDescent="0.2">
      <c r="A60" s="377" t="str">
        <f t="shared" si="0"/>
        <v>M2</v>
      </c>
      <c r="B60" s="377" t="str">
        <f t="shared" si="1"/>
        <v>M2C1</v>
      </c>
      <c r="C60" s="377" t="str">
        <f t="shared" si="2"/>
        <v>I</v>
      </c>
      <c r="D60" s="476" t="s">
        <v>5673</v>
      </c>
      <c r="E60" t="s">
        <v>4828</v>
      </c>
      <c r="F60" s="377" t="s">
        <v>4829</v>
      </c>
      <c r="G60" s="10">
        <v>100</v>
      </c>
      <c r="H60" s="2">
        <v>47</v>
      </c>
      <c r="I60" s="378">
        <v>0.4</v>
      </c>
      <c r="L60" s="10">
        <f t="shared" si="3"/>
        <v>40</v>
      </c>
      <c r="M60" s="10" t="str">
        <f t="shared" si="4"/>
        <v/>
      </c>
    </row>
    <row r="61" spans="1:13" x14ac:dyDescent="0.2">
      <c r="A61" s="377" t="str">
        <f t="shared" si="0"/>
        <v>M2</v>
      </c>
      <c r="B61" s="377" t="str">
        <f t="shared" si="1"/>
        <v>M2C1</v>
      </c>
      <c r="C61" s="377" t="str">
        <f t="shared" si="2"/>
        <v>I</v>
      </c>
      <c r="D61" s="422" t="s">
        <v>5676</v>
      </c>
      <c r="E61" t="s">
        <v>4830</v>
      </c>
      <c r="F61" s="377" t="s">
        <v>4831</v>
      </c>
      <c r="G61" s="10">
        <v>34</v>
      </c>
      <c r="H61" s="2">
        <v>26</v>
      </c>
      <c r="I61" s="378">
        <v>0.4</v>
      </c>
      <c r="L61" s="10">
        <f t="shared" si="3"/>
        <v>13.600000000000001</v>
      </c>
      <c r="M61" s="10" t="str">
        <f t="shared" si="4"/>
        <v/>
      </c>
    </row>
    <row r="62" spans="1:13" x14ac:dyDescent="0.2">
      <c r="A62" s="377" t="str">
        <f t="shared" si="0"/>
        <v>M2</v>
      </c>
      <c r="B62" s="377" t="str">
        <f t="shared" si="1"/>
        <v>M2C1</v>
      </c>
      <c r="C62" s="377" t="str">
        <f t="shared" si="2"/>
        <v>I</v>
      </c>
      <c r="D62" s="476" t="s">
        <v>5676</v>
      </c>
      <c r="E62" t="s">
        <v>4832</v>
      </c>
      <c r="F62" s="377" t="s">
        <v>4833</v>
      </c>
      <c r="G62" s="10">
        <v>6</v>
      </c>
      <c r="H62" s="2" t="s">
        <v>4834</v>
      </c>
      <c r="I62" s="378">
        <v>1</v>
      </c>
      <c r="L62" s="10">
        <f t="shared" si="3"/>
        <v>6</v>
      </c>
      <c r="M62" s="10" t="str">
        <f t="shared" si="4"/>
        <v/>
      </c>
    </row>
    <row r="63" spans="1:13" x14ac:dyDescent="0.2">
      <c r="A63" s="377" t="str">
        <f t="shared" si="0"/>
        <v>M2</v>
      </c>
      <c r="B63" s="377" t="str">
        <f t="shared" si="1"/>
        <v>M2C1</v>
      </c>
      <c r="C63" s="377" t="str">
        <f t="shared" si="2"/>
        <v>I</v>
      </c>
      <c r="D63" s="476" t="s">
        <v>5676</v>
      </c>
      <c r="E63" t="s">
        <v>4835</v>
      </c>
      <c r="F63" s="377" t="s">
        <v>4836</v>
      </c>
      <c r="G63" s="10">
        <v>10</v>
      </c>
      <c r="H63" s="2">
        <v>42</v>
      </c>
      <c r="I63" s="378">
        <v>0.4</v>
      </c>
      <c r="L63" s="10">
        <f t="shared" si="3"/>
        <v>4</v>
      </c>
      <c r="M63" s="10" t="str">
        <f t="shared" si="4"/>
        <v/>
      </c>
    </row>
    <row r="64" spans="1:13" x14ac:dyDescent="0.2">
      <c r="A64" s="377" t="str">
        <f t="shared" si="0"/>
        <v>M2</v>
      </c>
      <c r="B64" s="377" t="str">
        <f t="shared" si="1"/>
        <v>M2C1</v>
      </c>
      <c r="C64" s="377" t="str">
        <f t="shared" si="2"/>
        <v>I</v>
      </c>
      <c r="D64" s="476" t="s">
        <v>5676</v>
      </c>
      <c r="E64" t="s">
        <v>4837</v>
      </c>
      <c r="F64" s="377" t="s">
        <v>4838</v>
      </c>
      <c r="G64" s="10">
        <v>50</v>
      </c>
      <c r="H64" s="2">
        <v>29</v>
      </c>
      <c r="I64" s="378">
        <v>1</v>
      </c>
      <c r="L64" s="10">
        <f t="shared" si="3"/>
        <v>50</v>
      </c>
      <c r="M64" s="10" t="str">
        <f t="shared" si="4"/>
        <v/>
      </c>
    </row>
    <row r="65" spans="1:13" x14ac:dyDescent="0.2">
      <c r="A65" s="377" t="str">
        <f t="shared" si="0"/>
        <v>M2</v>
      </c>
      <c r="B65" s="377" t="str">
        <f t="shared" si="1"/>
        <v>M2C1</v>
      </c>
      <c r="C65" s="377" t="str">
        <f t="shared" si="2"/>
        <v>I</v>
      </c>
      <c r="D65" s="422" t="s">
        <v>5690</v>
      </c>
      <c r="E65" t="s">
        <v>4839</v>
      </c>
      <c r="F65" s="377" t="s">
        <v>4840</v>
      </c>
      <c r="G65" s="10">
        <v>30</v>
      </c>
      <c r="H65" s="2">
        <v>27</v>
      </c>
      <c r="I65" s="378">
        <v>1</v>
      </c>
      <c r="J65" s="2" t="s">
        <v>4800</v>
      </c>
      <c r="K65" s="378">
        <v>1</v>
      </c>
      <c r="L65" s="10">
        <f t="shared" si="3"/>
        <v>30</v>
      </c>
      <c r="M65" s="10">
        <f t="shared" si="4"/>
        <v>30</v>
      </c>
    </row>
    <row r="66" spans="1:13" x14ac:dyDescent="0.2">
      <c r="A66" s="377" t="str">
        <f t="shared" si="0"/>
        <v>M2</v>
      </c>
      <c r="B66" s="377" t="str">
        <f t="shared" si="1"/>
        <v>M2C2</v>
      </c>
      <c r="C66" s="377" t="str">
        <f t="shared" si="2"/>
        <v>I</v>
      </c>
      <c r="D66" s="422" t="s">
        <v>5677</v>
      </c>
      <c r="E66" t="s">
        <v>4841</v>
      </c>
      <c r="F66" s="377" t="s">
        <v>4842</v>
      </c>
      <c r="G66" s="10">
        <v>1099</v>
      </c>
      <c r="H66" s="2">
        <v>29</v>
      </c>
      <c r="I66" s="378">
        <v>1</v>
      </c>
      <c r="L66" s="10">
        <f t="shared" si="3"/>
        <v>1099</v>
      </c>
      <c r="M66" s="10" t="str">
        <f t="shared" si="4"/>
        <v/>
      </c>
    </row>
    <row r="67" spans="1:13" x14ac:dyDescent="0.2">
      <c r="A67" s="377" t="str">
        <f t="shared" ref="A67:A130" si="5">LEFT(E67,2)</f>
        <v>M2</v>
      </c>
      <c r="B67" s="377" t="str">
        <f t="shared" ref="B67:B130" si="6">LEFT(E67,4)</f>
        <v>M2C2</v>
      </c>
      <c r="C67" s="377" t="str">
        <f t="shared" ref="C67:C130" si="7">MID(E67,6,1)</f>
        <v>I</v>
      </c>
      <c r="D67" s="422" t="s">
        <v>5678</v>
      </c>
      <c r="E67" t="s">
        <v>4843</v>
      </c>
      <c r="F67" s="377" t="s">
        <v>4872</v>
      </c>
      <c r="G67" s="10">
        <v>2200</v>
      </c>
      <c r="H67" s="2">
        <v>29</v>
      </c>
      <c r="I67" s="378">
        <v>1</v>
      </c>
      <c r="L67" s="10">
        <f t="shared" ref="L67:L130" si="8">IF(I67&lt;&gt;"",G67*I67,"")</f>
        <v>2200</v>
      </c>
      <c r="M67" s="10" t="str">
        <f t="shared" ref="M67:M130" si="9">IF(K67&lt;&gt;"",G67*K67,"")</f>
        <v/>
      </c>
    </row>
    <row r="68" spans="1:13" x14ac:dyDescent="0.2">
      <c r="A68" s="377" t="str">
        <f t="shared" si="5"/>
        <v>M2</v>
      </c>
      <c r="B68" s="377" t="str">
        <f t="shared" si="6"/>
        <v>M2C2</v>
      </c>
      <c r="C68" s="377" t="str">
        <f t="shared" si="7"/>
        <v>I</v>
      </c>
      <c r="D68" s="422" t="s">
        <v>5679</v>
      </c>
      <c r="E68" t="s">
        <v>4845</v>
      </c>
      <c r="F68" s="377" t="s">
        <v>800</v>
      </c>
      <c r="G68" s="10">
        <v>675</v>
      </c>
      <c r="H68" s="2">
        <v>28</v>
      </c>
      <c r="I68" s="378">
        <v>1</v>
      </c>
      <c r="L68" s="10">
        <f t="shared" si="8"/>
        <v>675</v>
      </c>
      <c r="M68" s="10" t="str">
        <f t="shared" si="9"/>
        <v/>
      </c>
    </row>
    <row r="69" spans="1:13" x14ac:dyDescent="0.2">
      <c r="A69" s="377" t="str">
        <f t="shared" si="5"/>
        <v>M2</v>
      </c>
      <c r="B69" s="377" t="str">
        <f t="shared" si="6"/>
        <v>M2C2</v>
      </c>
      <c r="C69" s="377" t="str">
        <f t="shared" si="7"/>
        <v>I</v>
      </c>
      <c r="D69" s="422" t="s">
        <v>5680</v>
      </c>
      <c r="E69" t="s">
        <v>4846</v>
      </c>
      <c r="F69" s="377" t="s">
        <v>4847</v>
      </c>
      <c r="G69" s="22">
        <v>1908</v>
      </c>
      <c r="H69" s="2" t="s">
        <v>4848</v>
      </c>
      <c r="I69" s="378">
        <v>1</v>
      </c>
      <c r="L69" s="10">
        <f t="shared" si="8"/>
        <v>1908</v>
      </c>
      <c r="M69" s="10" t="str">
        <f t="shared" si="9"/>
        <v/>
      </c>
    </row>
    <row r="70" spans="1:13" x14ac:dyDescent="0.2">
      <c r="A70" s="377" t="str">
        <f t="shared" si="5"/>
        <v>M2</v>
      </c>
      <c r="B70" s="377" t="str">
        <f t="shared" si="6"/>
        <v>M2C2</v>
      </c>
      <c r="C70" s="377" t="str">
        <f t="shared" si="7"/>
        <v>I</v>
      </c>
      <c r="D70" s="422" t="s">
        <v>5674</v>
      </c>
      <c r="E70" t="s">
        <v>4849</v>
      </c>
      <c r="F70" s="377" t="s">
        <v>809</v>
      </c>
      <c r="G70" s="10">
        <v>3610</v>
      </c>
      <c r="H70" s="2">
        <v>33</v>
      </c>
      <c r="I70" s="378">
        <v>1</v>
      </c>
      <c r="J70" s="2">
        <v>33</v>
      </c>
      <c r="K70" s="378">
        <v>0.4</v>
      </c>
      <c r="L70" s="10">
        <f t="shared" si="8"/>
        <v>3610</v>
      </c>
      <c r="M70" s="10">
        <f t="shared" si="9"/>
        <v>1444</v>
      </c>
    </row>
    <row r="71" spans="1:13" x14ac:dyDescent="0.2">
      <c r="A71" s="377" t="str">
        <f t="shared" si="5"/>
        <v>M2</v>
      </c>
      <c r="B71" s="377" t="str">
        <f t="shared" si="6"/>
        <v>M2C2</v>
      </c>
      <c r="C71" s="377" t="str">
        <f t="shared" si="7"/>
        <v>I</v>
      </c>
      <c r="D71" s="422" t="s">
        <v>5675</v>
      </c>
      <c r="E71" t="s">
        <v>4850</v>
      </c>
      <c r="F71" s="377" t="s">
        <v>4851</v>
      </c>
      <c r="G71" s="10">
        <v>500</v>
      </c>
      <c r="H71" s="2">
        <v>37</v>
      </c>
      <c r="I71" s="378">
        <v>1</v>
      </c>
      <c r="L71" s="10">
        <f t="shared" si="8"/>
        <v>500</v>
      </c>
      <c r="M71" s="10" t="str">
        <f t="shared" si="9"/>
        <v/>
      </c>
    </row>
    <row r="72" spans="1:13" x14ac:dyDescent="0.2">
      <c r="A72" s="377" t="str">
        <f t="shared" si="5"/>
        <v>M2</v>
      </c>
      <c r="B72" s="377" t="str">
        <f t="shared" si="6"/>
        <v>M2C2</v>
      </c>
      <c r="C72" s="377" t="str">
        <f t="shared" si="7"/>
        <v>I</v>
      </c>
      <c r="D72" s="422" t="s">
        <v>5681</v>
      </c>
      <c r="E72" t="s">
        <v>4852</v>
      </c>
      <c r="F72" s="377" t="s">
        <v>4853</v>
      </c>
      <c r="G72" s="10">
        <v>350</v>
      </c>
      <c r="H72" s="2">
        <v>32</v>
      </c>
      <c r="I72" s="378">
        <v>1</v>
      </c>
      <c r="L72" s="10">
        <f t="shared" si="8"/>
        <v>350</v>
      </c>
      <c r="M72" s="10" t="str">
        <f t="shared" si="9"/>
        <v/>
      </c>
    </row>
    <row r="73" spans="1:13" x14ac:dyDescent="0.2">
      <c r="A73" s="377" t="str">
        <f t="shared" si="5"/>
        <v>M2</v>
      </c>
      <c r="B73" s="377" t="str">
        <f t="shared" si="6"/>
        <v>M2C2</v>
      </c>
      <c r="C73" s="377" t="str">
        <f t="shared" si="7"/>
        <v>I</v>
      </c>
      <c r="D73" s="476" t="s">
        <v>5681</v>
      </c>
      <c r="E73" t="s">
        <v>4854</v>
      </c>
      <c r="F73" s="377" t="s">
        <v>4855</v>
      </c>
      <c r="G73" s="10">
        <v>150</v>
      </c>
      <c r="H73" s="2">
        <v>22</v>
      </c>
      <c r="I73" s="378">
        <v>1</v>
      </c>
      <c r="L73" s="10">
        <f t="shared" si="8"/>
        <v>150</v>
      </c>
      <c r="M73" s="10" t="str">
        <f t="shared" si="9"/>
        <v/>
      </c>
    </row>
    <row r="74" spans="1:13" x14ac:dyDescent="0.2">
      <c r="A74" s="377" t="str">
        <f t="shared" si="5"/>
        <v>M2</v>
      </c>
      <c r="B74" s="377" t="str">
        <f t="shared" si="6"/>
        <v>M2C2</v>
      </c>
      <c r="C74" s="377" t="str">
        <f t="shared" si="7"/>
        <v>I</v>
      </c>
      <c r="D74" s="422" t="s">
        <v>5682</v>
      </c>
      <c r="E74" t="s">
        <v>4856</v>
      </c>
      <c r="F74" s="377" t="s">
        <v>4857</v>
      </c>
      <c r="G74" s="22">
        <v>400</v>
      </c>
      <c r="H74" s="2">
        <v>27</v>
      </c>
      <c r="I74" s="378">
        <v>1</v>
      </c>
      <c r="L74" s="10">
        <f t="shared" si="8"/>
        <v>400</v>
      </c>
      <c r="M74" s="10" t="str">
        <f t="shared" si="9"/>
        <v/>
      </c>
    </row>
    <row r="75" spans="1:13" x14ac:dyDescent="0.2">
      <c r="A75" s="377" t="str">
        <f t="shared" si="5"/>
        <v>M2</v>
      </c>
      <c r="B75" s="377" t="str">
        <f t="shared" si="6"/>
        <v>M2C2</v>
      </c>
      <c r="C75" s="377" t="str">
        <f t="shared" si="7"/>
        <v>I</v>
      </c>
      <c r="D75" s="422" t="s">
        <v>5683</v>
      </c>
      <c r="E75" t="s">
        <v>4858</v>
      </c>
      <c r="F75" s="377" t="s">
        <v>805</v>
      </c>
      <c r="G75" s="10">
        <v>230</v>
      </c>
      <c r="H75" s="2">
        <v>77</v>
      </c>
      <c r="I75" s="378">
        <v>1</v>
      </c>
      <c r="L75" s="10">
        <f t="shared" si="8"/>
        <v>230</v>
      </c>
      <c r="M75" s="10" t="str">
        <f t="shared" si="9"/>
        <v/>
      </c>
    </row>
    <row r="76" spans="1:13" x14ac:dyDescent="0.2">
      <c r="A76" s="377" t="str">
        <f t="shared" si="5"/>
        <v>M2</v>
      </c>
      <c r="B76" s="377" t="str">
        <f t="shared" si="6"/>
        <v>M2C2</v>
      </c>
      <c r="C76" s="377" t="str">
        <f t="shared" si="7"/>
        <v>I</v>
      </c>
      <c r="D76" s="422" t="s">
        <v>5684</v>
      </c>
      <c r="E76" t="s">
        <v>4859</v>
      </c>
      <c r="F76" s="377" t="s">
        <v>804</v>
      </c>
      <c r="G76" s="10">
        <v>300</v>
      </c>
      <c r="H76" s="2">
        <v>77</v>
      </c>
      <c r="I76" s="378">
        <v>1</v>
      </c>
      <c r="L76" s="10">
        <f t="shared" si="8"/>
        <v>300</v>
      </c>
      <c r="M76" s="10" t="str">
        <f t="shared" si="9"/>
        <v/>
      </c>
    </row>
    <row r="77" spans="1:13" x14ac:dyDescent="0.2">
      <c r="A77" s="377" t="str">
        <f t="shared" si="5"/>
        <v>M2</v>
      </c>
      <c r="B77" s="377" t="str">
        <f t="shared" si="6"/>
        <v>M2C2</v>
      </c>
      <c r="C77" s="377" t="str">
        <f t="shared" si="7"/>
        <v>I</v>
      </c>
      <c r="D77" s="422" t="s">
        <v>5685</v>
      </c>
      <c r="E77" t="s">
        <v>4860</v>
      </c>
      <c r="F77" s="377" t="s">
        <v>766</v>
      </c>
      <c r="G77" s="10">
        <v>160</v>
      </c>
      <c r="H77" s="2">
        <v>22</v>
      </c>
      <c r="I77" s="378">
        <v>1</v>
      </c>
      <c r="L77" s="10">
        <f t="shared" si="8"/>
        <v>160</v>
      </c>
      <c r="M77" s="10" t="str">
        <f t="shared" si="9"/>
        <v/>
      </c>
    </row>
    <row r="78" spans="1:13" x14ac:dyDescent="0.2">
      <c r="A78" s="377" t="str">
        <f t="shared" si="5"/>
        <v>M2</v>
      </c>
      <c r="B78" s="377" t="str">
        <f t="shared" si="6"/>
        <v>M2C2</v>
      </c>
      <c r="C78" s="377" t="str">
        <f t="shared" si="7"/>
        <v>I</v>
      </c>
      <c r="D78" s="422" t="s">
        <v>5686</v>
      </c>
      <c r="E78" t="s">
        <v>4861</v>
      </c>
      <c r="F78" s="377" t="s">
        <v>4862</v>
      </c>
      <c r="G78" s="10">
        <v>600</v>
      </c>
      <c r="H78" s="2">
        <v>75</v>
      </c>
      <c r="I78" s="378">
        <v>1</v>
      </c>
      <c r="L78" s="10">
        <f t="shared" si="8"/>
        <v>600</v>
      </c>
      <c r="M78" s="10" t="str">
        <f t="shared" si="9"/>
        <v/>
      </c>
    </row>
    <row r="79" spans="1:13" x14ac:dyDescent="0.2">
      <c r="A79" s="377" t="str">
        <f t="shared" si="5"/>
        <v>M2</v>
      </c>
      <c r="B79" s="377" t="str">
        <f t="shared" si="6"/>
        <v>M2C2</v>
      </c>
      <c r="C79" s="377" t="str">
        <f t="shared" si="7"/>
        <v>I</v>
      </c>
      <c r="D79" s="422" t="s">
        <v>5687</v>
      </c>
      <c r="E79" t="s">
        <v>4863</v>
      </c>
      <c r="F79" s="377" t="s">
        <v>4864</v>
      </c>
      <c r="G79" s="10">
        <v>3600</v>
      </c>
      <c r="H79" s="2">
        <v>73</v>
      </c>
      <c r="I79" s="378">
        <v>1</v>
      </c>
      <c r="L79" s="10">
        <f t="shared" si="8"/>
        <v>3600</v>
      </c>
      <c r="M79" s="10" t="str">
        <f t="shared" si="9"/>
        <v/>
      </c>
    </row>
    <row r="80" spans="1:13" x14ac:dyDescent="0.2">
      <c r="A80" s="377" t="str">
        <f t="shared" si="5"/>
        <v>M2</v>
      </c>
      <c r="B80" s="377" t="str">
        <f t="shared" si="6"/>
        <v>M2C2</v>
      </c>
      <c r="C80" s="377" t="str">
        <f t="shared" si="7"/>
        <v>I</v>
      </c>
      <c r="D80" s="422" t="s">
        <v>5688</v>
      </c>
      <c r="E80" t="s">
        <v>4865</v>
      </c>
      <c r="F80" s="377" t="s">
        <v>4866</v>
      </c>
      <c r="G80" s="10">
        <v>741</v>
      </c>
      <c r="H80" s="2">
        <v>77</v>
      </c>
      <c r="I80" s="378">
        <v>1</v>
      </c>
      <c r="L80" s="10">
        <f t="shared" si="8"/>
        <v>741</v>
      </c>
      <c r="M80" s="10" t="str">
        <f t="shared" si="9"/>
        <v/>
      </c>
    </row>
    <row r="81" spans="1:13" x14ac:dyDescent="0.2">
      <c r="A81" s="377" t="str">
        <f t="shared" si="5"/>
        <v>M2</v>
      </c>
      <c r="B81" s="377" t="str">
        <f t="shared" si="6"/>
        <v>M2C2</v>
      </c>
      <c r="C81" s="377" t="str">
        <f t="shared" si="7"/>
        <v>I</v>
      </c>
      <c r="D81" s="422" t="s">
        <v>5694</v>
      </c>
      <c r="E81" t="s">
        <v>4867</v>
      </c>
      <c r="F81" s="377" t="s">
        <v>4868</v>
      </c>
      <c r="G81" s="10">
        <v>1650</v>
      </c>
      <c r="H81" s="2">
        <v>74</v>
      </c>
      <c r="I81" s="378">
        <v>1</v>
      </c>
      <c r="L81" s="10">
        <f t="shared" si="8"/>
        <v>1650</v>
      </c>
      <c r="M81" s="10" t="str">
        <f t="shared" si="9"/>
        <v/>
      </c>
    </row>
    <row r="82" spans="1:13" x14ac:dyDescent="0.2">
      <c r="A82" s="377" t="str">
        <f t="shared" si="5"/>
        <v>M2</v>
      </c>
      <c r="B82" s="377" t="str">
        <f t="shared" si="6"/>
        <v>M2C2</v>
      </c>
      <c r="C82" s="377" t="str">
        <f t="shared" si="7"/>
        <v>I</v>
      </c>
      <c r="D82" s="476" t="s">
        <v>5694</v>
      </c>
      <c r="E82" t="s">
        <v>4869</v>
      </c>
      <c r="F82" s="377" t="s">
        <v>4868</v>
      </c>
      <c r="G82" s="10">
        <v>765</v>
      </c>
      <c r="H82" s="2">
        <v>73</v>
      </c>
      <c r="I82" s="378">
        <v>1</v>
      </c>
      <c r="L82" s="10">
        <f t="shared" si="8"/>
        <v>765</v>
      </c>
      <c r="M82" s="10" t="str">
        <f t="shared" si="9"/>
        <v/>
      </c>
    </row>
    <row r="83" spans="1:13" x14ac:dyDescent="0.2">
      <c r="A83" s="377" t="str">
        <f t="shared" si="5"/>
        <v>M2</v>
      </c>
      <c r="B83" s="377" t="str">
        <f t="shared" si="6"/>
        <v>M2C2</v>
      </c>
      <c r="C83" s="377" t="str">
        <f t="shared" si="7"/>
        <v>I</v>
      </c>
      <c r="D83" s="422" t="s">
        <v>5695</v>
      </c>
      <c r="E83" t="s">
        <v>4870</v>
      </c>
      <c r="F83" s="377" t="s">
        <v>4871</v>
      </c>
      <c r="G83" s="10">
        <v>800</v>
      </c>
      <c r="H83" s="2" t="s">
        <v>4834</v>
      </c>
      <c r="I83" s="378">
        <v>1</v>
      </c>
      <c r="L83" s="10">
        <f t="shared" si="8"/>
        <v>800</v>
      </c>
      <c r="M83" s="10" t="str">
        <f t="shared" si="9"/>
        <v/>
      </c>
    </row>
    <row r="84" spans="1:13" x14ac:dyDescent="0.2">
      <c r="A84" s="377" t="str">
        <f t="shared" si="5"/>
        <v>M2</v>
      </c>
      <c r="B84" s="377" t="str">
        <f t="shared" si="6"/>
        <v>M2C2</v>
      </c>
      <c r="C84" s="377" t="str">
        <f t="shared" si="7"/>
        <v>I</v>
      </c>
      <c r="D84" s="476" t="s">
        <v>5696</v>
      </c>
      <c r="E84" t="s">
        <v>4873</v>
      </c>
      <c r="F84" s="377" t="s">
        <v>4874</v>
      </c>
      <c r="G84" s="22">
        <v>123</v>
      </c>
      <c r="H84" s="2" t="s">
        <v>5027</v>
      </c>
      <c r="I84" s="378">
        <v>1</v>
      </c>
      <c r="L84" s="10">
        <f t="shared" si="8"/>
        <v>123</v>
      </c>
      <c r="M84" s="10" t="str">
        <f t="shared" si="9"/>
        <v/>
      </c>
    </row>
    <row r="85" spans="1:13" x14ac:dyDescent="0.2">
      <c r="A85" s="377" t="str">
        <f t="shared" si="5"/>
        <v>M2</v>
      </c>
      <c r="B85" s="377" t="str">
        <f t="shared" si="6"/>
        <v>M2C2</v>
      </c>
      <c r="C85" s="377" t="str">
        <f t="shared" si="7"/>
        <v>I</v>
      </c>
      <c r="D85" s="476" t="s">
        <v>5696</v>
      </c>
      <c r="E85" t="s">
        <v>4875</v>
      </c>
      <c r="F85" s="377" t="s">
        <v>4876</v>
      </c>
      <c r="G85" s="22">
        <v>18</v>
      </c>
      <c r="H85" s="2">
        <v>77</v>
      </c>
      <c r="I85" s="378">
        <v>1</v>
      </c>
      <c r="L85" s="10">
        <f t="shared" si="8"/>
        <v>18</v>
      </c>
      <c r="M85" s="10" t="str">
        <f t="shared" si="9"/>
        <v/>
      </c>
    </row>
    <row r="86" spans="1:13" x14ac:dyDescent="0.2">
      <c r="A86" s="377" t="str">
        <f t="shared" si="5"/>
        <v>M2</v>
      </c>
      <c r="B86" s="377" t="str">
        <f t="shared" si="6"/>
        <v>M2C2</v>
      </c>
      <c r="C86" s="377" t="str">
        <f t="shared" si="7"/>
        <v>I</v>
      </c>
      <c r="D86" s="422" t="s">
        <v>5699</v>
      </c>
      <c r="E86" t="s">
        <v>4877</v>
      </c>
      <c r="F86" s="377" t="s">
        <v>4878</v>
      </c>
      <c r="G86" s="10">
        <v>400</v>
      </c>
      <c r="H86" s="2">
        <v>29</v>
      </c>
      <c r="I86" s="378">
        <v>1</v>
      </c>
      <c r="L86" s="10">
        <f t="shared" si="8"/>
        <v>400</v>
      </c>
      <c r="M86" s="10" t="str">
        <f t="shared" si="9"/>
        <v/>
      </c>
    </row>
    <row r="87" spans="1:13" x14ac:dyDescent="0.2">
      <c r="A87" s="377" t="str">
        <f t="shared" si="5"/>
        <v>M2</v>
      </c>
      <c r="B87" s="377" t="str">
        <f t="shared" si="6"/>
        <v>M2C2</v>
      </c>
      <c r="C87" s="377" t="str">
        <f t="shared" si="7"/>
        <v>I</v>
      </c>
      <c r="D87" s="422" t="s">
        <v>5700</v>
      </c>
      <c r="E87" t="s">
        <v>4879</v>
      </c>
      <c r="F87" s="377" t="s">
        <v>4880</v>
      </c>
      <c r="G87" s="10">
        <v>100</v>
      </c>
      <c r="H87" s="2">
        <v>28</v>
      </c>
      <c r="I87" s="378">
        <v>1</v>
      </c>
      <c r="L87" s="10">
        <f t="shared" si="8"/>
        <v>100</v>
      </c>
      <c r="M87" s="10" t="str">
        <f t="shared" si="9"/>
        <v/>
      </c>
    </row>
    <row r="88" spans="1:13" x14ac:dyDescent="0.2">
      <c r="A88" s="377" t="str">
        <f t="shared" si="5"/>
        <v>M2</v>
      </c>
      <c r="B88" s="377" t="str">
        <f t="shared" si="6"/>
        <v>M2C2</v>
      </c>
      <c r="C88" s="377" t="str">
        <f t="shared" si="7"/>
        <v>I</v>
      </c>
      <c r="D88" s="422" t="s">
        <v>5701</v>
      </c>
      <c r="E88" t="s">
        <v>4881</v>
      </c>
      <c r="F88" s="377" t="s">
        <v>4882</v>
      </c>
      <c r="G88" s="10">
        <v>500</v>
      </c>
      <c r="H88" s="2">
        <v>22</v>
      </c>
      <c r="I88" s="378">
        <v>1</v>
      </c>
      <c r="L88" s="10">
        <f t="shared" si="8"/>
        <v>500</v>
      </c>
      <c r="M88" s="10" t="str">
        <f t="shared" si="9"/>
        <v/>
      </c>
    </row>
    <row r="89" spans="1:13" x14ac:dyDescent="0.2">
      <c r="A89" s="377" t="str">
        <f t="shared" si="5"/>
        <v>M2</v>
      </c>
      <c r="B89" s="377" t="str">
        <f t="shared" si="6"/>
        <v>M2C2</v>
      </c>
      <c r="C89" s="377" t="str">
        <f t="shared" si="7"/>
        <v>I</v>
      </c>
      <c r="D89" s="422" t="s">
        <v>5702</v>
      </c>
      <c r="E89" t="s">
        <v>4883</v>
      </c>
      <c r="F89" s="377" t="s">
        <v>798</v>
      </c>
      <c r="G89" s="10">
        <v>450</v>
      </c>
      <c r="H89" s="2">
        <v>22</v>
      </c>
      <c r="I89" s="378">
        <v>1</v>
      </c>
      <c r="L89" s="10">
        <f t="shared" si="8"/>
        <v>450</v>
      </c>
      <c r="M89" s="10" t="str">
        <f t="shared" si="9"/>
        <v/>
      </c>
    </row>
    <row r="90" spans="1:13" x14ac:dyDescent="0.2">
      <c r="A90" s="377" t="str">
        <f t="shared" si="5"/>
        <v>M2</v>
      </c>
      <c r="B90" s="377" t="str">
        <f t="shared" si="6"/>
        <v>M2C2</v>
      </c>
      <c r="C90" s="377" t="str">
        <f t="shared" si="7"/>
        <v>I</v>
      </c>
      <c r="D90" s="422" t="s">
        <v>5703</v>
      </c>
      <c r="E90" t="s">
        <v>4884</v>
      </c>
      <c r="F90" s="377" t="s">
        <v>4885</v>
      </c>
      <c r="G90" s="10">
        <v>300</v>
      </c>
      <c r="H90" s="2">
        <v>27</v>
      </c>
      <c r="I90" s="378">
        <v>1</v>
      </c>
      <c r="L90" s="10">
        <f t="shared" si="8"/>
        <v>300</v>
      </c>
      <c r="M90" s="10" t="str">
        <f t="shared" si="9"/>
        <v/>
      </c>
    </row>
    <row r="91" spans="1:13" x14ac:dyDescent="0.2">
      <c r="A91" s="377" t="str">
        <f t="shared" si="5"/>
        <v>M2</v>
      </c>
      <c r="B91" s="377" t="str">
        <f t="shared" si="6"/>
        <v>M2C2</v>
      </c>
      <c r="C91" s="377" t="str">
        <f t="shared" si="7"/>
        <v>I</v>
      </c>
      <c r="D91" s="422" t="s">
        <v>5704</v>
      </c>
      <c r="E91" t="s">
        <v>4886</v>
      </c>
      <c r="F91" s="377" t="s">
        <v>874</v>
      </c>
      <c r="G91" s="10">
        <v>250</v>
      </c>
      <c r="H91" s="2">
        <v>22</v>
      </c>
      <c r="I91" s="378">
        <v>1</v>
      </c>
      <c r="L91" s="10">
        <f t="shared" si="8"/>
        <v>250</v>
      </c>
      <c r="M91" s="10" t="str">
        <f t="shared" si="9"/>
        <v/>
      </c>
    </row>
    <row r="92" spans="1:13" x14ac:dyDescent="0.2">
      <c r="A92" s="377" t="str">
        <f t="shared" si="5"/>
        <v>M2</v>
      </c>
      <c r="B92" s="377" t="str">
        <f t="shared" si="6"/>
        <v>M2C3</v>
      </c>
      <c r="C92" s="377" t="str">
        <f t="shared" si="7"/>
        <v>I</v>
      </c>
      <c r="D92" s="422" t="s">
        <v>5710</v>
      </c>
      <c r="E92" t="s">
        <v>4887</v>
      </c>
      <c r="F92" s="377" t="s">
        <v>4888</v>
      </c>
      <c r="G92" s="10">
        <v>800</v>
      </c>
      <c r="H92" s="2" t="s">
        <v>4796</v>
      </c>
      <c r="I92" s="378">
        <v>0.4</v>
      </c>
      <c r="L92" s="10">
        <f t="shared" si="8"/>
        <v>320</v>
      </c>
      <c r="M92" s="10" t="str">
        <f t="shared" si="9"/>
        <v/>
      </c>
    </row>
    <row r="93" spans="1:13" x14ac:dyDescent="0.2">
      <c r="A93" s="377" t="str">
        <f t="shared" si="5"/>
        <v>M2</v>
      </c>
      <c r="B93" s="377" t="str">
        <f t="shared" si="6"/>
        <v>M2C3</v>
      </c>
      <c r="C93" s="377" t="str">
        <f t="shared" si="7"/>
        <v>I</v>
      </c>
      <c r="D93" s="422" t="s">
        <v>5711</v>
      </c>
      <c r="E93" t="s">
        <v>4889</v>
      </c>
      <c r="F93" s="377" t="s">
        <v>4890</v>
      </c>
      <c r="G93" s="22">
        <v>114</v>
      </c>
      <c r="H93" s="2">
        <v>26</v>
      </c>
      <c r="I93" s="378">
        <v>0.4</v>
      </c>
      <c r="L93" s="10">
        <f t="shared" si="8"/>
        <v>45.6</v>
      </c>
      <c r="M93" s="10" t="str">
        <f t="shared" si="9"/>
        <v/>
      </c>
    </row>
    <row r="94" spans="1:13" x14ac:dyDescent="0.2">
      <c r="A94" s="377" t="str">
        <f t="shared" si="5"/>
        <v>M2</v>
      </c>
      <c r="B94" s="377" t="str">
        <f t="shared" si="6"/>
        <v>M2C3</v>
      </c>
      <c r="C94" s="377" t="str">
        <f t="shared" si="7"/>
        <v>I</v>
      </c>
      <c r="D94" s="422" t="s">
        <v>5712</v>
      </c>
      <c r="E94" t="s">
        <v>4891</v>
      </c>
      <c r="F94" s="377" t="s">
        <v>4892</v>
      </c>
      <c r="G94" s="22">
        <v>12053</v>
      </c>
      <c r="H94" s="2" t="s">
        <v>4893</v>
      </c>
      <c r="I94" s="378">
        <v>1</v>
      </c>
      <c r="L94" s="10">
        <f t="shared" si="8"/>
        <v>12053</v>
      </c>
      <c r="M94" s="10" t="str">
        <f t="shared" si="9"/>
        <v/>
      </c>
    </row>
    <row r="95" spans="1:13" x14ac:dyDescent="0.2">
      <c r="A95" s="377" t="str">
        <f t="shared" si="5"/>
        <v>M2</v>
      </c>
      <c r="B95" s="377" t="str">
        <f t="shared" si="6"/>
        <v>M2C3</v>
      </c>
      <c r="C95" s="377" t="str">
        <f t="shared" si="7"/>
        <v>I</v>
      </c>
      <c r="D95" s="422" t="s">
        <v>5713</v>
      </c>
      <c r="E95" t="s">
        <v>4894</v>
      </c>
      <c r="F95" s="377" t="s">
        <v>4895</v>
      </c>
      <c r="G95" s="10">
        <v>200</v>
      </c>
      <c r="H95" s="2" t="s">
        <v>4896</v>
      </c>
      <c r="I95" s="378">
        <v>1</v>
      </c>
      <c r="L95" s="10">
        <f t="shared" si="8"/>
        <v>200</v>
      </c>
      <c r="M95" s="10" t="str">
        <f t="shared" si="9"/>
        <v/>
      </c>
    </row>
    <row r="96" spans="1:13" x14ac:dyDescent="0.2">
      <c r="A96" s="377" t="str">
        <f t="shared" si="5"/>
        <v>M2</v>
      </c>
      <c r="B96" s="377" t="str">
        <f t="shared" si="6"/>
        <v>M2C4</v>
      </c>
      <c r="C96" s="377" t="str">
        <f t="shared" si="7"/>
        <v>I</v>
      </c>
      <c r="D96" s="422" t="s">
        <v>5714</v>
      </c>
      <c r="E96" t="s">
        <v>4897</v>
      </c>
      <c r="F96" s="377" t="s">
        <v>871</v>
      </c>
      <c r="G96" s="10">
        <v>500</v>
      </c>
      <c r="H96" s="2">
        <v>35</v>
      </c>
      <c r="I96" s="378">
        <v>1</v>
      </c>
      <c r="L96" s="10">
        <f t="shared" si="8"/>
        <v>500</v>
      </c>
      <c r="M96" s="10" t="str">
        <f t="shared" si="9"/>
        <v/>
      </c>
    </row>
    <row r="97" spans="1:13" x14ac:dyDescent="0.2">
      <c r="A97" s="377" t="str">
        <f t="shared" si="5"/>
        <v>M2</v>
      </c>
      <c r="B97" s="377" t="str">
        <f t="shared" si="6"/>
        <v>M2C4</v>
      </c>
      <c r="C97" s="377" t="str">
        <f t="shared" si="7"/>
        <v>I</v>
      </c>
      <c r="D97" s="511" t="s">
        <v>6367</v>
      </c>
      <c r="E97" t="s">
        <v>4898</v>
      </c>
      <c r="F97" s="377" t="s">
        <v>4899</v>
      </c>
      <c r="G97" s="10">
        <v>1287</v>
      </c>
      <c r="H97" s="2">
        <v>35</v>
      </c>
      <c r="I97" s="378">
        <v>1</v>
      </c>
      <c r="L97" s="10">
        <f t="shared" si="8"/>
        <v>1287</v>
      </c>
      <c r="M97" s="10" t="str">
        <f t="shared" si="9"/>
        <v/>
      </c>
    </row>
    <row r="98" spans="1:13" x14ac:dyDescent="0.2">
      <c r="A98" s="377" t="str">
        <f t="shared" si="5"/>
        <v>M2</v>
      </c>
      <c r="B98" s="377" t="str">
        <f t="shared" si="6"/>
        <v>M2C4</v>
      </c>
      <c r="C98" s="377" t="str">
        <f t="shared" si="7"/>
        <v>I</v>
      </c>
      <c r="D98" s="511" t="s">
        <v>6368</v>
      </c>
      <c r="E98" t="s">
        <v>4900</v>
      </c>
      <c r="F98" s="377" t="s">
        <v>4899</v>
      </c>
      <c r="G98" s="10">
        <v>1200</v>
      </c>
      <c r="H98" s="2">
        <v>35</v>
      </c>
      <c r="I98" s="378">
        <v>1</v>
      </c>
      <c r="L98" s="10">
        <f t="shared" si="8"/>
        <v>1200</v>
      </c>
      <c r="M98" s="10" t="str">
        <f t="shared" si="9"/>
        <v/>
      </c>
    </row>
    <row r="99" spans="1:13" x14ac:dyDescent="0.2">
      <c r="A99" s="377" t="str">
        <f t="shared" si="5"/>
        <v>M2</v>
      </c>
      <c r="B99" s="377" t="str">
        <f t="shared" si="6"/>
        <v>M2C4</v>
      </c>
      <c r="C99" s="377" t="str">
        <f t="shared" si="7"/>
        <v>I</v>
      </c>
      <c r="D99" s="511" t="s">
        <v>6369</v>
      </c>
      <c r="E99" t="s">
        <v>4901</v>
      </c>
      <c r="F99" s="377" t="s">
        <v>4902</v>
      </c>
      <c r="G99" s="10">
        <v>3000</v>
      </c>
      <c r="H99" s="2">
        <v>35</v>
      </c>
      <c r="I99" s="378">
        <v>1</v>
      </c>
      <c r="L99" s="10">
        <f t="shared" si="8"/>
        <v>3000</v>
      </c>
      <c r="M99" s="10" t="str">
        <f t="shared" si="9"/>
        <v/>
      </c>
    </row>
    <row r="100" spans="1:13" x14ac:dyDescent="0.2">
      <c r="A100" s="377" t="str">
        <f t="shared" si="5"/>
        <v>M2</v>
      </c>
      <c r="B100" s="377" t="str">
        <f t="shared" si="6"/>
        <v>M2C4</v>
      </c>
      <c r="C100" s="377" t="str">
        <f t="shared" si="7"/>
        <v>I</v>
      </c>
      <c r="D100" s="511" t="s">
        <v>6369</v>
      </c>
      <c r="E100" t="s">
        <v>4903</v>
      </c>
      <c r="F100" s="377" t="s">
        <v>4904</v>
      </c>
      <c r="G100" s="10">
        <v>3000</v>
      </c>
      <c r="H100" s="2">
        <v>26</v>
      </c>
      <c r="I100" s="378">
        <v>0.4</v>
      </c>
      <c r="L100" s="10">
        <f t="shared" si="8"/>
        <v>1200</v>
      </c>
      <c r="M100" s="10" t="str">
        <f t="shared" si="9"/>
        <v/>
      </c>
    </row>
    <row r="101" spans="1:13" x14ac:dyDescent="0.2">
      <c r="A101" s="377" t="str">
        <f t="shared" si="5"/>
        <v>M2</v>
      </c>
      <c r="B101" s="377" t="str">
        <f t="shared" si="6"/>
        <v>M2C4</v>
      </c>
      <c r="C101" s="377" t="str">
        <f t="shared" si="7"/>
        <v>I</v>
      </c>
      <c r="D101" s="422" t="s">
        <v>5721</v>
      </c>
      <c r="E101" t="s">
        <v>4905</v>
      </c>
      <c r="F101" s="377" t="s">
        <v>4906</v>
      </c>
      <c r="G101" s="10">
        <v>330</v>
      </c>
      <c r="H101" s="2">
        <v>50</v>
      </c>
      <c r="I101" s="378">
        <v>0.4</v>
      </c>
      <c r="L101" s="10">
        <f t="shared" si="8"/>
        <v>132</v>
      </c>
      <c r="M101" s="10" t="str">
        <f t="shared" si="9"/>
        <v/>
      </c>
    </row>
    <row r="102" spans="1:13" x14ac:dyDescent="0.2">
      <c r="A102" s="377" t="str">
        <f t="shared" si="5"/>
        <v>M2</v>
      </c>
      <c r="B102" s="377" t="str">
        <f t="shared" si="6"/>
        <v>M2C4</v>
      </c>
      <c r="C102" s="377" t="str">
        <f t="shared" si="7"/>
        <v>I</v>
      </c>
      <c r="D102" s="476" t="s">
        <v>5722</v>
      </c>
      <c r="E102" t="s">
        <v>4907</v>
      </c>
      <c r="F102" s="377" t="s">
        <v>4908</v>
      </c>
      <c r="G102" s="10">
        <v>82</v>
      </c>
      <c r="H102" s="2">
        <v>50</v>
      </c>
      <c r="I102" s="378">
        <v>0.4</v>
      </c>
      <c r="L102" s="10">
        <f t="shared" si="8"/>
        <v>32.800000000000004</v>
      </c>
      <c r="M102" s="10" t="str">
        <f t="shared" si="9"/>
        <v/>
      </c>
    </row>
    <row r="103" spans="1:13" x14ac:dyDescent="0.2">
      <c r="A103" s="377" t="str">
        <f t="shared" si="5"/>
        <v>M2</v>
      </c>
      <c r="B103" s="377" t="str">
        <f t="shared" si="6"/>
        <v>M2C4</v>
      </c>
      <c r="C103" s="377" t="str">
        <f t="shared" si="7"/>
        <v>I</v>
      </c>
      <c r="D103" s="476" t="s">
        <v>5722</v>
      </c>
      <c r="E103" t="s">
        <v>4909</v>
      </c>
      <c r="F103" s="377" t="s">
        <v>4910</v>
      </c>
      <c r="G103" s="10">
        <v>14</v>
      </c>
      <c r="J103" s="2" t="s">
        <v>4911</v>
      </c>
      <c r="K103" s="378">
        <v>1</v>
      </c>
      <c r="L103" s="10" t="str">
        <f t="shared" si="8"/>
        <v/>
      </c>
      <c r="M103" s="10">
        <f t="shared" si="9"/>
        <v>14</v>
      </c>
    </row>
    <row r="104" spans="1:13" x14ac:dyDescent="0.2">
      <c r="A104" s="377" t="str">
        <f t="shared" si="5"/>
        <v>M2</v>
      </c>
      <c r="B104" s="377" t="str">
        <f t="shared" si="6"/>
        <v>M2C4</v>
      </c>
      <c r="C104" s="377" t="str">
        <f t="shared" si="7"/>
        <v>I</v>
      </c>
      <c r="D104" s="476" t="s">
        <v>5722</v>
      </c>
      <c r="E104" t="s">
        <v>4912</v>
      </c>
      <c r="F104" s="377" t="s">
        <v>4913</v>
      </c>
      <c r="G104" s="10">
        <v>4</v>
      </c>
      <c r="J104" s="2">
        <v>11</v>
      </c>
      <c r="K104" s="378">
        <v>1</v>
      </c>
      <c r="L104" s="10" t="str">
        <f t="shared" si="8"/>
        <v/>
      </c>
      <c r="M104" s="10">
        <f t="shared" si="9"/>
        <v>4</v>
      </c>
    </row>
    <row r="105" spans="1:13" x14ac:dyDescent="0.2">
      <c r="A105" s="377" t="str">
        <f t="shared" si="5"/>
        <v>M2</v>
      </c>
      <c r="B105" s="377" t="str">
        <f t="shared" si="6"/>
        <v>M2C4</v>
      </c>
      <c r="C105" s="377" t="str">
        <f t="shared" si="7"/>
        <v>I</v>
      </c>
      <c r="D105" s="422" t="s">
        <v>5723</v>
      </c>
      <c r="E105" t="s">
        <v>4914</v>
      </c>
      <c r="F105" s="377" t="s">
        <v>4915</v>
      </c>
      <c r="G105" s="10">
        <v>357</v>
      </c>
      <c r="H105" s="2">
        <v>50</v>
      </c>
      <c r="I105" s="378">
        <v>0.4</v>
      </c>
      <c r="L105" s="10">
        <f t="shared" si="8"/>
        <v>142.80000000000001</v>
      </c>
      <c r="M105" s="10" t="str">
        <f t="shared" si="9"/>
        <v/>
      </c>
    </row>
    <row r="106" spans="1:13" x14ac:dyDescent="0.2">
      <c r="A106" s="377" t="str">
        <f t="shared" si="5"/>
        <v>M2</v>
      </c>
      <c r="B106" s="377" t="str">
        <f t="shared" si="6"/>
        <v>M2C4</v>
      </c>
      <c r="C106" s="377" t="str">
        <f t="shared" si="7"/>
        <v>I</v>
      </c>
      <c r="D106" s="422" t="s">
        <v>5725</v>
      </c>
      <c r="E106" t="s">
        <v>4916</v>
      </c>
      <c r="F106" s="377" t="s">
        <v>818</v>
      </c>
      <c r="G106" s="10">
        <v>400</v>
      </c>
      <c r="H106" s="2">
        <v>49</v>
      </c>
      <c r="I106" s="378">
        <v>0.4</v>
      </c>
      <c r="L106" s="10">
        <f t="shared" si="8"/>
        <v>160</v>
      </c>
      <c r="M106" s="10" t="str">
        <f t="shared" si="9"/>
        <v/>
      </c>
    </row>
    <row r="107" spans="1:13" x14ac:dyDescent="0.2">
      <c r="A107" s="377" t="str">
        <f t="shared" si="5"/>
        <v>M2</v>
      </c>
      <c r="B107" s="377" t="str">
        <f t="shared" si="6"/>
        <v>M2C4</v>
      </c>
      <c r="C107" s="377" t="str">
        <f t="shared" si="7"/>
        <v>I</v>
      </c>
      <c r="D107" s="422" t="s">
        <v>5726</v>
      </c>
      <c r="E107" t="s">
        <v>4917</v>
      </c>
      <c r="F107" s="377" t="s">
        <v>767</v>
      </c>
      <c r="G107" s="10">
        <v>2000</v>
      </c>
      <c r="H107" s="2">
        <v>40</v>
      </c>
      <c r="I107" s="378">
        <v>0.4</v>
      </c>
      <c r="L107" s="10">
        <f t="shared" si="8"/>
        <v>800</v>
      </c>
      <c r="M107" s="10" t="str">
        <f t="shared" si="9"/>
        <v/>
      </c>
    </row>
    <row r="108" spans="1:13" x14ac:dyDescent="0.2">
      <c r="A108" s="377" t="str">
        <f t="shared" si="5"/>
        <v>M2</v>
      </c>
      <c r="B108" s="377" t="str">
        <f t="shared" si="6"/>
        <v>M2C4</v>
      </c>
      <c r="C108" s="377" t="str">
        <f t="shared" si="7"/>
        <v>I</v>
      </c>
      <c r="D108" s="422" t="s">
        <v>5727</v>
      </c>
      <c r="E108" t="s">
        <v>4918</v>
      </c>
      <c r="F108" s="377" t="s">
        <v>810</v>
      </c>
      <c r="G108" s="10">
        <v>900</v>
      </c>
      <c r="H108" s="2" t="s">
        <v>4919</v>
      </c>
      <c r="I108" s="378">
        <v>0.4</v>
      </c>
      <c r="L108" s="10">
        <f t="shared" si="8"/>
        <v>360</v>
      </c>
      <c r="M108" s="10" t="str">
        <f t="shared" si="9"/>
        <v/>
      </c>
    </row>
    <row r="109" spans="1:13" x14ac:dyDescent="0.2">
      <c r="A109" s="377" t="str">
        <f t="shared" si="5"/>
        <v>M2</v>
      </c>
      <c r="B109" s="377" t="str">
        <f t="shared" si="6"/>
        <v>M2C4</v>
      </c>
      <c r="C109" s="377" t="str">
        <f t="shared" si="7"/>
        <v>I</v>
      </c>
      <c r="D109" s="422" t="s">
        <v>5728</v>
      </c>
      <c r="E109" t="s">
        <v>4920</v>
      </c>
      <c r="F109" s="377" t="s">
        <v>4921</v>
      </c>
      <c r="G109" s="10">
        <v>880</v>
      </c>
      <c r="H109" s="2">
        <v>40</v>
      </c>
      <c r="I109" s="378">
        <v>0.4</v>
      </c>
      <c r="L109" s="10">
        <f t="shared" si="8"/>
        <v>352</v>
      </c>
      <c r="M109" s="10" t="str">
        <f t="shared" si="9"/>
        <v/>
      </c>
    </row>
    <row r="110" spans="1:13" x14ac:dyDescent="0.2">
      <c r="A110" s="377" t="str">
        <f t="shared" si="5"/>
        <v>M2</v>
      </c>
      <c r="B110" s="377" t="str">
        <f t="shared" si="6"/>
        <v>M2C4</v>
      </c>
      <c r="C110" s="377" t="str">
        <f t="shared" si="7"/>
        <v>I</v>
      </c>
      <c r="D110" s="422" t="s">
        <v>5729</v>
      </c>
      <c r="E110" t="s">
        <v>4922</v>
      </c>
      <c r="F110" s="377" t="s">
        <v>866</v>
      </c>
      <c r="G110" s="10">
        <v>600</v>
      </c>
      <c r="H110" s="2" t="s">
        <v>4923</v>
      </c>
      <c r="I110" s="378">
        <v>0.4</v>
      </c>
      <c r="L110" s="10">
        <f t="shared" si="8"/>
        <v>240</v>
      </c>
      <c r="M110" s="10" t="str">
        <f t="shared" si="9"/>
        <v/>
      </c>
    </row>
    <row r="111" spans="1:13" x14ac:dyDescent="0.2">
      <c r="A111" s="377" t="str">
        <f t="shared" si="5"/>
        <v>M3</v>
      </c>
      <c r="B111" s="377" t="str">
        <f t="shared" si="6"/>
        <v>M3C1</v>
      </c>
      <c r="C111" s="377" t="str">
        <f t="shared" si="7"/>
        <v>I</v>
      </c>
      <c r="D111" s="422" t="s">
        <v>5736</v>
      </c>
      <c r="E111" t="s">
        <v>5019</v>
      </c>
      <c r="F111" s="377" t="s">
        <v>5017</v>
      </c>
      <c r="G111" s="10">
        <v>1400</v>
      </c>
      <c r="H111" s="2">
        <v>64</v>
      </c>
      <c r="I111" s="378">
        <v>1</v>
      </c>
      <c r="L111" s="10">
        <f t="shared" si="8"/>
        <v>1400</v>
      </c>
      <c r="M111" s="10" t="str">
        <f t="shared" si="9"/>
        <v/>
      </c>
    </row>
    <row r="112" spans="1:13" x14ac:dyDescent="0.2">
      <c r="A112" s="377" t="str">
        <f t="shared" si="5"/>
        <v>M3</v>
      </c>
      <c r="B112" s="377" t="str">
        <f t="shared" si="6"/>
        <v>M3C1</v>
      </c>
      <c r="C112" s="377" t="str">
        <f t="shared" si="7"/>
        <v>I</v>
      </c>
      <c r="D112" s="422" t="s">
        <v>5737</v>
      </c>
      <c r="E112" t="s">
        <v>4924</v>
      </c>
      <c r="F112" s="377" t="s">
        <v>4925</v>
      </c>
      <c r="G112" s="10">
        <v>1440</v>
      </c>
      <c r="H112" s="2">
        <v>64</v>
      </c>
      <c r="I112" s="378">
        <v>1</v>
      </c>
      <c r="L112" s="10">
        <f t="shared" si="8"/>
        <v>1440</v>
      </c>
      <c r="M112" s="10" t="str">
        <f t="shared" si="9"/>
        <v/>
      </c>
    </row>
    <row r="113" spans="1:13" x14ac:dyDescent="0.2">
      <c r="A113" s="377" t="str">
        <f t="shared" si="5"/>
        <v>M3</v>
      </c>
      <c r="B113" s="377" t="str">
        <f t="shared" si="6"/>
        <v>M3C1</v>
      </c>
      <c r="C113" s="377" t="str">
        <f t="shared" si="7"/>
        <v>I</v>
      </c>
      <c r="D113" s="422" t="s">
        <v>5738</v>
      </c>
      <c r="E113" t="s">
        <v>4926</v>
      </c>
      <c r="F113" s="377" t="s">
        <v>4927</v>
      </c>
      <c r="G113" s="10">
        <v>1800</v>
      </c>
      <c r="H113" s="2">
        <v>64</v>
      </c>
      <c r="I113" s="378">
        <v>1</v>
      </c>
      <c r="L113" s="10">
        <f t="shared" si="8"/>
        <v>1800</v>
      </c>
      <c r="M113" s="10" t="str">
        <f t="shared" si="9"/>
        <v/>
      </c>
    </row>
    <row r="114" spans="1:13" x14ac:dyDescent="0.2">
      <c r="A114" s="377" t="str">
        <f t="shared" si="5"/>
        <v>M3</v>
      </c>
      <c r="B114" s="377" t="str">
        <f t="shared" si="6"/>
        <v>M3C1</v>
      </c>
      <c r="C114" s="377" t="str">
        <f t="shared" si="7"/>
        <v>I</v>
      </c>
      <c r="D114" s="422" t="s">
        <v>5739</v>
      </c>
      <c r="E114" t="s">
        <v>4928</v>
      </c>
      <c r="F114" s="377" t="s">
        <v>4929</v>
      </c>
      <c r="G114" s="10">
        <v>3670</v>
      </c>
      <c r="H114" s="2">
        <v>64</v>
      </c>
      <c r="I114" s="378">
        <v>1</v>
      </c>
      <c r="L114" s="10">
        <f t="shared" si="8"/>
        <v>3670</v>
      </c>
      <c r="M114" s="10" t="str">
        <f t="shared" si="9"/>
        <v/>
      </c>
    </row>
    <row r="115" spans="1:13" x14ac:dyDescent="0.2">
      <c r="A115" s="377" t="str">
        <f t="shared" si="5"/>
        <v>M3</v>
      </c>
      <c r="B115" s="377" t="str">
        <f t="shared" si="6"/>
        <v>M3C1</v>
      </c>
      <c r="C115" s="377" t="str">
        <f t="shared" si="7"/>
        <v>I</v>
      </c>
      <c r="D115" s="422" t="s">
        <v>5740</v>
      </c>
      <c r="E115" t="s">
        <v>4930</v>
      </c>
      <c r="F115" s="377" t="s">
        <v>4931</v>
      </c>
      <c r="G115" s="10">
        <v>3970</v>
      </c>
      <c r="H115" s="2">
        <v>64</v>
      </c>
      <c r="I115" s="378">
        <v>1</v>
      </c>
      <c r="L115" s="10">
        <f t="shared" si="8"/>
        <v>3970</v>
      </c>
      <c r="M115" s="10" t="str">
        <f t="shared" si="9"/>
        <v/>
      </c>
    </row>
    <row r="116" spans="1:13" x14ac:dyDescent="0.2">
      <c r="A116" s="377" t="str">
        <f t="shared" si="5"/>
        <v>M3</v>
      </c>
      <c r="B116" s="377" t="str">
        <f t="shared" si="6"/>
        <v>M3C1</v>
      </c>
      <c r="C116" s="377" t="str">
        <f t="shared" si="7"/>
        <v>I</v>
      </c>
      <c r="D116" s="422" t="s">
        <v>5741</v>
      </c>
      <c r="E116" t="s">
        <v>4932</v>
      </c>
      <c r="F116" s="377" t="s">
        <v>4933</v>
      </c>
      <c r="G116" s="10">
        <v>930</v>
      </c>
      <c r="H116" s="2">
        <v>65</v>
      </c>
      <c r="I116" s="378">
        <v>1</v>
      </c>
      <c r="L116" s="10">
        <f t="shared" si="8"/>
        <v>930</v>
      </c>
      <c r="M116" s="10" t="str">
        <f t="shared" si="9"/>
        <v/>
      </c>
    </row>
    <row r="117" spans="1:13" x14ac:dyDescent="0.2">
      <c r="A117" s="377" t="str">
        <f t="shared" si="5"/>
        <v>M3</v>
      </c>
      <c r="B117" s="377" t="str">
        <f t="shared" si="6"/>
        <v>M3C1</v>
      </c>
      <c r="C117" s="377" t="str">
        <f t="shared" si="7"/>
        <v>I</v>
      </c>
      <c r="D117" s="422" t="s">
        <v>5742</v>
      </c>
      <c r="E117" t="s">
        <v>4934</v>
      </c>
      <c r="F117" s="377" t="s">
        <v>4935</v>
      </c>
      <c r="G117" s="10">
        <v>620</v>
      </c>
      <c r="H117" s="2">
        <v>68</v>
      </c>
      <c r="I117" s="378">
        <v>1</v>
      </c>
      <c r="L117" s="10">
        <f t="shared" si="8"/>
        <v>620</v>
      </c>
      <c r="M117" s="10" t="str">
        <f t="shared" si="9"/>
        <v/>
      </c>
    </row>
    <row r="118" spans="1:13" x14ac:dyDescent="0.2">
      <c r="A118" s="377" t="str">
        <f t="shared" si="5"/>
        <v>M3</v>
      </c>
      <c r="B118" s="377" t="str">
        <f t="shared" si="6"/>
        <v>M3C1</v>
      </c>
      <c r="C118" s="377" t="str">
        <f t="shared" si="7"/>
        <v>I</v>
      </c>
      <c r="D118" s="422" t="s">
        <v>5743</v>
      </c>
      <c r="E118" t="s">
        <v>4936</v>
      </c>
      <c r="F118" s="377" t="s">
        <v>4937</v>
      </c>
      <c r="G118" s="10">
        <v>510</v>
      </c>
      <c r="H118" s="2">
        <v>68</v>
      </c>
      <c r="I118" s="378">
        <v>1</v>
      </c>
      <c r="L118" s="10">
        <f t="shared" si="8"/>
        <v>510</v>
      </c>
      <c r="M118" s="10" t="str">
        <f t="shared" si="9"/>
        <v/>
      </c>
    </row>
    <row r="119" spans="1:13" x14ac:dyDescent="0.2">
      <c r="A119" s="377" t="str">
        <f t="shared" si="5"/>
        <v>M3</v>
      </c>
      <c r="B119" s="377" t="str">
        <f t="shared" si="6"/>
        <v>M3C1</v>
      </c>
      <c r="C119" s="377" t="str">
        <f t="shared" si="7"/>
        <v>I</v>
      </c>
      <c r="D119" s="422" t="s">
        <v>5744</v>
      </c>
      <c r="E119" t="s">
        <v>4938</v>
      </c>
      <c r="F119" s="377" t="s">
        <v>4939</v>
      </c>
      <c r="G119" s="10">
        <v>450</v>
      </c>
      <c r="H119" s="2">
        <v>65</v>
      </c>
      <c r="I119" s="378">
        <v>1</v>
      </c>
      <c r="L119" s="10">
        <f t="shared" si="8"/>
        <v>450</v>
      </c>
      <c r="M119" s="10" t="str">
        <f t="shared" si="9"/>
        <v/>
      </c>
    </row>
    <row r="120" spans="1:13" x14ac:dyDescent="0.2">
      <c r="A120" s="377" t="str">
        <f t="shared" si="5"/>
        <v>M3</v>
      </c>
      <c r="B120" s="377" t="str">
        <f t="shared" si="6"/>
        <v>M3C1</v>
      </c>
      <c r="C120" s="377" t="str">
        <f t="shared" si="7"/>
        <v>I</v>
      </c>
      <c r="D120" s="422" t="s">
        <v>5745</v>
      </c>
      <c r="E120" t="s">
        <v>4940</v>
      </c>
      <c r="F120" s="377" t="s">
        <v>4941</v>
      </c>
      <c r="G120" s="10">
        <v>2970</v>
      </c>
      <c r="H120" s="2">
        <v>71</v>
      </c>
      <c r="I120" s="378">
        <v>0.4</v>
      </c>
      <c r="J120" s="2">
        <v>71</v>
      </c>
      <c r="K120" s="378">
        <v>1</v>
      </c>
      <c r="L120" s="10">
        <f t="shared" si="8"/>
        <v>1188</v>
      </c>
      <c r="M120" s="10">
        <f t="shared" si="9"/>
        <v>2970</v>
      </c>
    </row>
    <row r="121" spans="1:13" x14ac:dyDescent="0.2">
      <c r="A121" s="377" t="str">
        <f t="shared" si="5"/>
        <v>M3</v>
      </c>
      <c r="B121" s="377" t="str">
        <f t="shared" si="6"/>
        <v>M3C1</v>
      </c>
      <c r="C121" s="377" t="str">
        <f t="shared" si="7"/>
        <v>I</v>
      </c>
      <c r="D121" s="422" t="s">
        <v>5746</v>
      </c>
      <c r="E121" t="s">
        <v>4942</v>
      </c>
      <c r="F121" s="377" t="s">
        <v>4943</v>
      </c>
      <c r="G121" s="10">
        <v>2970</v>
      </c>
      <c r="H121" s="2">
        <v>68</v>
      </c>
      <c r="I121" s="378">
        <v>1</v>
      </c>
      <c r="L121" s="10">
        <f t="shared" si="8"/>
        <v>2970</v>
      </c>
      <c r="M121" s="10" t="str">
        <f t="shared" si="9"/>
        <v/>
      </c>
    </row>
    <row r="122" spans="1:13" x14ac:dyDescent="0.2">
      <c r="A122" s="377" t="str">
        <f t="shared" si="5"/>
        <v>M3</v>
      </c>
      <c r="B122" s="377" t="str">
        <f t="shared" si="6"/>
        <v>M3C1</v>
      </c>
      <c r="C122" s="377" t="str">
        <f t="shared" si="7"/>
        <v>I</v>
      </c>
      <c r="D122" s="422" t="s">
        <v>5748</v>
      </c>
      <c r="E122" t="s">
        <v>4944</v>
      </c>
      <c r="F122" s="377" t="s">
        <v>4945</v>
      </c>
      <c r="G122" s="10">
        <v>936</v>
      </c>
      <c r="H122" s="2">
        <v>69</v>
      </c>
      <c r="I122" s="378">
        <v>0.4</v>
      </c>
      <c r="L122" s="10">
        <f t="shared" si="8"/>
        <v>374.40000000000003</v>
      </c>
      <c r="M122" s="10" t="str">
        <f t="shared" si="9"/>
        <v/>
      </c>
    </row>
    <row r="123" spans="1:13" x14ac:dyDescent="0.2">
      <c r="A123" s="377" t="str">
        <f t="shared" si="5"/>
        <v>M3</v>
      </c>
      <c r="B123" s="377" t="str">
        <f t="shared" si="6"/>
        <v>M3C1</v>
      </c>
      <c r="C123" s="377" t="str">
        <f t="shared" si="7"/>
        <v>I</v>
      </c>
      <c r="D123" s="422" t="s">
        <v>5750</v>
      </c>
      <c r="E123" t="s">
        <v>4946</v>
      </c>
      <c r="F123" s="377" t="s">
        <v>4947</v>
      </c>
      <c r="G123" s="10">
        <v>2400</v>
      </c>
      <c r="H123" s="2">
        <v>69</v>
      </c>
      <c r="I123" s="378">
        <v>0.4</v>
      </c>
      <c r="L123" s="10">
        <f t="shared" si="8"/>
        <v>960</v>
      </c>
      <c r="M123" s="10" t="str">
        <f t="shared" si="9"/>
        <v/>
      </c>
    </row>
    <row r="124" spans="1:13" x14ac:dyDescent="0.2">
      <c r="A124" s="377" t="str">
        <f t="shared" si="5"/>
        <v>M3</v>
      </c>
      <c r="B124" s="377" t="str">
        <f t="shared" si="6"/>
        <v>M3C1</v>
      </c>
      <c r="C124" s="377" t="str">
        <f t="shared" si="7"/>
        <v>I</v>
      </c>
      <c r="D124" s="422" t="s">
        <v>5751</v>
      </c>
      <c r="E124" t="s">
        <v>4948</v>
      </c>
      <c r="F124" s="377" t="s">
        <v>4949</v>
      </c>
      <c r="G124" s="10">
        <v>700</v>
      </c>
      <c r="H124" s="2">
        <v>69</v>
      </c>
      <c r="I124" s="378">
        <v>0.4</v>
      </c>
      <c r="L124" s="10">
        <f t="shared" si="8"/>
        <v>280</v>
      </c>
      <c r="M124" s="10" t="str">
        <f t="shared" si="9"/>
        <v/>
      </c>
    </row>
    <row r="125" spans="1:13" x14ac:dyDescent="0.2">
      <c r="A125" s="377" t="str">
        <f t="shared" si="5"/>
        <v>M3</v>
      </c>
      <c r="B125" s="377" t="str">
        <f t="shared" si="6"/>
        <v>M3C2</v>
      </c>
      <c r="C125" s="377" t="str">
        <f t="shared" si="7"/>
        <v>I</v>
      </c>
      <c r="D125" s="476" t="s">
        <v>5747</v>
      </c>
      <c r="E125" t="s">
        <v>4950</v>
      </c>
      <c r="F125" s="377" t="s">
        <v>4951</v>
      </c>
      <c r="G125" s="10">
        <v>68</v>
      </c>
      <c r="H125" s="2">
        <v>26</v>
      </c>
      <c r="I125" s="378">
        <v>0.4</v>
      </c>
      <c r="L125" s="10">
        <f t="shared" si="8"/>
        <v>27.200000000000003</v>
      </c>
      <c r="M125" s="10" t="str">
        <f t="shared" si="9"/>
        <v/>
      </c>
    </row>
    <row r="126" spans="1:13" x14ac:dyDescent="0.2">
      <c r="A126" s="377" t="str">
        <f t="shared" si="5"/>
        <v>M3</v>
      </c>
      <c r="B126" s="377" t="str">
        <f t="shared" si="6"/>
        <v>M3C2</v>
      </c>
      <c r="C126" s="377" t="str">
        <f t="shared" si="7"/>
        <v>I</v>
      </c>
      <c r="D126" s="476" t="s">
        <v>5747</v>
      </c>
      <c r="E126" t="s">
        <v>4952</v>
      </c>
      <c r="F126" s="377" t="s">
        <v>4953</v>
      </c>
      <c r="G126" s="10">
        <v>124</v>
      </c>
      <c r="H126" s="2">
        <v>29</v>
      </c>
      <c r="I126" s="378">
        <v>1</v>
      </c>
      <c r="L126" s="10">
        <f t="shared" si="8"/>
        <v>124</v>
      </c>
      <c r="M126" s="10" t="str">
        <f t="shared" si="9"/>
        <v/>
      </c>
    </row>
    <row r="127" spans="1:13" x14ac:dyDescent="0.2">
      <c r="A127" s="377" t="str">
        <f t="shared" si="5"/>
        <v>M3</v>
      </c>
      <c r="B127" s="377" t="str">
        <f t="shared" si="6"/>
        <v>M3C2</v>
      </c>
      <c r="C127" s="377" t="str">
        <f t="shared" si="7"/>
        <v>I</v>
      </c>
      <c r="D127" s="476" t="s">
        <v>5747</v>
      </c>
      <c r="E127" t="s">
        <v>4954</v>
      </c>
      <c r="F127" s="377" t="s">
        <v>5018</v>
      </c>
      <c r="G127" s="10">
        <v>27</v>
      </c>
      <c r="H127" s="2">
        <v>48</v>
      </c>
      <c r="I127" s="378">
        <v>0.4</v>
      </c>
      <c r="L127" s="10">
        <f t="shared" si="8"/>
        <v>10.8</v>
      </c>
      <c r="M127" s="10" t="str">
        <f t="shared" si="9"/>
        <v/>
      </c>
    </row>
    <row r="128" spans="1:13" x14ac:dyDescent="0.2">
      <c r="A128" s="377" t="str">
        <f t="shared" si="5"/>
        <v>M3</v>
      </c>
      <c r="B128" s="377" t="str">
        <f t="shared" si="6"/>
        <v>M3C2</v>
      </c>
      <c r="C128" s="377" t="str">
        <f t="shared" si="7"/>
        <v>I</v>
      </c>
      <c r="D128" s="476" t="s">
        <v>5747</v>
      </c>
      <c r="E128" t="s">
        <v>4955</v>
      </c>
      <c r="F128" s="377" t="s">
        <v>4956</v>
      </c>
      <c r="G128" s="10">
        <v>30</v>
      </c>
      <c r="H128" s="2">
        <v>74</v>
      </c>
      <c r="I128" s="378">
        <v>1</v>
      </c>
      <c r="L128" s="10">
        <f t="shared" si="8"/>
        <v>30</v>
      </c>
      <c r="M128" s="10" t="str">
        <f t="shared" si="9"/>
        <v/>
      </c>
    </row>
    <row r="129" spans="1:13" x14ac:dyDescent="0.2">
      <c r="A129" s="377" t="str">
        <f t="shared" si="5"/>
        <v>M3</v>
      </c>
      <c r="B129" s="377" t="str">
        <f t="shared" si="6"/>
        <v>M3C2</v>
      </c>
      <c r="C129" s="377" t="str">
        <f t="shared" si="7"/>
        <v>I</v>
      </c>
      <c r="D129" s="476" t="s">
        <v>5747</v>
      </c>
      <c r="E129" t="s">
        <v>4957</v>
      </c>
      <c r="F129" s="377" t="s">
        <v>4958</v>
      </c>
      <c r="G129" s="10">
        <v>22</v>
      </c>
      <c r="H129" s="2">
        <v>77</v>
      </c>
      <c r="I129" s="378">
        <v>1</v>
      </c>
      <c r="L129" s="10">
        <f t="shared" si="8"/>
        <v>22</v>
      </c>
      <c r="M129" s="10" t="str">
        <f t="shared" si="9"/>
        <v/>
      </c>
    </row>
    <row r="130" spans="1:13" x14ac:dyDescent="0.2">
      <c r="A130" s="377" t="str">
        <f t="shared" si="5"/>
        <v>M3</v>
      </c>
      <c r="B130" s="377" t="str">
        <f t="shared" si="6"/>
        <v>M3C2</v>
      </c>
      <c r="C130" s="377" t="str">
        <f t="shared" si="7"/>
        <v>I</v>
      </c>
      <c r="D130" s="422" t="s">
        <v>5764</v>
      </c>
      <c r="E130" t="s">
        <v>4959</v>
      </c>
      <c r="F130" s="377" t="s">
        <v>4960</v>
      </c>
      <c r="G130" s="10">
        <v>30</v>
      </c>
      <c r="J130" s="2">
        <v>84</v>
      </c>
      <c r="K130" s="378">
        <v>1</v>
      </c>
      <c r="L130" s="10" t="str">
        <f t="shared" si="8"/>
        <v/>
      </c>
      <c r="M130" s="10">
        <f t="shared" si="9"/>
        <v>30</v>
      </c>
    </row>
    <row r="131" spans="1:13" x14ac:dyDescent="0.2">
      <c r="A131" s="377" t="str">
        <f t="shared" ref="A131:A164" si="10">LEFT(E131,2)</f>
        <v>M3</v>
      </c>
      <c r="B131" s="377" t="str">
        <f t="shared" ref="B131:B164" si="11">LEFT(E131,4)</f>
        <v>M3C2</v>
      </c>
      <c r="C131" s="377" t="str">
        <f t="shared" ref="C131:C164" si="12">MID(E131,6,1)</f>
        <v>I</v>
      </c>
      <c r="D131" s="422" t="s">
        <v>5765</v>
      </c>
      <c r="E131" t="s">
        <v>4961</v>
      </c>
      <c r="F131" s="377" t="s">
        <v>4962</v>
      </c>
      <c r="G131" s="10">
        <v>45</v>
      </c>
      <c r="J131" s="2">
        <v>84</v>
      </c>
      <c r="K131" s="378">
        <v>1</v>
      </c>
      <c r="L131" s="10" t="str">
        <f t="shared" ref="L131:L165" si="13">IF(I131&lt;&gt;"",G131*I131,"")</f>
        <v/>
      </c>
      <c r="M131" s="10">
        <f t="shared" ref="M131:M165" si="14">IF(K131&lt;&gt;"",G131*K131,"")</f>
        <v>45</v>
      </c>
    </row>
    <row r="132" spans="1:13" x14ac:dyDescent="0.2">
      <c r="A132" s="377" t="str">
        <f t="shared" si="10"/>
        <v>M3</v>
      </c>
      <c r="B132" s="377" t="str">
        <f t="shared" si="11"/>
        <v>M3C2</v>
      </c>
      <c r="C132" s="377" t="str">
        <f t="shared" si="12"/>
        <v>I</v>
      </c>
      <c r="D132" s="422" t="s">
        <v>5766</v>
      </c>
      <c r="E132" t="s">
        <v>4963</v>
      </c>
      <c r="F132" s="377" t="s">
        <v>4964</v>
      </c>
      <c r="G132" s="10">
        <v>175</v>
      </c>
      <c r="J132" s="2">
        <v>84</v>
      </c>
      <c r="K132" s="378">
        <v>1</v>
      </c>
      <c r="L132" s="10" t="str">
        <f t="shared" si="13"/>
        <v/>
      </c>
      <c r="M132" s="10">
        <f t="shared" si="14"/>
        <v>175</v>
      </c>
    </row>
    <row r="133" spans="1:13" x14ac:dyDescent="0.2">
      <c r="A133" s="377" t="str">
        <f>LEFT(E133,2)</f>
        <v>M3</v>
      </c>
      <c r="B133" s="377" t="str">
        <f>LEFT(E133,4)</f>
        <v>M3C2</v>
      </c>
      <c r="C133" s="377" t="str">
        <f>MID(E133,6,1)</f>
        <v>I</v>
      </c>
      <c r="D133" s="422" t="s">
        <v>5768</v>
      </c>
      <c r="E133" t="s">
        <v>4967</v>
      </c>
      <c r="F133" s="377" t="s">
        <v>4968</v>
      </c>
      <c r="G133" s="10">
        <v>30</v>
      </c>
      <c r="J133" s="2">
        <v>84</v>
      </c>
      <c r="K133" s="378">
        <v>1</v>
      </c>
      <c r="L133" s="10" t="str">
        <f>IF(I133&lt;&gt;"",G133*I133,"")</f>
        <v/>
      </c>
      <c r="M133" s="10">
        <f>IF(K133&lt;&gt;"",G133*K133,"")</f>
        <v>30</v>
      </c>
    </row>
    <row r="134" spans="1:13" x14ac:dyDescent="0.2">
      <c r="A134" s="377" t="str">
        <f t="shared" si="10"/>
        <v>M3</v>
      </c>
      <c r="B134" s="377" t="str">
        <f t="shared" si="11"/>
        <v>M3C2</v>
      </c>
      <c r="C134" s="377" t="str">
        <f t="shared" si="12"/>
        <v>I</v>
      </c>
      <c r="D134" s="422" t="s">
        <v>5769</v>
      </c>
      <c r="E134" t="s">
        <v>4965</v>
      </c>
      <c r="F134" s="377" t="s">
        <v>4966</v>
      </c>
      <c r="G134" s="10">
        <v>80</v>
      </c>
      <c r="J134" s="2">
        <v>84</v>
      </c>
      <c r="K134" s="378">
        <v>1</v>
      </c>
      <c r="L134" s="10" t="str">
        <f t="shared" si="13"/>
        <v/>
      </c>
      <c r="M134" s="10">
        <f t="shared" si="14"/>
        <v>80</v>
      </c>
    </row>
    <row r="135" spans="1:13" x14ac:dyDescent="0.2">
      <c r="A135" s="377" t="str">
        <f t="shared" si="10"/>
        <v>M4</v>
      </c>
      <c r="B135" s="377" t="str">
        <f t="shared" si="11"/>
        <v>M4C1</v>
      </c>
      <c r="C135" s="377" t="str">
        <f t="shared" si="12"/>
        <v>R</v>
      </c>
      <c r="D135" s="422" t="s">
        <v>5788</v>
      </c>
      <c r="E135" t="s">
        <v>4969</v>
      </c>
      <c r="F135" s="377" t="s">
        <v>4970</v>
      </c>
      <c r="G135" s="10">
        <v>960</v>
      </c>
      <c r="H135" s="2">
        <v>25</v>
      </c>
      <c r="I135" s="378">
        <v>0.4</v>
      </c>
      <c r="J135" s="2"/>
      <c r="K135" s="378"/>
      <c r="L135" s="10">
        <f t="shared" si="13"/>
        <v>384</v>
      </c>
      <c r="M135" s="10" t="str">
        <f t="shared" si="14"/>
        <v/>
      </c>
    </row>
    <row r="136" spans="1:13" s="377" customFormat="1" x14ac:dyDescent="0.2">
      <c r="A136" s="377" t="str">
        <f t="shared" si="10"/>
        <v>M4</v>
      </c>
      <c r="B136" s="377" t="str">
        <f t="shared" si="11"/>
        <v>M4C1</v>
      </c>
      <c r="C136" s="377" t="str">
        <f t="shared" si="12"/>
        <v>R</v>
      </c>
      <c r="D136" s="476" t="s">
        <v>5788</v>
      </c>
      <c r="E136" s="377" t="s">
        <v>4969</v>
      </c>
      <c r="F136" s="377" t="s">
        <v>4970</v>
      </c>
      <c r="G136" s="22">
        <v>780</v>
      </c>
      <c r="H136" s="381">
        <v>26</v>
      </c>
      <c r="I136" s="380">
        <v>0.4</v>
      </c>
      <c r="J136" s="2"/>
      <c r="K136" s="378"/>
      <c r="L136" s="10">
        <f t="shared" si="13"/>
        <v>312</v>
      </c>
      <c r="M136" s="10" t="str">
        <f t="shared" si="14"/>
        <v/>
      </c>
    </row>
    <row r="137" spans="1:13" x14ac:dyDescent="0.2">
      <c r="A137" s="377" t="str">
        <f t="shared" si="10"/>
        <v>M4</v>
      </c>
      <c r="B137" s="377" t="str">
        <f t="shared" si="11"/>
        <v>M4C1</v>
      </c>
      <c r="C137" s="377" t="str">
        <f t="shared" si="12"/>
        <v>I</v>
      </c>
      <c r="D137" s="422" t="s">
        <v>5763</v>
      </c>
      <c r="E137" s="403" t="s">
        <v>5538</v>
      </c>
      <c r="F137" s="377" t="s">
        <v>836</v>
      </c>
      <c r="G137" s="10">
        <v>800</v>
      </c>
      <c r="J137" s="2">
        <v>108</v>
      </c>
      <c r="K137" s="378">
        <v>1</v>
      </c>
      <c r="L137" s="10" t="str">
        <f t="shared" si="13"/>
        <v/>
      </c>
      <c r="M137" s="10">
        <f t="shared" si="14"/>
        <v>800</v>
      </c>
    </row>
    <row r="138" spans="1:13" x14ac:dyDescent="0.2">
      <c r="A138" s="377" t="str">
        <f t="shared" si="10"/>
        <v>M4</v>
      </c>
      <c r="B138" s="377" t="str">
        <f t="shared" si="11"/>
        <v>M4C1</v>
      </c>
      <c r="C138" s="377" t="str">
        <f t="shared" si="12"/>
        <v>I</v>
      </c>
      <c r="D138" s="422" t="s">
        <v>5784</v>
      </c>
      <c r="E138" t="s">
        <v>4971</v>
      </c>
      <c r="F138" s="377" t="s">
        <v>4972</v>
      </c>
      <c r="G138" s="10">
        <v>2100</v>
      </c>
      <c r="J138" s="2">
        <v>12</v>
      </c>
      <c r="K138" s="378">
        <v>1</v>
      </c>
      <c r="L138" s="10" t="str">
        <f t="shared" si="13"/>
        <v/>
      </c>
      <c r="M138" s="10">
        <f t="shared" si="14"/>
        <v>2100</v>
      </c>
    </row>
    <row r="139" spans="1:13" x14ac:dyDescent="0.2">
      <c r="A139" s="377" t="str">
        <f t="shared" si="10"/>
        <v>M4</v>
      </c>
      <c r="B139" s="377" t="str">
        <f t="shared" si="11"/>
        <v>M4C1</v>
      </c>
      <c r="C139" s="377" t="str">
        <f t="shared" si="12"/>
        <v>I</v>
      </c>
      <c r="D139" s="422" t="s">
        <v>5786</v>
      </c>
      <c r="E139" t="s">
        <v>4973</v>
      </c>
      <c r="F139" s="377" t="s">
        <v>887</v>
      </c>
      <c r="G139" s="10">
        <v>500</v>
      </c>
      <c r="J139" s="2">
        <v>108</v>
      </c>
      <c r="K139" s="378">
        <v>1</v>
      </c>
      <c r="L139" s="10" t="str">
        <f t="shared" si="13"/>
        <v/>
      </c>
      <c r="M139" s="10">
        <f t="shared" si="14"/>
        <v>500</v>
      </c>
    </row>
    <row r="140" spans="1:13" x14ac:dyDescent="0.2">
      <c r="A140" s="377" t="str">
        <f t="shared" si="10"/>
        <v>M4</v>
      </c>
      <c r="B140" s="377" t="str">
        <f t="shared" si="11"/>
        <v>M4C1</v>
      </c>
      <c r="C140" s="377" t="str">
        <f t="shared" si="12"/>
        <v>I</v>
      </c>
      <c r="D140" s="422" t="s">
        <v>5787</v>
      </c>
      <c r="E140" t="s">
        <v>4974</v>
      </c>
      <c r="F140" s="377" t="s">
        <v>4975</v>
      </c>
      <c r="G140" s="10">
        <v>432</v>
      </c>
      <c r="J140" s="2">
        <v>16</v>
      </c>
      <c r="K140" s="378">
        <v>0.4</v>
      </c>
      <c r="L140" s="10" t="str">
        <f t="shared" si="13"/>
        <v/>
      </c>
      <c r="M140" s="10">
        <f t="shared" si="14"/>
        <v>172.8</v>
      </c>
    </row>
    <row r="141" spans="1:13" x14ac:dyDescent="0.2">
      <c r="A141" s="377" t="str">
        <f t="shared" si="10"/>
        <v>M4</v>
      </c>
      <c r="B141" s="377" t="str">
        <f t="shared" si="11"/>
        <v>M4C2</v>
      </c>
      <c r="C141" s="377" t="str">
        <f t="shared" si="12"/>
        <v>I</v>
      </c>
      <c r="D141" s="422" t="s">
        <v>5795</v>
      </c>
      <c r="E141" t="s">
        <v>5038</v>
      </c>
      <c r="F141" s="377" t="s">
        <v>4976</v>
      </c>
      <c r="G141" s="22">
        <v>483</v>
      </c>
      <c r="H141" s="2">
        <v>23</v>
      </c>
      <c r="I141" s="378">
        <v>0.4</v>
      </c>
      <c r="L141" s="10">
        <f t="shared" si="13"/>
        <v>193.20000000000002</v>
      </c>
      <c r="M141" s="10" t="str">
        <f t="shared" si="14"/>
        <v/>
      </c>
    </row>
    <row r="142" spans="1:13" x14ac:dyDescent="0.2">
      <c r="A142" s="377" t="str">
        <f t="shared" si="10"/>
        <v>M4</v>
      </c>
      <c r="B142" s="377" t="str">
        <f t="shared" si="11"/>
        <v>M4C2</v>
      </c>
      <c r="C142" s="377" t="str">
        <f t="shared" si="12"/>
        <v>I</v>
      </c>
      <c r="D142" s="476" t="s">
        <v>5795</v>
      </c>
      <c r="E142" t="s">
        <v>4977</v>
      </c>
      <c r="F142" s="377" t="s">
        <v>4976</v>
      </c>
      <c r="G142" s="22">
        <v>483</v>
      </c>
      <c r="H142" s="2">
        <v>22</v>
      </c>
      <c r="I142" s="378">
        <v>1</v>
      </c>
      <c r="L142" s="10">
        <f t="shared" si="13"/>
        <v>483</v>
      </c>
      <c r="M142" s="10" t="str">
        <f t="shared" si="14"/>
        <v/>
      </c>
    </row>
    <row r="143" spans="1:13" x14ac:dyDescent="0.2">
      <c r="A143" s="377" t="str">
        <f t="shared" si="10"/>
        <v>M4</v>
      </c>
      <c r="B143" s="377" t="str">
        <f t="shared" si="11"/>
        <v>M4C2</v>
      </c>
      <c r="C143" s="377" t="str">
        <f t="shared" si="12"/>
        <v>I</v>
      </c>
      <c r="D143" s="422" t="s">
        <v>5796</v>
      </c>
      <c r="E143" t="s">
        <v>4978</v>
      </c>
      <c r="F143" s="377" t="s">
        <v>4979</v>
      </c>
      <c r="G143" s="22">
        <v>480</v>
      </c>
      <c r="H143" s="2">
        <v>22</v>
      </c>
      <c r="I143" s="378">
        <v>1</v>
      </c>
      <c r="J143" s="2"/>
      <c r="K143" s="378"/>
      <c r="L143" s="10">
        <f t="shared" si="13"/>
        <v>480</v>
      </c>
      <c r="M143" s="10" t="str">
        <f t="shared" si="14"/>
        <v/>
      </c>
    </row>
    <row r="144" spans="1:13" x14ac:dyDescent="0.2">
      <c r="A144" s="377" t="str">
        <f t="shared" si="10"/>
        <v>M4</v>
      </c>
      <c r="B144" s="377" t="str">
        <f t="shared" si="11"/>
        <v>M4C2</v>
      </c>
      <c r="C144" s="377" t="str">
        <f t="shared" si="12"/>
        <v>I</v>
      </c>
      <c r="D144" s="476" t="s">
        <v>5796</v>
      </c>
      <c r="E144" t="s">
        <v>4978</v>
      </c>
      <c r="F144" s="377" t="s">
        <v>4979</v>
      </c>
      <c r="G144" s="22">
        <v>240</v>
      </c>
      <c r="H144" s="2">
        <v>23</v>
      </c>
      <c r="I144" s="378">
        <v>0.4</v>
      </c>
      <c r="L144" s="10">
        <f t="shared" si="13"/>
        <v>96</v>
      </c>
      <c r="M144" s="10" t="str">
        <f t="shared" si="14"/>
        <v/>
      </c>
    </row>
    <row r="145" spans="1:13" x14ac:dyDescent="0.2">
      <c r="A145" s="377" t="str">
        <f t="shared" si="10"/>
        <v>M4</v>
      </c>
      <c r="B145" s="377" t="str">
        <f t="shared" si="11"/>
        <v>M4C2</v>
      </c>
      <c r="C145" s="377" t="str">
        <f t="shared" si="12"/>
        <v>I</v>
      </c>
      <c r="D145" s="476" t="s">
        <v>5796</v>
      </c>
      <c r="E145" t="s">
        <v>4978</v>
      </c>
      <c r="F145" s="377" t="s">
        <v>4979</v>
      </c>
      <c r="G145" s="22">
        <v>240</v>
      </c>
      <c r="J145" s="2" t="s">
        <v>4776</v>
      </c>
      <c r="K145" s="378">
        <v>1</v>
      </c>
      <c r="L145" s="10" t="str">
        <f t="shared" si="13"/>
        <v/>
      </c>
      <c r="M145" s="10">
        <f t="shared" si="14"/>
        <v>240</v>
      </c>
    </row>
    <row r="146" spans="1:13" x14ac:dyDescent="0.2">
      <c r="A146" s="377" t="str">
        <f t="shared" si="10"/>
        <v>M4</v>
      </c>
      <c r="B146" s="377" t="str">
        <f t="shared" si="11"/>
        <v>M4C2</v>
      </c>
      <c r="C146" s="377" t="str">
        <f t="shared" si="12"/>
        <v>I</v>
      </c>
      <c r="D146" s="422" t="s">
        <v>5797</v>
      </c>
      <c r="E146" t="s">
        <v>4980</v>
      </c>
      <c r="F146" s="377" t="s">
        <v>4981</v>
      </c>
      <c r="G146" s="10">
        <v>1300</v>
      </c>
      <c r="J146" s="2">
        <v>19</v>
      </c>
      <c r="K146" s="378">
        <v>0.4</v>
      </c>
      <c r="L146" s="10" t="str">
        <f t="shared" si="13"/>
        <v/>
      </c>
      <c r="M146" s="10">
        <f t="shared" si="14"/>
        <v>520</v>
      </c>
    </row>
    <row r="147" spans="1:13" x14ac:dyDescent="0.2">
      <c r="A147" s="377" t="str">
        <f t="shared" si="10"/>
        <v>M4</v>
      </c>
      <c r="B147" s="377" t="str">
        <f t="shared" si="11"/>
        <v>M4C2</v>
      </c>
      <c r="C147" s="377" t="str">
        <f t="shared" si="12"/>
        <v>I</v>
      </c>
      <c r="D147" s="422" t="s">
        <v>5799</v>
      </c>
      <c r="E147" t="s">
        <v>4982</v>
      </c>
      <c r="F147" s="377" t="s">
        <v>4983</v>
      </c>
      <c r="G147" s="10">
        <v>900</v>
      </c>
      <c r="J147" s="2" t="s">
        <v>4984</v>
      </c>
      <c r="K147" s="378">
        <v>1</v>
      </c>
      <c r="L147" s="10" t="str">
        <f t="shared" si="13"/>
        <v/>
      </c>
      <c r="M147" s="10">
        <f t="shared" si="14"/>
        <v>900</v>
      </c>
    </row>
    <row r="148" spans="1:13" x14ac:dyDescent="0.2">
      <c r="A148" s="377" t="str">
        <f t="shared" si="10"/>
        <v>M4</v>
      </c>
      <c r="B148" s="377" t="str">
        <f t="shared" si="11"/>
        <v>M4C2</v>
      </c>
      <c r="C148" s="377" t="str">
        <f t="shared" si="12"/>
        <v>I</v>
      </c>
      <c r="D148" s="476" t="s">
        <v>5799</v>
      </c>
      <c r="E148" t="s">
        <v>4985</v>
      </c>
      <c r="F148" s="377" t="s">
        <v>4986</v>
      </c>
      <c r="G148" s="10">
        <v>600</v>
      </c>
      <c r="H148" s="2">
        <v>22</v>
      </c>
      <c r="I148" s="378">
        <v>1</v>
      </c>
      <c r="L148" s="10">
        <f t="shared" si="13"/>
        <v>600</v>
      </c>
      <c r="M148" s="10" t="str">
        <f t="shared" si="14"/>
        <v/>
      </c>
    </row>
    <row r="149" spans="1:13" x14ac:dyDescent="0.2">
      <c r="A149" s="377" t="str">
        <f t="shared" si="10"/>
        <v>M4</v>
      </c>
      <c r="B149" s="377" t="str">
        <f t="shared" si="11"/>
        <v>M4C2</v>
      </c>
      <c r="C149" s="377" t="str">
        <f t="shared" si="12"/>
        <v>I</v>
      </c>
      <c r="D149" s="422" t="s">
        <v>5800</v>
      </c>
      <c r="E149" t="s">
        <v>4987</v>
      </c>
      <c r="F149" s="377" t="s">
        <v>4988</v>
      </c>
      <c r="G149" s="10">
        <v>120</v>
      </c>
      <c r="H149" s="2">
        <v>22</v>
      </c>
      <c r="I149" s="378">
        <v>1</v>
      </c>
      <c r="L149" s="10">
        <f t="shared" si="13"/>
        <v>120</v>
      </c>
      <c r="M149" s="10" t="str">
        <f t="shared" si="14"/>
        <v/>
      </c>
    </row>
    <row r="150" spans="1:13" x14ac:dyDescent="0.2">
      <c r="A150" s="377" t="str">
        <f t="shared" si="10"/>
        <v>M4</v>
      </c>
      <c r="B150" s="377" t="str">
        <f t="shared" si="11"/>
        <v>M4C2</v>
      </c>
      <c r="C150" s="377" t="str">
        <f t="shared" si="12"/>
        <v>I</v>
      </c>
      <c r="D150" s="476" t="s">
        <v>5800</v>
      </c>
      <c r="E150" t="s">
        <v>4989</v>
      </c>
      <c r="F150" s="377" t="s">
        <v>4990</v>
      </c>
      <c r="G150" s="10">
        <v>80</v>
      </c>
      <c r="J150" s="2" t="s">
        <v>4776</v>
      </c>
      <c r="K150" s="378">
        <v>1</v>
      </c>
      <c r="L150" s="10" t="str">
        <f t="shared" si="13"/>
        <v/>
      </c>
      <c r="M150" s="10">
        <f t="shared" si="14"/>
        <v>80</v>
      </c>
    </row>
    <row r="151" spans="1:13" x14ac:dyDescent="0.2">
      <c r="A151" s="377" t="str">
        <f t="shared" si="10"/>
        <v>M4</v>
      </c>
      <c r="B151" s="377" t="str">
        <f t="shared" si="11"/>
        <v>M4C2</v>
      </c>
      <c r="C151" s="377" t="str">
        <f t="shared" si="12"/>
        <v>I</v>
      </c>
      <c r="D151" s="422" t="s">
        <v>5801</v>
      </c>
      <c r="E151" t="s">
        <v>4991</v>
      </c>
      <c r="F151" s="377" t="s">
        <v>4992</v>
      </c>
      <c r="G151" s="10">
        <v>350</v>
      </c>
      <c r="J151" s="2">
        <v>10</v>
      </c>
      <c r="K151" s="378">
        <v>1</v>
      </c>
      <c r="L151" s="10" t="str">
        <f t="shared" si="13"/>
        <v/>
      </c>
      <c r="M151" s="10">
        <f t="shared" si="14"/>
        <v>350</v>
      </c>
    </row>
    <row r="152" spans="1:13" x14ac:dyDescent="0.2">
      <c r="A152" s="377" t="str">
        <f t="shared" si="10"/>
        <v>M4</v>
      </c>
      <c r="B152" s="377" t="str">
        <f t="shared" si="11"/>
        <v>M4C2</v>
      </c>
      <c r="C152" s="377" t="str">
        <f t="shared" si="12"/>
        <v>I</v>
      </c>
      <c r="D152" s="422" t="s">
        <v>5802</v>
      </c>
      <c r="E152" t="s">
        <v>4993</v>
      </c>
      <c r="F152" s="377" t="s">
        <v>4994</v>
      </c>
      <c r="G152" s="10">
        <v>1580</v>
      </c>
      <c r="J152" s="2">
        <v>55</v>
      </c>
      <c r="K152" s="378">
        <v>1</v>
      </c>
      <c r="L152" s="10" t="str">
        <f t="shared" si="13"/>
        <v/>
      </c>
      <c r="M152" s="10">
        <f t="shared" si="14"/>
        <v>1580</v>
      </c>
    </row>
    <row r="153" spans="1:13" x14ac:dyDescent="0.2">
      <c r="A153" s="377" t="str">
        <f t="shared" si="10"/>
        <v>M4</v>
      </c>
      <c r="B153" s="377" t="str">
        <f t="shared" si="11"/>
        <v>M4C2</v>
      </c>
      <c r="C153" s="377" t="str">
        <f t="shared" si="12"/>
        <v>I</v>
      </c>
      <c r="D153" s="422" t="s">
        <v>5804</v>
      </c>
      <c r="E153" t="s">
        <v>4995</v>
      </c>
      <c r="F153" s="377" t="s">
        <v>4996</v>
      </c>
      <c r="G153" s="10">
        <v>600</v>
      </c>
      <c r="J153" s="2">
        <v>16</v>
      </c>
      <c r="K153" s="378">
        <v>0.4</v>
      </c>
      <c r="L153" s="10" t="str">
        <f t="shared" si="13"/>
        <v/>
      </c>
      <c r="M153" s="10">
        <f t="shared" si="14"/>
        <v>240</v>
      </c>
    </row>
    <row r="154" spans="1:13" x14ac:dyDescent="0.2">
      <c r="A154" s="377" t="str">
        <f t="shared" si="10"/>
        <v>M5</v>
      </c>
      <c r="B154" s="377" t="str">
        <f t="shared" si="11"/>
        <v>M5C1</v>
      </c>
      <c r="C154" s="377" t="str">
        <f t="shared" si="12"/>
        <v>R</v>
      </c>
      <c r="D154" s="476" t="s">
        <v>5806</v>
      </c>
      <c r="E154" s="403" t="s">
        <v>5546</v>
      </c>
      <c r="F154" s="377" t="s">
        <v>4998</v>
      </c>
      <c r="G154" s="10">
        <v>4400</v>
      </c>
      <c r="J154" s="2">
        <v>16</v>
      </c>
      <c r="K154" s="378">
        <v>0.4</v>
      </c>
      <c r="L154" s="10" t="str">
        <f t="shared" si="13"/>
        <v/>
      </c>
      <c r="M154" s="10">
        <f t="shared" si="14"/>
        <v>1760</v>
      </c>
    </row>
    <row r="155" spans="1:13" x14ac:dyDescent="0.2">
      <c r="A155" s="377" t="str">
        <f t="shared" si="10"/>
        <v>M5</v>
      </c>
      <c r="B155" s="377" t="str">
        <f t="shared" si="11"/>
        <v>M5C1</v>
      </c>
      <c r="C155" s="377" t="str">
        <f t="shared" si="12"/>
        <v>I</v>
      </c>
      <c r="D155" s="422" t="s">
        <v>5809</v>
      </c>
      <c r="E155" t="s">
        <v>4999</v>
      </c>
      <c r="F155" s="377" t="s">
        <v>846</v>
      </c>
      <c r="G155" s="10">
        <v>400</v>
      </c>
      <c r="J155" s="2">
        <v>100</v>
      </c>
      <c r="K155" s="378">
        <v>0.4</v>
      </c>
      <c r="L155" s="10" t="str">
        <f t="shared" si="13"/>
        <v/>
      </c>
      <c r="M155" s="10">
        <f t="shared" si="14"/>
        <v>160</v>
      </c>
    </row>
    <row r="156" spans="1:13" x14ac:dyDescent="0.2">
      <c r="A156" s="377" t="str">
        <f t="shared" si="10"/>
        <v>M5</v>
      </c>
      <c r="B156" s="377" t="str">
        <f t="shared" si="11"/>
        <v>M5C1</v>
      </c>
      <c r="C156" s="377" t="str">
        <f t="shared" si="12"/>
        <v>I</v>
      </c>
      <c r="D156" s="422" t="s">
        <v>5811</v>
      </c>
      <c r="E156" t="s">
        <v>5000</v>
      </c>
      <c r="F156" s="377" t="s">
        <v>5001</v>
      </c>
      <c r="G156" s="10">
        <v>600</v>
      </c>
      <c r="J156" s="2">
        <v>16</v>
      </c>
      <c r="K156" s="378">
        <v>0.4</v>
      </c>
      <c r="L156" s="10" t="str">
        <f t="shared" si="13"/>
        <v/>
      </c>
      <c r="M156" s="10">
        <f t="shared" si="14"/>
        <v>240</v>
      </c>
    </row>
    <row r="157" spans="1:13" x14ac:dyDescent="0.2">
      <c r="A157" s="377" t="str">
        <f t="shared" si="10"/>
        <v>M5</v>
      </c>
      <c r="B157" s="377" t="str">
        <f t="shared" si="11"/>
        <v>M5C1</v>
      </c>
      <c r="C157" s="377" t="str">
        <f t="shared" si="12"/>
        <v>I</v>
      </c>
      <c r="D157" s="422" t="s">
        <v>5812</v>
      </c>
      <c r="E157" t="s">
        <v>5002</v>
      </c>
      <c r="F157" s="377" t="s">
        <v>898</v>
      </c>
      <c r="G157" s="10">
        <v>650</v>
      </c>
      <c r="J157" s="2">
        <v>99</v>
      </c>
      <c r="K157" s="378">
        <v>0.4</v>
      </c>
      <c r="L157" s="10" t="str">
        <f t="shared" si="13"/>
        <v/>
      </c>
      <c r="M157" s="10">
        <f t="shared" si="14"/>
        <v>260</v>
      </c>
    </row>
    <row r="158" spans="1:13" x14ac:dyDescent="0.2">
      <c r="A158" s="377" t="str">
        <f t="shared" si="10"/>
        <v>M5</v>
      </c>
      <c r="B158" s="377" t="str">
        <f t="shared" si="11"/>
        <v>M5C2</v>
      </c>
      <c r="C158" s="377" t="str">
        <f t="shared" si="12"/>
        <v>I</v>
      </c>
      <c r="D158" s="422" t="s">
        <v>5818</v>
      </c>
      <c r="E158" t="s">
        <v>5003</v>
      </c>
      <c r="F158" s="377" t="s">
        <v>901</v>
      </c>
      <c r="G158" s="22">
        <v>275</v>
      </c>
      <c r="J158" s="2">
        <v>12</v>
      </c>
      <c r="K158" s="378">
        <v>1</v>
      </c>
      <c r="L158" s="10" t="str">
        <f t="shared" si="13"/>
        <v/>
      </c>
      <c r="M158" s="10">
        <f t="shared" si="14"/>
        <v>275</v>
      </c>
    </row>
    <row r="159" spans="1:13" x14ac:dyDescent="0.2">
      <c r="A159" s="377" t="str">
        <f t="shared" si="10"/>
        <v>M5</v>
      </c>
      <c r="B159" s="377" t="str">
        <f t="shared" si="11"/>
        <v>M5C2</v>
      </c>
      <c r="C159" s="377" t="str">
        <f t="shared" si="12"/>
        <v>I</v>
      </c>
      <c r="D159" s="422" t="s">
        <v>5836</v>
      </c>
      <c r="E159" t="s">
        <v>5004</v>
      </c>
      <c r="F159" s="377" t="s">
        <v>5005</v>
      </c>
      <c r="G159" s="10">
        <v>350</v>
      </c>
      <c r="H159" s="2">
        <v>26</v>
      </c>
      <c r="I159" s="378">
        <v>0.4</v>
      </c>
      <c r="L159" s="10">
        <f t="shared" si="13"/>
        <v>140</v>
      </c>
      <c r="M159" s="10" t="str">
        <f t="shared" si="14"/>
        <v/>
      </c>
    </row>
    <row r="160" spans="1:13" x14ac:dyDescent="0.2">
      <c r="A160" s="377" t="str">
        <f t="shared" si="10"/>
        <v>M5</v>
      </c>
      <c r="B160" s="377" t="str">
        <f t="shared" si="11"/>
        <v>M5C2</v>
      </c>
      <c r="C160" s="377" t="str">
        <f t="shared" si="12"/>
        <v>I</v>
      </c>
      <c r="D160" s="476" t="s">
        <v>5836</v>
      </c>
      <c r="E160" t="s">
        <v>5006</v>
      </c>
      <c r="F160" s="377" t="s">
        <v>5005</v>
      </c>
      <c r="G160" s="10">
        <v>350</v>
      </c>
      <c r="H160" s="2" t="s">
        <v>4796</v>
      </c>
      <c r="I160" s="378">
        <v>0.4</v>
      </c>
      <c r="L160" s="10">
        <f t="shared" si="13"/>
        <v>140</v>
      </c>
      <c r="M160" s="10" t="str">
        <f t="shared" si="14"/>
        <v/>
      </c>
    </row>
    <row r="161" spans="1:13" x14ac:dyDescent="0.2">
      <c r="A161" s="377" t="str">
        <f t="shared" si="10"/>
        <v>M5</v>
      </c>
      <c r="B161" s="377" t="str">
        <f t="shared" si="11"/>
        <v>M5C3</v>
      </c>
      <c r="C161" s="377" t="str">
        <f t="shared" si="12"/>
        <v>I</v>
      </c>
      <c r="D161" s="422" t="s">
        <v>5850</v>
      </c>
      <c r="E161" t="s">
        <v>5007</v>
      </c>
      <c r="F161" s="377" t="s">
        <v>5008</v>
      </c>
      <c r="G161" s="10">
        <v>630</v>
      </c>
      <c r="H161" s="2">
        <v>78</v>
      </c>
      <c r="I161" s="378">
        <v>0.4</v>
      </c>
      <c r="L161" s="10">
        <f t="shared" si="13"/>
        <v>252</v>
      </c>
      <c r="M161" s="10" t="str">
        <f t="shared" si="14"/>
        <v/>
      </c>
    </row>
    <row r="162" spans="1:13" x14ac:dyDescent="0.2">
      <c r="A162" s="377" t="str">
        <f t="shared" si="10"/>
        <v>M6</v>
      </c>
      <c r="B162" s="377" t="str">
        <f t="shared" si="11"/>
        <v>M6C1</v>
      </c>
      <c r="C162" s="377" t="str">
        <f t="shared" si="12"/>
        <v>I</v>
      </c>
      <c r="D162" s="422" t="s">
        <v>5845</v>
      </c>
      <c r="E162" t="s">
        <v>5009</v>
      </c>
      <c r="F162" s="377" t="s">
        <v>5010</v>
      </c>
      <c r="G162" s="22">
        <v>1600</v>
      </c>
      <c r="H162" s="2" t="s">
        <v>4796</v>
      </c>
      <c r="I162" s="378">
        <v>0.4</v>
      </c>
      <c r="L162" s="10">
        <f t="shared" si="13"/>
        <v>640</v>
      </c>
      <c r="M162" s="10" t="str">
        <f t="shared" si="14"/>
        <v/>
      </c>
    </row>
    <row r="163" spans="1:13" x14ac:dyDescent="0.2">
      <c r="A163" s="377" t="str">
        <f t="shared" si="10"/>
        <v>M6</v>
      </c>
      <c r="B163" s="377" t="str">
        <f t="shared" si="11"/>
        <v>M6C1</v>
      </c>
      <c r="C163" s="377" t="str">
        <f t="shared" si="12"/>
        <v>I</v>
      </c>
      <c r="D163" s="422" t="s">
        <v>5856</v>
      </c>
      <c r="E163" t="s">
        <v>5011</v>
      </c>
      <c r="F163" s="377" t="s">
        <v>5012</v>
      </c>
      <c r="G163" s="10">
        <v>1280</v>
      </c>
      <c r="J163" s="2">
        <v>13</v>
      </c>
      <c r="K163" s="378">
        <v>1</v>
      </c>
      <c r="L163" s="10" t="str">
        <f t="shared" si="13"/>
        <v/>
      </c>
      <c r="M163" s="10">
        <f t="shared" si="14"/>
        <v>1280</v>
      </c>
    </row>
    <row r="164" spans="1:13" x14ac:dyDescent="0.2">
      <c r="A164" s="377" t="str">
        <f t="shared" si="10"/>
        <v>M6</v>
      </c>
      <c r="B164" s="377" t="str">
        <f t="shared" si="11"/>
        <v>M6C2</v>
      </c>
      <c r="C164" s="377" t="str">
        <f t="shared" si="12"/>
        <v>I</v>
      </c>
      <c r="D164" s="422" t="s">
        <v>5853</v>
      </c>
      <c r="E164" t="s">
        <v>5013</v>
      </c>
      <c r="F164" s="377" t="s">
        <v>5014</v>
      </c>
      <c r="G164" s="10">
        <v>1450</v>
      </c>
      <c r="J164" s="2">
        <v>95</v>
      </c>
      <c r="K164" s="378">
        <v>1</v>
      </c>
      <c r="L164" s="10" t="str">
        <f t="shared" si="13"/>
        <v/>
      </c>
      <c r="M164" s="10">
        <f t="shared" si="14"/>
        <v>1450</v>
      </c>
    </row>
    <row r="165" spans="1:13" x14ac:dyDescent="0.2">
      <c r="A165" s="377" t="str">
        <f>LEFT(E165,2)</f>
        <v>M6</v>
      </c>
      <c r="B165" s="377" t="str">
        <f>LEFT(E165,4)</f>
        <v>M6C2</v>
      </c>
      <c r="C165" s="377" t="str">
        <f>MID(E165,6,1)</f>
        <v>I</v>
      </c>
      <c r="D165" s="422" t="s">
        <v>5854</v>
      </c>
      <c r="E165" t="s">
        <v>5015</v>
      </c>
      <c r="F165" s="377" t="s">
        <v>852</v>
      </c>
      <c r="G165" s="10">
        <v>1673</v>
      </c>
      <c r="J165" s="2">
        <v>95</v>
      </c>
      <c r="K165" s="378">
        <v>1</v>
      </c>
      <c r="L165" s="10" t="str">
        <f t="shared" si="13"/>
        <v/>
      </c>
      <c r="M165" s="10">
        <f t="shared" si="14"/>
        <v>1673</v>
      </c>
    </row>
    <row r="166" spans="1:13" x14ac:dyDescent="0.2">
      <c r="G166" s="10">
        <f>SUM(G2:G165)</f>
        <v>138254</v>
      </c>
      <c r="L166" s="10">
        <f>SUM(L2:L165)</f>
        <v>71729.2</v>
      </c>
      <c r="M166" s="10">
        <f>SUM(M2:M165)</f>
        <v>48096.800000000003</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G14" sqref="G14"/>
    </sheetView>
  </sheetViews>
  <sheetFormatPr defaultRowHeight="12.75" x14ac:dyDescent="0.2"/>
  <cols>
    <col min="1" max="1" width="12.5" style="279" customWidth="1"/>
    <col min="2" max="11" width="8.83203125" style="279"/>
  </cols>
  <sheetData>
    <row r="1" spans="1:11" ht="15.75" x14ac:dyDescent="0.2">
      <c r="A1" s="607" t="s">
        <v>4034</v>
      </c>
      <c r="B1" s="604" t="s">
        <v>1297</v>
      </c>
      <c r="C1" s="604"/>
      <c r="D1" s="605"/>
      <c r="E1" s="606" t="s">
        <v>1298</v>
      </c>
      <c r="F1" s="604"/>
      <c r="G1" s="605"/>
      <c r="H1" s="606" t="s">
        <v>3928</v>
      </c>
      <c r="I1" s="604"/>
      <c r="J1" s="605"/>
      <c r="K1" s="607" t="s">
        <v>3353</v>
      </c>
    </row>
    <row r="2" spans="1:11" s="279" customFormat="1" ht="14.25" x14ac:dyDescent="0.2">
      <c r="A2" s="608"/>
      <c r="B2" s="346" t="s">
        <v>966</v>
      </c>
      <c r="C2" s="347" t="s">
        <v>965</v>
      </c>
      <c r="D2" s="348" t="s">
        <v>3353</v>
      </c>
      <c r="E2" s="349" t="s">
        <v>966</v>
      </c>
      <c r="F2" s="347" t="s">
        <v>965</v>
      </c>
      <c r="G2" s="348" t="s">
        <v>3353</v>
      </c>
      <c r="H2" s="349" t="s">
        <v>966</v>
      </c>
      <c r="I2" s="347" t="s">
        <v>965</v>
      </c>
      <c r="J2" s="348" t="s">
        <v>3353</v>
      </c>
      <c r="K2" s="608"/>
    </row>
    <row r="3" spans="1:11" x14ac:dyDescent="0.2">
      <c r="A3" s="278" t="s">
        <v>4035</v>
      </c>
      <c r="B3" s="341">
        <v>1</v>
      </c>
      <c r="C3" s="342">
        <v>1</v>
      </c>
      <c r="D3" s="344">
        <v>2</v>
      </c>
      <c r="E3" s="345">
        <v>21</v>
      </c>
      <c r="F3" s="342">
        <v>28</v>
      </c>
      <c r="G3" s="344">
        <v>49</v>
      </c>
      <c r="H3" s="345">
        <v>0</v>
      </c>
      <c r="I3" s="342">
        <v>9</v>
      </c>
      <c r="J3" s="344">
        <v>9</v>
      </c>
      <c r="K3" s="343">
        <f>D3+G3+J3</f>
        <v>60</v>
      </c>
    </row>
    <row r="4" spans="1:11" x14ac:dyDescent="0.2">
      <c r="A4" s="278" t="s">
        <v>4024</v>
      </c>
      <c r="B4" s="341">
        <v>0</v>
      </c>
      <c r="C4" s="342">
        <v>1</v>
      </c>
      <c r="D4" s="344">
        <v>1</v>
      </c>
      <c r="E4" s="345">
        <v>24</v>
      </c>
      <c r="F4" s="342">
        <v>20</v>
      </c>
      <c r="G4" s="344">
        <v>44</v>
      </c>
      <c r="H4" s="345">
        <v>9</v>
      </c>
      <c r="I4" s="342">
        <v>14</v>
      </c>
      <c r="J4" s="344">
        <v>23</v>
      </c>
      <c r="K4" s="343">
        <f t="shared" ref="K4:K13" si="0">D4+G4+J4</f>
        <v>68</v>
      </c>
    </row>
    <row r="5" spans="1:11" x14ac:dyDescent="0.2">
      <c r="A5" s="278" t="s">
        <v>4026</v>
      </c>
      <c r="B5" s="341">
        <v>7</v>
      </c>
      <c r="C5" s="342">
        <v>9</v>
      </c>
      <c r="D5" s="344">
        <v>16</v>
      </c>
      <c r="E5" s="345">
        <v>10</v>
      </c>
      <c r="F5" s="342">
        <v>29</v>
      </c>
      <c r="G5" s="344">
        <v>39</v>
      </c>
      <c r="H5" s="345">
        <v>14</v>
      </c>
      <c r="I5" s="342">
        <v>34</v>
      </c>
      <c r="J5" s="344">
        <v>48</v>
      </c>
      <c r="K5" s="343">
        <f t="shared" si="0"/>
        <v>103</v>
      </c>
    </row>
    <row r="6" spans="1:11" x14ac:dyDescent="0.2">
      <c r="A6" s="278" t="s">
        <v>4025</v>
      </c>
      <c r="B6" s="341">
        <v>3</v>
      </c>
      <c r="C6" s="342">
        <v>4</v>
      </c>
      <c r="D6" s="344">
        <v>7</v>
      </c>
      <c r="E6" s="345">
        <v>8</v>
      </c>
      <c r="F6" s="342">
        <v>12</v>
      </c>
      <c r="G6" s="344">
        <v>20</v>
      </c>
      <c r="H6" s="345">
        <v>10</v>
      </c>
      <c r="I6" s="342">
        <v>11</v>
      </c>
      <c r="J6" s="344">
        <v>21</v>
      </c>
      <c r="K6" s="343">
        <f t="shared" si="0"/>
        <v>48</v>
      </c>
    </row>
    <row r="7" spans="1:11" x14ac:dyDescent="0.2">
      <c r="A7" s="278" t="s">
        <v>4027</v>
      </c>
      <c r="B7" s="341">
        <v>21</v>
      </c>
      <c r="C7" s="342">
        <v>24</v>
      </c>
      <c r="D7" s="344">
        <v>45</v>
      </c>
      <c r="E7" s="345">
        <v>11</v>
      </c>
      <c r="F7" s="342">
        <v>13</v>
      </c>
      <c r="G7" s="344">
        <v>24</v>
      </c>
      <c r="H7" s="345">
        <v>5</v>
      </c>
      <c r="I7" s="342">
        <v>20</v>
      </c>
      <c r="J7" s="344">
        <v>25</v>
      </c>
      <c r="K7" s="343">
        <f t="shared" si="0"/>
        <v>94</v>
      </c>
    </row>
    <row r="8" spans="1:11" x14ac:dyDescent="0.2">
      <c r="A8" s="278" t="s">
        <v>4028</v>
      </c>
      <c r="B8" s="341">
        <v>6</v>
      </c>
      <c r="C8" s="342">
        <v>12</v>
      </c>
      <c r="D8" s="344">
        <v>18</v>
      </c>
      <c r="E8" s="345">
        <v>4</v>
      </c>
      <c r="F8" s="342">
        <v>9</v>
      </c>
      <c r="G8" s="344">
        <v>13</v>
      </c>
      <c r="H8" s="345">
        <v>8</v>
      </c>
      <c r="I8" s="342">
        <v>11</v>
      </c>
      <c r="J8" s="344">
        <v>19</v>
      </c>
      <c r="K8" s="343">
        <f t="shared" si="0"/>
        <v>50</v>
      </c>
    </row>
    <row r="9" spans="1:11" x14ac:dyDescent="0.2">
      <c r="A9" s="278" t="s">
        <v>4029</v>
      </c>
      <c r="B9" s="341">
        <v>18</v>
      </c>
      <c r="C9" s="342">
        <v>32</v>
      </c>
      <c r="D9" s="344">
        <v>50</v>
      </c>
      <c r="E9" s="345">
        <v>1</v>
      </c>
      <c r="F9" s="342">
        <v>7</v>
      </c>
      <c r="G9" s="344">
        <v>8</v>
      </c>
      <c r="H9" s="345">
        <v>13</v>
      </c>
      <c r="I9" s="342">
        <v>16</v>
      </c>
      <c r="J9" s="344">
        <v>29</v>
      </c>
      <c r="K9" s="343">
        <f t="shared" si="0"/>
        <v>87</v>
      </c>
    </row>
    <row r="10" spans="1:11" x14ac:dyDescent="0.2">
      <c r="A10" s="278" t="s">
        <v>4030</v>
      </c>
      <c r="B10" s="341">
        <v>9</v>
      </c>
      <c r="C10" s="342">
        <v>6</v>
      </c>
      <c r="D10" s="344">
        <v>15</v>
      </c>
      <c r="E10" s="345">
        <v>0</v>
      </c>
      <c r="F10" s="342">
        <v>5</v>
      </c>
      <c r="G10" s="344">
        <v>5</v>
      </c>
      <c r="H10" s="345">
        <v>7</v>
      </c>
      <c r="I10" s="342">
        <v>6</v>
      </c>
      <c r="J10" s="344">
        <v>13</v>
      </c>
      <c r="K10" s="343">
        <f t="shared" si="0"/>
        <v>33</v>
      </c>
    </row>
    <row r="11" spans="1:11" x14ac:dyDescent="0.2">
      <c r="A11" s="278" t="s">
        <v>4031</v>
      </c>
      <c r="B11" s="341">
        <v>24</v>
      </c>
      <c r="C11" s="342">
        <v>22</v>
      </c>
      <c r="D11" s="344">
        <v>46</v>
      </c>
      <c r="E11" s="345">
        <v>5</v>
      </c>
      <c r="F11" s="342">
        <v>1</v>
      </c>
      <c r="G11" s="344">
        <v>6</v>
      </c>
      <c r="H11" s="345">
        <v>1</v>
      </c>
      <c r="I11" s="342">
        <v>11</v>
      </c>
      <c r="J11" s="344">
        <v>12</v>
      </c>
      <c r="K11" s="343">
        <f t="shared" si="0"/>
        <v>64</v>
      </c>
    </row>
    <row r="12" spans="1:11" x14ac:dyDescent="0.2">
      <c r="A12" s="278" t="s">
        <v>4032</v>
      </c>
      <c r="B12" s="341">
        <v>63</v>
      </c>
      <c r="C12" s="342">
        <v>50</v>
      </c>
      <c r="D12" s="344">
        <v>113</v>
      </c>
      <c r="E12" s="345">
        <v>1</v>
      </c>
      <c r="F12" s="342">
        <v>6</v>
      </c>
      <c r="G12" s="344">
        <v>7</v>
      </c>
      <c r="H12" s="345">
        <v>0</v>
      </c>
      <c r="I12" s="342">
        <v>3</v>
      </c>
      <c r="J12" s="344">
        <v>3</v>
      </c>
      <c r="K12" s="343">
        <f t="shared" si="0"/>
        <v>123</v>
      </c>
    </row>
    <row r="13" spans="1:11" x14ac:dyDescent="0.2">
      <c r="A13" s="350" t="s">
        <v>4033</v>
      </c>
      <c r="B13" s="351">
        <v>0</v>
      </c>
      <c r="C13" s="352">
        <v>0</v>
      </c>
      <c r="D13" s="353">
        <v>0</v>
      </c>
      <c r="E13" s="354">
        <v>0</v>
      </c>
      <c r="F13" s="352">
        <v>0</v>
      </c>
      <c r="G13" s="353">
        <v>0</v>
      </c>
      <c r="H13" s="354">
        <v>1</v>
      </c>
      <c r="I13" s="352">
        <v>3</v>
      </c>
      <c r="J13" s="353">
        <v>4</v>
      </c>
      <c r="K13" s="355">
        <f t="shared" si="0"/>
        <v>4</v>
      </c>
    </row>
    <row r="14" spans="1:11" x14ac:dyDescent="0.2">
      <c r="A14" s="356" t="s">
        <v>3353</v>
      </c>
      <c r="B14" s="357">
        <f>SUM(B3:B13)</f>
        <v>152</v>
      </c>
      <c r="C14" s="358">
        <f t="shared" ref="C14:K14" si="1">SUM(C3:C13)</f>
        <v>161</v>
      </c>
      <c r="D14" s="359">
        <f t="shared" si="1"/>
        <v>313</v>
      </c>
      <c r="E14" s="360">
        <f t="shared" si="1"/>
        <v>85</v>
      </c>
      <c r="F14" s="358">
        <f t="shared" si="1"/>
        <v>130</v>
      </c>
      <c r="G14" s="359">
        <f t="shared" si="1"/>
        <v>215</v>
      </c>
      <c r="H14" s="360">
        <f t="shared" si="1"/>
        <v>68</v>
      </c>
      <c r="I14" s="358">
        <f t="shared" si="1"/>
        <v>138</v>
      </c>
      <c r="J14" s="359">
        <f t="shared" si="1"/>
        <v>206</v>
      </c>
      <c r="K14" s="361">
        <f t="shared" si="1"/>
        <v>734</v>
      </c>
    </row>
  </sheetData>
  <mergeCells count="5">
    <mergeCell ref="B1:D1"/>
    <mergeCell ref="E1:G1"/>
    <mergeCell ref="H1:J1"/>
    <mergeCell ref="K1:K2"/>
    <mergeCell ref="A1:A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B3" sqref="B3"/>
    </sheetView>
  </sheetViews>
  <sheetFormatPr defaultRowHeight="12.75" x14ac:dyDescent="0.2"/>
  <cols>
    <col min="1" max="1" width="24.1640625" bestFit="1" customWidth="1"/>
    <col min="2" max="2" width="16.83203125" bestFit="1" customWidth="1"/>
  </cols>
  <sheetData>
    <row r="1" spans="1:3" x14ac:dyDescent="0.2">
      <c r="B1" s="567" t="s">
        <v>6688</v>
      </c>
      <c r="C1" s="1" t="s">
        <v>6691</v>
      </c>
    </row>
    <row r="2" spans="1:3" x14ac:dyDescent="0.2">
      <c r="A2" t="s">
        <v>6162</v>
      </c>
      <c r="B2" s="10">
        <f>SUM(ElencoUnico!G$2:G$430)</f>
        <v>51365280000</v>
      </c>
      <c r="C2" s="592">
        <f>B2/B$5*100</f>
        <v>26.822715672320292</v>
      </c>
    </row>
    <row r="3" spans="1:3" x14ac:dyDescent="0.2">
      <c r="A3" t="s">
        <v>6163</v>
      </c>
      <c r="B3" s="10">
        <f>SUM(ElencoUnico!H$2:H$430)</f>
        <v>124517897889.00999</v>
      </c>
      <c r="C3" s="592">
        <f>B3/B$5*100</f>
        <v>65.0226801292999</v>
      </c>
    </row>
    <row r="4" spans="1:3" x14ac:dyDescent="0.2">
      <c r="A4" t="s">
        <v>1929</v>
      </c>
      <c r="B4" s="10">
        <f>SUM(ElencoUnico!I$2:I$430)</f>
        <v>15616000000</v>
      </c>
      <c r="C4" s="592">
        <f>B4/B$5*100</f>
        <v>8.1546041983797934</v>
      </c>
    </row>
    <row r="5" spans="1:3" x14ac:dyDescent="0.2">
      <c r="A5" t="s">
        <v>1932</v>
      </c>
      <c r="B5" s="18">
        <f>SUM(B2:B4)</f>
        <v>191499177889.01001</v>
      </c>
    </row>
    <row r="6" spans="1:3" x14ac:dyDescent="0.2">
      <c r="A6" t="s">
        <v>1930</v>
      </c>
      <c r="B6" s="10">
        <f>SUM(ElencoUnico!K$2:K$430)</f>
        <v>30622460000</v>
      </c>
    </row>
    <row r="7" spans="1:3" x14ac:dyDescent="0.2">
      <c r="A7" t="s">
        <v>1931</v>
      </c>
      <c r="B7" s="18">
        <f>B5+B6</f>
        <v>222121637889.01001</v>
      </c>
    </row>
    <row r="9" spans="1:3" x14ac:dyDescent="0.2">
      <c r="A9" t="s">
        <v>6689</v>
      </c>
      <c r="B9" s="10">
        <f>SUM(ElencoUnico!AA$2:AA$430)*1000000</f>
        <v>71730344551.769974</v>
      </c>
      <c r="C9" s="592">
        <f>B9/B$5*100</f>
        <v>37.457259786955213</v>
      </c>
    </row>
    <row r="10" spans="1:3" x14ac:dyDescent="0.2">
      <c r="A10" s="566" t="s">
        <v>6690</v>
      </c>
      <c r="B10" s="10">
        <f>SUM(ElencoUnico!AB$2:AB$430)*1000000</f>
        <v>48093513199.930016</v>
      </c>
      <c r="C10" s="592">
        <f>B10/B$5*100</f>
        <v>25.114213925139815</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B3" sqref="B3:B18"/>
    </sheetView>
  </sheetViews>
  <sheetFormatPr defaultRowHeight="12.75" x14ac:dyDescent="0.2"/>
  <cols>
    <col min="1" max="1" width="61.33203125" style="194" customWidth="1"/>
    <col min="2" max="2" width="62" style="194" bestFit="1" customWidth="1"/>
    <col min="3" max="3" width="16.83203125" style="194" bestFit="1" customWidth="1"/>
    <col min="4" max="4" width="18.5" style="194" bestFit="1" customWidth="1"/>
    <col min="5" max="5" width="18.33203125" style="194" bestFit="1" customWidth="1"/>
    <col min="6" max="6" width="13.5" style="194" bestFit="1" customWidth="1"/>
  </cols>
  <sheetData>
    <row r="1" spans="1:6" x14ac:dyDescent="0.2">
      <c r="A1" s="5" t="s">
        <v>564</v>
      </c>
      <c r="B1" s="5" t="s">
        <v>565</v>
      </c>
      <c r="C1" s="609" t="s">
        <v>942</v>
      </c>
      <c r="D1" s="609"/>
      <c r="E1" s="5" t="s">
        <v>943</v>
      </c>
    </row>
    <row r="2" spans="1:6" x14ac:dyDescent="0.2">
      <c r="A2" s="5"/>
      <c r="B2" s="5"/>
      <c r="C2" s="224" t="s">
        <v>3353</v>
      </c>
      <c r="D2" s="224" t="s">
        <v>3354</v>
      </c>
      <c r="E2" s="224" t="s">
        <v>3355</v>
      </c>
      <c r="F2" s="4" t="s">
        <v>3356</v>
      </c>
    </row>
    <row r="3" spans="1:6" ht="30" x14ac:dyDescent="0.2">
      <c r="A3" s="11" t="s">
        <v>920</v>
      </c>
      <c r="B3" s="15" t="s">
        <v>921</v>
      </c>
      <c r="C3" s="10">
        <v>9542650000</v>
      </c>
      <c r="D3" s="10"/>
      <c r="E3" s="10">
        <v>9721953253.7299995</v>
      </c>
      <c r="F3" s="10">
        <f>C3-E3</f>
        <v>-179303253.72999954</v>
      </c>
    </row>
    <row r="4" spans="1:6" ht="30" x14ac:dyDescent="0.25">
      <c r="B4" s="16" t="s">
        <v>922</v>
      </c>
      <c r="C4" s="10">
        <v>23894500000</v>
      </c>
      <c r="D4" s="10"/>
      <c r="E4" s="10">
        <v>23894500000</v>
      </c>
      <c r="F4" s="10">
        <f>C4-E4</f>
        <v>0</v>
      </c>
    </row>
    <row r="5" spans="1:6" ht="15" x14ac:dyDescent="0.2">
      <c r="B5" s="15" t="s">
        <v>923</v>
      </c>
      <c r="C5" s="10">
        <v>6675000000</v>
      </c>
      <c r="D5" s="10"/>
      <c r="E5" s="10">
        <v>6675000000</v>
      </c>
      <c r="F5" s="10">
        <f>C5-E5</f>
        <v>0</v>
      </c>
    </row>
    <row r="6" spans="1:6" ht="15" x14ac:dyDescent="0.25">
      <c r="A6" s="12" t="s">
        <v>924</v>
      </c>
      <c r="B6" s="16" t="s">
        <v>925</v>
      </c>
      <c r="C6" s="10">
        <v>5265000000</v>
      </c>
      <c r="D6" s="10"/>
      <c r="E6" s="10">
        <v>5265000000</v>
      </c>
      <c r="F6" s="10">
        <f t="shared" ref="F6:F19" si="0">C6-E6</f>
        <v>0</v>
      </c>
    </row>
    <row r="7" spans="1:6" ht="15" x14ac:dyDescent="0.2">
      <c r="B7" s="15" t="s">
        <v>926</v>
      </c>
      <c r="C7" s="10">
        <v>24577710000</v>
      </c>
      <c r="D7" s="10">
        <v>800000000</v>
      </c>
      <c r="E7" s="10">
        <v>23777712050.959999</v>
      </c>
      <c r="F7" s="10">
        <f t="shared" si="0"/>
        <v>799997949.04000092</v>
      </c>
    </row>
    <row r="8" spans="1:6" ht="15" x14ac:dyDescent="0.2">
      <c r="B8" s="15" t="s">
        <v>927</v>
      </c>
      <c r="C8" s="10">
        <v>15561739000</v>
      </c>
      <c r="D8" s="10">
        <v>200000000</v>
      </c>
      <c r="E8" s="10">
        <v>15361739000</v>
      </c>
      <c r="F8" s="10">
        <f t="shared" si="0"/>
        <v>200000000</v>
      </c>
    </row>
    <row r="9" spans="1:6" ht="30" x14ac:dyDescent="0.25">
      <c r="B9" s="16" t="s">
        <v>928</v>
      </c>
      <c r="C9" s="10">
        <v>15054110000</v>
      </c>
      <c r="D9" s="10"/>
      <c r="E9" s="10">
        <v>15054100000</v>
      </c>
      <c r="F9" s="10">
        <f t="shared" si="0"/>
        <v>10000</v>
      </c>
    </row>
    <row r="10" spans="1:6" ht="15" x14ac:dyDescent="0.25">
      <c r="A10" s="13" t="s">
        <v>929</v>
      </c>
      <c r="B10" s="17" t="s">
        <v>930</v>
      </c>
      <c r="C10" s="10">
        <v>26415770000</v>
      </c>
      <c r="D10" s="10">
        <v>1650000000</v>
      </c>
      <c r="E10" s="10">
        <v>24766732500.810001</v>
      </c>
      <c r="F10" s="10">
        <f t="shared" si="0"/>
        <v>1649037499.1899986</v>
      </c>
    </row>
    <row r="11" spans="1:6" ht="15" x14ac:dyDescent="0.25">
      <c r="B11" s="16" t="s">
        <v>931</v>
      </c>
      <c r="C11" s="10">
        <v>3490000000</v>
      </c>
      <c r="D11" s="10">
        <v>2860000000</v>
      </c>
      <c r="E11" s="10">
        <v>630000000</v>
      </c>
      <c r="F11" s="10">
        <f t="shared" si="0"/>
        <v>2860000000</v>
      </c>
    </row>
    <row r="12" spans="1:6" ht="15" x14ac:dyDescent="0.25">
      <c r="A12" s="13" t="s">
        <v>932</v>
      </c>
      <c r="B12" s="17" t="s">
        <v>933</v>
      </c>
      <c r="C12" s="10">
        <v>18442000000</v>
      </c>
      <c r="D12" s="10"/>
      <c r="E12" s="10">
        <v>19436000000</v>
      </c>
      <c r="F12" s="10">
        <f t="shared" si="0"/>
        <v>-994000000</v>
      </c>
    </row>
    <row r="13" spans="1:6" ht="15" x14ac:dyDescent="0.25">
      <c r="B13" s="17" t="s">
        <v>934</v>
      </c>
      <c r="C13" s="10">
        <v>12440000000</v>
      </c>
      <c r="D13" s="10">
        <v>1000000000</v>
      </c>
      <c r="E13" s="10">
        <v>11440000000</v>
      </c>
      <c r="F13" s="10">
        <f t="shared" si="0"/>
        <v>1000000000</v>
      </c>
    </row>
    <row r="14" spans="1:6" ht="15" x14ac:dyDescent="0.25">
      <c r="A14" s="13" t="s">
        <v>935</v>
      </c>
      <c r="B14" s="17" t="s">
        <v>936</v>
      </c>
      <c r="C14" s="10">
        <v>2260000000</v>
      </c>
      <c r="D14" s="10"/>
      <c r="E14" s="10">
        <v>6660000000</v>
      </c>
      <c r="F14" s="10">
        <f t="shared" si="0"/>
        <v>-4400000000</v>
      </c>
    </row>
    <row r="15" spans="1:6" ht="30" x14ac:dyDescent="0.25">
      <c r="B15" s="16" t="s">
        <v>937</v>
      </c>
      <c r="C15" s="10">
        <v>11348800000</v>
      </c>
      <c r="D15" s="10">
        <v>132900000</v>
      </c>
      <c r="E15" s="10">
        <v>11215900000</v>
      </c>
      <c r="F15" s="10">
        <f t="shared" si="0"/>
        <v>132900000</v>
      </c>
    </row>
    <row r="16" spans="1:6" ht="15" x14ac:dyDescent="0.2">
      <c r="B16" s="15" t="s">
        <v>938</v>
      </c>
      <c r="C16" s="10">
        <v>4105000000</v>
      </c>
      <c r="D16" s="10">
        <v>2130000000</v>
      </c>
      <c r="E16" s="10">
        <v>1975000000</v>
      </c>
      <c r="F16" s="10">
        <f t="shared" si="0"/>
        <v>2130000000</v>
      </c>
    </row>
    <row r="17" spans="1:7" ht="15" x14ac:dyDescent="0.2">
      <c r="A17" s="14" t="s">
        <v>939</v>
      </c>
      <c r="B17" s="15" t="s">
        <v>940</v>
      </c>
      <c r="C17" s="10">
        <v>7500000000</v>
      </c>
      <c r="D17" s="10">
        <v>500000000</v>
      </c>
      <c r="E17" s="10">
        <v>7000000000</v>
      </c>
      <c r="F17" s="10">
        <f t="shared" si="0"/>
        <v>500000000</v>
      </c>
    </row>
    <row r="18" spans="1:7" ht="30" x14ac:dyDescent="0.2">
      <c r="B18" s="15" t="s">
        <v>941</v>
      </c>
      <c r="C18" s="10">
        <v>9562936999</v>
      </c>
      <c r="D18" s="10">
        <v>937000000</v>
      </c>
      <c r="E18" s="10">
        <v>8625541083.5100002</v>
      </c>
      <c r="F18" s="10">
        <f t="shared" si="0"/>
        <v>937395915.48999977</v>
      </c>
    </row>
    <row r="19" spans="1:7" x14ac:dyDescent="0.2">
      <c r="C19" s="18">
        <f>SUM(C3:C18)</f>
        <v>196135215999</v>
      </c>
      <c r="D19" s="18">
        <f>SUM(D3:D18)</f>
        <v>10209900000</v>
      </c>
      <c r="E19" s="18">
        <f>SUM(E3:E18)</f>
        <v>191499177889.01001</v>
      </c>
      <c r="F19" s="10">
        <f t="shared" si="0"/>
        <v>4636038109.9899902</v>
      </c>
    </row>
    <row r="20" spans="1:7" x14ac:dyDescent="0.2">
      <c r="G20" s="70"/>
    </row>
    <row r="21" spans="1:7" x14ac:dyDescent="0.2">
      <c r="A21" s="21" t="s">
        <v>3357</v>
      </c>
      <c r="B21" s="21"/>
      <c r="C21" s="193"/>
      <c r="D21" s="193"/>
    </row>
  </sheetData>
  <mergeCells count="1">
    <mergeCell ref="C1:D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6" sqref="B6"/>
    </sheetView>
  </sheetViews>
  <sheetFormatPr defaultRowHeight="12.75" x14ac:dyDescent="0.2"/>
  <cols>
    <col min="2" max="2" width="62.6640625" bestFit="1" customWidth="1"/>
  </cols>
  <sheetData>
    <row r="1" spans="1:2" x14ac:dyDescent="0.2">
      <c r="A1" t="s">
        <v>6121</v>
      </c>
      <c r="B1" s="509" t="s">
        <v>564</v>
      </c>
    </row>
    <row r="2" spans="1:2" ht="15" x14ac:dyDescent="0.2">
      <c r="A2" s="509" t="s">
        <v>566</v>
      </c>
      <c r="B2" s="513" t="s">
        <v>6122</v>
      </c>
    </row>
    <row r="3" spans="1:2" ht="15" x14ac:dyDescent="0.25">
      <c r="A3" s="509" t="s">
        <v>568</v>
      </c>
      <c r="B3" s="16" t="s">
        <v>6123</v>
      </c>
    </row>
    <row r="4" spans="1:2" ht="15" x14ac:dyDescent="0.25">
      <c r="A4" s="509" t="s">
        <v>570</v>
      </c>
      <c r="B4" s="17" t="s">
        <v>6124</v>
      </c>
    </row>
    <row r="5" spans="1:2" ht="15" x14ac:dyDescent="0.25">
      <c r="A5" s="509" t="s">
        <v>572</v>
      </c>
      <c r="B5" s="17" t="s">
        <v>6125</v>
      </c>
    </row>
    <row r="6" spans="1:2" ht="15" x14ac:dyDescent="0.25">
      <c r="A6" s="509" t="s">
        <v>573</v>
      </c>
      <c r="B6" s="17" t="s">
        <v>6126</v>
      </c>
    </row>
    <row r="7" spans="1:2" ht="15" x14ac:dyDescent="0.2">
      <c r="A7" s="509" t="s">
        <v>574</v>
      </c>
      <c r="B7" s="15" t="s">
        <v>6127</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G27" sqref="G27"/>
    </sheetView>
  </sheetViews>
  <sheetFormatPr defaultRowHeight="12.75" x14ac:dyDescent="0.2"/>
  <sheetData>
    <row r="1" spans="1:2" x14ac:dyDescent="0.2">
      <c r="A1" s="509" t="s">
        <v>6128</v>
      </c>
      <c r="B1" s="509" t="s">
        <v>565</v>
      </c>
    </row>
    <row r="2" spans="1:2" ht="15" x14ac:dyDescent="0.2">
      <c r="A2" s="509" t="s">
        <v>567</v>
      </c>
      <c r="B2" s="513" t="s">
        <v>6129</v>
      </c>
    </row>
    <row r="3" spans="1:2" ht="15" x14ac:dyDescent="0.25">
      <c r="A3" s="509" t="s">
        <v>569</v>
      </c>
      <c r="B3" s="17" t="s">
        <v>6130</v>
      </c>
    </row>
    <row r="4" spans="1:2" ht="15" x14ac:dyDescent="0.2">
      <c r="A4" s="509" t="s">
        <v>571</v>
      </c>
      <c r="B4" s="513" t="s">
        <v>6131</v>
      </c>
    </row>
    <row r="5" spans="1:2" ht="15" x14ac:dyDescent="0.25">
      <c r="A5" s="509" t="s">
        <v>575</v>
      </c>
      <c r="B5" s="17" t="s">
        <v>6132</v>
      </c>
    </row>
    <row r="6" spans="1:2" ht="15" x14ac:dyDescent="0.2">
      <c r="A6" s="509" t="s">
        <v>576</v>
      </c>
      <c r="B6" s="513" t="s">
        <v>6133</v>
      </c>
    </row>
    <row r="7" spans="1:2" ht="15" x14ac:dyDescent="0.2">
      <c r="A7" s="509" t="s">
        <v>577</v>
      </c>
      <c r="B7" s="513" t="s">
        <v>6134</v>
      </c>
    </row>
    <row r="8" spans="1:2" ht="15" x14ac:dyDescent="0.25">
      <c r="A8" s="509" t="s">
        <v>578</v>
      </c>
      <c r="B8" s="17" t="s">
        <v>6135</v>
      </c>
    </row>
    <row r="9" spans="1:2" ht="15" x14ac:dyDescent="0.25">
      <c r="A9" s="509" t="s">
        <v>586</v>
      </c>
      <c r="B9" s="17" t="s">
        <v>6136</v>
      </c>
    </row>
    <row r="10" spans="1:2" ht="15" x14ac:dyDescent="0.25">
      <c r="A10" s="509" t="s">
        <v>587</v>
      </c>
      <c r="B10" s="17" t="s">
        <v>6137</v>
      </c>
    </row>
    <row r="11" spans="1:2" ht="15" x14ac:dyDescent="0.25">
      <c r="A11" s="509" t="s">
        <v>588</v>
      </c>
      <c r="B11" s="17" t="s">
        <v>6138</v>
      </c>
    </row>
    <row r="12" spans="1:2" ht="15" x14ac:dyDescent="0.25">
      <c r="A12" s="509" t="s">
        <v>589</v>
      </c>
      <c r="B12" s="17" t="s">
        <v>6139</v>
      </c>
    </row>
    <row r="13" spans="1:2" ht="15" x14ac:dyDescent="0.25">
      <c r="A13" s="509" t="s">
        <v>590</v>
      </c>
      <c r="B13" s="17" t="s">
        <v>6140</v>
      </c>
    </row>
    <row r="14" spans="1:2" ht="15" x14ac:dyDescent="0.25">
      <c r="A14" s="509" t="s">
        <v>591</v>
      </c>
      <c r="B14" s="17" t="s">
        <v>6141</v>
      </c>
    </row>
    <row r="15" spans="1:2" ht="15" x14ac:dyDescent="0.2">
      <c r="A15" s="509" t="s">
        <v>592</v>
      </c>
      <c r="B15" s="513" t="s">
        <v>6142</v>
      </c>
    </row>
    <row r="16" spans="1:2" ht="15" x14ac:dyDescent="0.2">
      <c r="A16" s="509" t="s">
        <v>593</v>
      </c>
      <c r="B16" s="513" t="s">
        <v>6143</v>
      </c>
    </row>
    <row r="17" spans="1:2" ht="15" x14ac:dyDescent="0.2">
      <c r="A17" s="509" t="s">
        <v>594</v>
      </c>
      <c r="B17" s="513" t="s">
        <v>6144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workbookViewId="0">
      <selection activeCell="B3" sqref="B3"/>
    </sheetView>
  </sheetViews>
  <sheetFormatPr defaultRowHeight="12.75" x14ac:dyDescent="0.2"/>
  <cols>
    <col min="2" max="2" width="10.5" bestFit="1" customWidth="1"/>
    <col min="3" max="3" width="16.1640625" bestFit="1" customWidth="1"/>
    <col min="4" max="6" width="17.5" bestFit="1" customWidth="1"/>
    <col min="7" max="7" width="10.6640625" bestFit="1" customWidth="1"/>
    <col min="8" max="8" width="9.33203125" bestFit="1" customWidth="1"/>
    <col min="9" max="9" width="8" bestFit="1" customWidth="1"/>
    <col min="10" max="11" width="6.5" bestFit="1" customWidth="1"/>
    <col min="12" max="15" width="8" bestFit="1" customWidth="1"/>
    <col min="16" max="16" width="6.5" bestFit="1" customWidth="1"/>
    <col min="17" max="18" width="8" bestFit="1" customWidth="1"/>
    <col min="19" max="19" width="6.83203125" bestFit="1" customWidth="1"/>
    <col min="20" max="20" width="8" bestFit="1" customWidth="1"/>
    <col min="21" max="22" width="6.83203125" bestFit="1" customWidth="1"/>
    <col min="23" max="23" width="6.5" bestFit="1" customWidth="1"/>
  </cols>
  <sheetData>
    <row r="1" spans="1:23" x14ac:dyDescent="0.2">
      <c r="A1" s="4" t="s">
        <v>963</v>
      </c>
      <c r="B1" s="4" t="s">
        <v>964</v>
      </c>
      <c r="C1" s="4" t="s">
        <v>965</v>
      </c>
      <c r="D1" s="4" t="s">
        <v>966</v>
      </c>
      <c r="E1" s="7" t="s">
        <v>968</v>
      </c>
      <c r="F1" s="7" t="s">
        <v>967</v>
      </c>
      <c r="G1" s="7" t="s">
        <v>969</v>
      </c>
      <c r="H1" s="1" t="s">
        <v>567</v>
      </c>
      <c r="I1" s="1" t="s">
        <v>569</v>
      </c>
      <c r="J1" s="1" t="s">
        <v>571</v>
      </c>
      <c r="K1" s="1" t="s">
        <v>575</v>
      </c>
      <c r="L1" s="1" t="s">
        <v>576</v>
      </c>
      <c r="M1" s="1" t="s">
        <v>577</v>
      </c>
      <c r="N1" s="1" t="s">
        <v>578</v>
      </c>
      <c r="O1" s="1" t="s">
        <v>586</v>
      </c>
      <c r="P1" s="1" t="s">
        <v>587</v>
      </c>
      <c r="Q1" s="1" t="s">
        <v>588</v>
      </c>
      <c r="R1" s="1" t="s">
        <v>589</v>
      </c>
      <c r="S1" s="1" t="s">
        <v>590</v>
      </c>
      <c r="T1" s="1" t="s">
        <v>591</v>
      </c>
      <c r="U1" s="1" t="s">
        <v>592</v>
      </c>
      <c r="V1" s="1" t="s">
        <v>593</v>
      </c>
      <c r="W1" s="1" t="s">
        <v>594</v>
      </c>
    </row>
    <row r="2" spans="1:23" x14ac:dyDescent="0.2">
      <c r="A2" s="4"/>
      <c r="B2" s="4">
        <v>2020</v>
      </c>
      <c r="C2" s="4"/>
      <c r="D2" s="4"/>
      <c r="E2" s="7"/>
      <c r="F2" s="7"/>
      <c r="G2" s="27">
        <f>SUM(H2:W2)</f>
        <v>1635.4600000000003</v>
      </c>
      <c r="H2" s="28">
        <v>0</v>
      </c>
      <c r="I2" s="28">
        <v>0</v>
      </c>
      <c r="J2" s="28">
        <v>0</v>
      </c>
      <c r="K2" s="28">
        <v>0</v>
      </c>
      <c r="L2" s="28">
        <v>0</v>
      </c>
      <c r="M2" s="28">
        <v>1.1000000000000001</v>
      </c>
      <c r="N2" s="28">
        <v>566.56000000000006</v>
      </c>
      <c r="O2" s="28">
        <v>816.6</v>
      </c>
      <c r="P2" s="28">
        <v>0</v>
      </c>
      <c r="Q2" s="28">
        <v>0</v>
      </c>
      <c r="R2" s="28">
        <v>0</v>
      </c>
      <c r="S2" s="28">
        <v>0</v>
      </c>
      <c r="T2" s="28">
        <v>0</v>
      </c>
      <c r="U2" s="28">
        <v>0</v>
      </c>
      <c r="V2" s="28">
        <v>0</v>
      </c>
      <c r="W2" s="28">
        <v>251.2</v>
      </c>
    </row>
    <row r="3" spans="1:23" x14ac:dyDescent="0.2">
      <c r="A3" s="4">
        <v>1</v>
      </c>
      <c r="B3" s="26">
        <v>44561</v>
      </c>
      <c r="C3" s="10">
        <v>11494252874</v>
      </c>
      <c r="D3" s="10">
        <v>12643678161</v>
      </c>
      <c r="E3" s="10">
        <f>SUM(C3:D3)</f>
        <v>24137931035</v>
      </c>
      <c r="F3" s="10">
        <f>E3</f>
        <v>24137931035</v>
      </c>
      <c r="G3" s="27">
        <f t="shared" ref="G3:G12" si="0">SUM(H3:W3)</f>
        <v>12382.458000000002</v>
      </c>
      <c r="H3" s="28">
        <v>986.43000000000006</v>
      </c>
      <c r="I3" s="28">
        <v>3054.5</v>
      </c>
      <c r="J3" s="28">
        <v>638.99</v>
      </c>
      <c r="K3" s="28">
        <v>230.3</v>
      </c>
      <c r="L3" s="28">
        <v>179.6</v>
      </c>
      <c r="M3" s="28">
        <v>95.6</v>
      </c>
      <c r="N3" s="28">
        <v>1481.4399999999998</v>
      </c>
      <c r="O3" s="28">
        <v>1443.7</v>
      </c>
      <c r="P3" s="28">
        <v>38.158000000000001</v>
      </c>
      <c r="Q3" s="28">
        <v>1155</v>
      </c>
      <c r="R3" s="28">
        <v>775</v>
      </c>
      <c r="S3" s="28">
        <v>1062.2</v>
      </c>
      <c r="T3" s="28">
        <v>30</v>
      </c>
      <c r="U3" s="28">
        <v>128.4</v>
      </c>
      <c r="V3" s="28">
        <v>41.11</v>
      </c>
      <c r="W3" s="28">
        <v>1042.03</v>
      </c>
    </row>
    <row r="4" spans="1:23" x14ac:dyDescent="0.2">
      <c r="A4" s="4">
        <v>2</v>
      </c>
      <c r="B4" s="26">
        <v>44742</v>
      </c>
      <c r="C4" s="10">
        <v>11494252874</v>
      </c>
      <c r="D4" s="10">
        <v>12643678161</v>
      </c>
      <c r="E4" s="10">
        <f t="shared" ref="E4:E12" si="1">SUM(C4:D4)</f>
        <v>24137931035</v>
      </c>
      <c r="F4" s="2"/>
      <c r="G4" s="27"/>
      <c r="H4" s="28"/>
      <c r="I4" s="28"/>
      <c r="J4" s="28"/>
      <c r="K4" s="28"/>
      <c r="L4" s="28"/>
      <c r="M4" s="28"/>
      <c r="N4" s="28"/>
      <c r="O4" s="28"/>
      <c r="P4" s="28"/>
      <c r="Q4" s="28"/>
      <c r="R4" s="28"/>
      <c r="S4" s="28"/>
      <c r="T4" s="28"/>
      <c r="U4" s="28"/>
      <c r="V4" s="28"/>
      <c r="W4" s="28"/>
    </row>
    <row r="5" spans="1:23" x14ac:dyDescent="0.2">
      <c r="A5" s="4">
        <v>3</v>
      </c>
      <c r="B5" s="26">
        <v>44926</v>
      </c>
      <c r="C5" s="10">
        <v>11494252874</v>
      </c>
      <c r="D5" s="10">
        <v>10344827586</v>
      </c>
      <c r="E5" s="10">
        <f t="shared" si="1"/>
        <v>21839080460</v>
      </c>
      <c r="F5" s="10">
        <f>E4+E5</f>
        <v>45977011495</v>
      </c>
      <c r="G5" s="27">
        <f t="shared" si="0"/>
        <v>26612.131000000001</v>
      </c>
      <c r="H5" s="28">
        <v>1927.1600000000003</v>
      </c>
      <c r="I5" s="28">
        <v>4675.05</v>
      </c>
      <c r="J5" s="28">
        <v>897.78</v>
      </c>
      <c r="K5" s="28">
        <v>786.7</v>
      </c>
      <c r="L5" s="28">
        <v>1640.7</v>
      </c>
      <c r="M5" s="28">
        <v>1321.6000000000001</v>
      </c>
      <c r="N5" s="28">
        <v>2365.87</v>
      </c>
      <c r="O5" s="28">
        <v>2824.6</v>
      </c>
      <c r="P5" s="28">
        <v>90.728000000000009</v>
      </c>
      <c r="Q5" s="28">
        <v>4092</v>
      </c>
      <c r="R5" s="28">
        <v>1715</v>
      </c>
      <c r="S5" s="28">
        <v>1588.7</v>
      </c>
      <c r="T5" s="28">
        <v>1195.3130000000001</v>
      </c>
      <c r="U5" s="28">
        <v>212.2</v>
      </c>
      <c r="V5" s="28">
        <v>291.68</v>
      </c>
      <c r="W5" s="28">
        <v>987.05</v>
      </c>
    </row>
    <row r="6" spans="1:23" x14ac:dyDescent="0.2">
      <c r="A6" s="4">
        <v>4</v>
      </c>
      <c r="B6" s="26">
        <v>45107</v>
      </c>
      <c r="C6" s="10">
        <v>2298850575</v>
      </c>
      <c r="D6" s="10">
        <v>16091954023</v>
      </c>
      <c r="E6" s="10">
        <f t="shared" si="1"/>
        <v>18390804598</v>
      </c>
      <c r="F6" s="2"/>
      <c r="G6" s="27"/>
      <c r="H6" s="28"/>
      <c r="I6" s="28"/>
      <c r="J6" s="28"/>
      <c r="K6" s="28"/>
      <c r="L6" s="28"/>
      <c r="M6" s="28"/>
      <c r="N6" s="28"/>
      <c r="O6" s="28"/>
      <c r="P6" s="28"/>
      <c r="Q6" s="28"/>
      <c r="R6" s="28"/>
      <c r="S6" s="28"/>
      <c r="T6" s="28"/>
      <c r="U6" s="28"/>
      <c r="V6" s="28"/>
      <c r="W6" s="28"/>
    </row>
    <row r="7" spans="1:23" x14ac:dyDescent="0.2">
      <c r="A7" s="4">
        <v>5</v>
      </c>
      <c r="B7" s="26">
        <v>45291</v>
      </c>
      <c r="C7" s="10">
        <v>8045977011</v>
      </c>
      <c r="D7" s="10">
        <v>12643678161</v>
      </c>
      <c r="E7" s="10">
        <f t="shared" si="1"/>
        <v>20689655172</v>
      </c>
      <c r="F7" s="10">
        <f>E6+E7</f>
        <v>39080459770</v>
      </c>
      <c r="G7" s="27">
        <f t="shared" si="0"/>
        <v>34840.012000000002</v>
      </c>
      <c r="H7" s="28">
        <v>2058.39</v>
      </c>
      <c r="I7" s="28">
        <v>5277.8499999999995</v>
      </c>
      <c r="J7" s="28">
        <v>1236.77</v>
      </c>
      <c r="K7" s="28">
        <v>1444.65</v>
      </c>
      <c r="L7" s="28">
        <v>3306.8500000000004</v>
      </c>
      <c r="M7" s="28">
        <v>3492.2</v>
      </c>
      <c r="N7" s="28">
        <v>2137.89</v>
      </c>
      <c r="O7" s="28">
        <v>3043.7</v>
      </c>
      <c r="P7" s="28">
        <v>148.46200000000002</v>
      </c>
      <c r="Q7" s="28">
        <v>4813</v>
      </c>
      <c r="R7" s="28">
        <v>2005</v>
      </c>
      <c r="S7" s="28">
        <v>1713.2</v>
      </c>
      <c r="T7" s="28">
        <v>1636.575</v>
      </c>
      <c r="U7" s="28">
        <v>447.5</v>
      </c>
      <c r="V7" s="28">
        <v>495.02000000000004</v>
      </c>
      <c r="W7" s="28">
        <v>1582.9549999999999</v>
      </c>
    </row>
    <row r="8" spans="1:23" x14ac:dyDescent="0.2">
      <c r="A8" s="4">
        <v>6</v>
      </c>
      <c r="B8" s="26">
        <v>45473</v>
      </c>
      <c r="C8" s="10">
        <v>2298850575</v>
      </c>
      <c r="D8" s="10">
        <v>10344827586</v>
      </c>
      <c r="E8" s="10">
        <f t="shared" si="1"/>
        <v>12643678161</v>
      </c>
      <c r="F8" s="2"/>
      <c r="G8" s="27"/>
      <c r="H8" s="28"/>
      <c r="I8" s="28"/>
      <c r="J8" s="28"/>
      <c r="K8" s="28"/>
      <c r="L8" s="28"/>
      <c r="M8" s="28"/>
      <c r="N8" s="28"/>
      <c r="O8" s="28"/>
      <c r="P8" s="28"/>
      <c r="Q8" s="28"/>
      <c r="R8" s="28"/>
      <c r="S8" s="28"/>
      <c r="T8" s="28"/>
      <c r="U8" s="28"/>
      <c r="V8" s="28"/>
      <c r="W8" s="28"/>
    </row>
    <row r="9" spans="1:23" x14ac:dyDescent="0.2">
      <c r="A9" s="4">
        <v>7</v>
      </c>
      <c r="B9" s="26">
        <v>45657</v>
      </c>
      <c r="C9" s="10">
        <v>6321839080</v>
      </c>
      <c r="D9" s="10">
        <v>14942528736</v>
      </c>
      <c r="E9" s="10">
        <f t="shared" si="1"/>
        <v>21264367816</v>
      </c>
      <c r="F9" s="10">
        <f>E8+E9</f>
        <v>33908045977</v>
      </c>
      <c r="G9" s="27">
        <f t="shared" si="0"/>
        <v>43462.817999999999</v>
      </c>
      <c r="H9" s="28">
        <v>2144.17</v>
      </c>
      <c r="I9" s="28">
        <v>4465.45</v>
      </c>
      <c r="J9" s="28">
        <v>1522.4099999999999</v>
      </c>
      <c r="K9" s="28">
        <v>1073.75</v>
      </c>
      <c r="L9" s="28">
        <v>6302.65</v>
      </c>
      <c r="M9" s="28">
        <v>3475.6</v>
      </c>
      <c r="N9" s="28">
        <v>3544.49</v>
      </c>
      <c r="O9" s="28">
        <v>5463.7</v>
      </c>
      <c r="P9" s="28">
        <v>196.178</v>
      </c>
      <c r="Q9" s="28">
        <v>4123</v>
      </c>
      <c r="R9" s="28">
        <v>3305</v>
      </c>
      <c r="S9" s="28">
        <v>1122</v>
      </c>
      <c r="T9" s="28">
        <v>2782.2750000000005</v>
      </c>
      <c r="U9" s="28">
        <v>461.5</v>
      </c>
      <c r="V9" s="28">
        <v>1586.3600000000001</v>
      </c>
      <c r="W9" s="28">
        <v>1894.2849999999999</v>
      </c>
    </row>
    <row r="10" spans="1:23" x14ac:dyDescent="0.2">
      <c r="A10" s="4">
        <v>8</v>
      </c>
      <c r="B10" s="26">
        <v>45838</v>
      </c>
      <c r="C10" s="10">
        <v>2298850575</v>
      </c>
      <c r="D10" s="10">
        <v>10344827586</v>
      </c>
      <c r="E10" s="10">
        <f t="shared" si="1"/>
        <v>12643678161</v>
      </c>
      <c r="F10" s="2"/>
      <c r="G10" s="27"/>
      <c r="H10" s="28"/>
      <c r="I10" s="28"/>
      <c r="J10" s="28"/>
      <c r="K10" s="28"/>
      <c r="L10" s="28"/>
      <c r="M10" s="28"/>
      <c r="N10" s="28"/>
      <c r="O10" s="28"/>
      <c r="P10" s="28"/>
      <c r="Q10" s="28"/>
      <c r="R10" s="28"/>
      <c r="S10" s="28"/>
      <c r="T10" s="28"/>
      <c r="U10" s="28"/>
      <c r="V10" s="28"/>
      <c r="W10" s="28"/>
    </row>
    <row r="11" spans="1:23" x14ac:dyDescent="0.2">
      <c r="A11" s="4">
        <v>9</v>
      </c>
      <c r="B11" s="26">
        <v>46022</v>
      </c>
      <c r="C11" s="10">
        <v>4597701149</v>
      </c>
      <c r="D11" s="10">
        <v>10344827586</v>
      </c>
      <c r="E11" s="10">
        <f t="shared" si="1"/>
        <v>14942528735</v>
      </c>
      <c r="F11" s="10">
        <f>E10+E11</f>
        <v>27586206896</v>
      </c>
      <c r="G11" s="27">
        <f t="shared" si="0"/>
        <v>40280.04</v>
      </c>
      <c r="H11" s="28">
        <v>1601.5300000000002</v>
      </c>
      <c r="I11" s="28">
        <v>3697.5499999999997</v>
      </c>
      <c r="J11" s="28">
        <v>1321.47</v>
      </c>
      <c r="K11" s="28">
        <v>916.25</v>
      </c>
      <c r="L11" s="28">
        <v>6779.1699999999992</v>
      </c>
      <c r="M11" s="28">
        <v>3344.7</v>
      </c>
      <c r="N11" s="28">
        <v>2972.27</v>
      </c>
      <c r="O11" s="28">
        <v>5850.99</v>
      </c>
      <c r="P11" s="28">
        <v>143.75</v>
      </c>
      <c r="Q11" s="28">
        <v>3387</v>
      </c>
      <c r="R11" s="28">
        <v>2185</v>
      </c>
      <c r="S11" s="28">
        <v>1122.5</v>
      </c>
      <c r="T11" s="28">
        <v>2936.5550000000003</v>
      </c>
      <c r="U11" s="28">
        <v>397.8</v>
      </c>
      <c r="V11" s="28">
        <v>2185.1999999999998</v>
      </c>
      <c r="W11" s="28">
        <v>1438.3050000000001</v>
      </c>
    </row>
    <row r="12" spans="1:23" x14ac:dyDescent="0.2">
      <c r="A12" s="4">
        <v>10</v>
      </c>
      <c r="B12" s="26">
        <v>46203</v>
      </c>
      <c r="C12" s="10">
        <v>8535686161</v>
      </c>
      <c r="D12" s="10">
        <v>12256982814</v>
      </c>
      <c r="E12" s="10">
        <f t="shared" si="1"/>
        <v>20792668975</v>
      </c>
      <c r="F12" s="10">
        <f>E12</f>
        <v>20792668975</v>
      </c>
      <c r="G12" s="27">
        <f t="shared" si="0"/>
        <v>32366.901999999995</v>
      </c>
      <c r="H12" s="28">
        <v>1004.6500000000001</v>
      </c>
      <c r="I12" s="28">
        <v>2724.2</v>
      </c>
      <c r="J12" s="28">
        <v>1057.5999999999999</v>
      </c>
      <c r="K12" s="28">
        <v>813.34999999999991</v>
      </c>
      <c r="L12" s="28">
        <v>5648.3499999999995</v>
      </c>
      <c r="M12" s="28">
        <v>3631</v>
      </c>
      <c r="N12" s="28">
        <v>1985.59</v>
      </c>
      <c r="O12" s="28">
        <v>5323.2</v>
      </c>
      <c r="P12" s="28">
        <v>12.724</v>
      </c>
      <c r="Q12" s="28">
        <v>1866</v>
      </c>
      <c r="R12" s="28">
        <v>1455</v>
      </c>
      <c r="S12" s="28">
        <v>51.5</v>
      </c>
      <c r="T12" s="28">
        <v>2635.183</v>
      </c>
      <c r="U12" s="28">
        <v>328.1</v>
      </c>
      <c r="V12" s="28">
        <v>2400.66</v>
      </c>
      <c r="W12" s="28">
        <v>1429.7950000000001</v>
      </c>
    </row>
    <row r="13" spans="1:23" x14ac:dyDescent="0.2">
      <c r="C13" s="29">
        <f>SUM(C3:C12)</f>
        <v>68880513748</v>
      </c>
      <c r="D13" s="29">
        <f>SUM(D3:D12)</f>
        <v>122601810400</v>
      </c>
      <c r="E13" s="29">
        <f>SUM(E3:E12)</f>
        <v>191482324148</v>
      </c>
      <c r="F13" s="29">
        <f>SUM(F3:F12)</f>
        <v>191482324148</v>
      </c>
      <c r="G13" s="29">
        <f>SUM(H13:W13)</f>
        <v>191579.821</v>
      </c>
      <c r="H13" s="29">
        <f>SUM(H2:H12)</f>
        <v>9722.33</v>
      </c>
      <c r="I13" s="29">
        <f t="shared" ref="I13:W13" si="2">SUM(I2:I12)</f>
        <v>23894.6</v>
      </c>
      <c r="J13" s="29">
        <f t="shared" si="2"/>
        <v>6675.02</v>
      </c>
      <c r="K13" s="29">
        <f t="shared" si="2"/>
        <v>5265</v>
      </c>
      <c r="L13" s="29">
        <f t="shared" si="2"/>
        <v>23857.319999999996</v>
      </c>
      <c r="M13" s="29">
        <f t="shared" si="2"/>
        <v>15361.8</v>
      </c>
      <c r="N13" s="29">
        <f t="shared" si="2"/>
        <v>15054.11</v>
      </c>
      <c r="O13" s="29">
        <f t="shared" si="2"/>
        <v>24766.49</v>
      </c>
      <c r="P13" s="29">
        <f t="shared" si="2"/>
        <v>630.00000000000011</v>
      </c>
      <c r="Q13" s="29">
        <f t="shared" si="2"/>
        <v>19436</v>
      </c>
      <c r="R13" s="29">
        <f t="shared" si="2"/>
        <v>11440</v>
      </c>
      <c r="S13" s="29">
        <f t="shared" si="2"/>
        <v>6660.1</v>
      </c>
      <c r="T13" s="29">
        <f t="shared" si="2"/>
        <v>11215.901000000002</v>
      </c>
      <c r="U13" s="29">
        <f t="shared" si="2"/>
        <v>1975.5</v>
      </c>
      <c r="V13" s="29">
        <f t="shared" si="2"/>
        <v>7000.03</v>
      </c>
      <c r="W13" s="29">
        <f t="shared" si="2"/>
        <v>8625.619999999999</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5"/>
  <sheetViews>
    <sheetView topLeftCell="A116" workbookViewId="0">
      <selection activeCell="H2" sqref="H2"/>
    </sheetView>
  </sheetViews>
  <sheetFormatPr defaultRowHeight="12.75" x14ac:dyDescent="0.2"/>
  <cols>
    <col min="1" max="1" width="15.6640625" bestFit="1" customWidth="1"/>
  </cols>
  <sheetData>
    <row r="1" spans="1:8" x14ac:dyDescent="0.2">
      <c r="A1" t="s">
        <v>5126</v>
      </c>
      <c r="B1" s="4">
        <v>2021</v>
      </c>
      <c r="C1" s="4">
        <v>2022</v>
      </c>
      <c r="D1" s="4">
        <v>2023</v>
      </c>
      <c r="E1" s="4">
        <v>2024</v>
      </c>
      <c r="F1" s="4">
        <v>2025</v>
      </c>
      <c r="G1" s="4">
        <v>2026</v>
      </c>
      <c r="H1" t="s">
        <v>3353</v>
      </c>
    </row>
    <row r="2" spans="1:8" x14ac:dyDescent="0.2">
      <c r="A2" s="510" t="s">
        <v>5585</v>
      </c>
      <c r="B2" s="544">
        <v>0</v>
      </c>
      <c r="C2" s="544">
        <v>1</v>
      </c>
      <c r="D2" s="544">
        <v>0</v>
      </c>
      <c r="E2" s="544">
        <v>0</v>
      </c>
      <c r="F2" s="544">
        <v>0</v>
      </c>
      <c r="G2" s="544">
        <v>0</v>
      </c>
      <c r="H2" s="544">
        <v>1</v>
      </c>
    </row>
    <row r="3" spans="1:8" x14ac:dyDescent="0.2">
      <c r="A3" s="510" t="s">
        <v>5586</v>
      </c>
      <c r="B3" s="544">
        <v>0</v>
      </c>
      <c r="C3" s="544">
        <v>0</v>
      </c>
      <c r="D3" s="544">
        <v>1</v>
      </c>
      <c r="E3" s="544">
        <v>0</v>
      </c>
      <c r="F3" s="544">
        <v>0</v>
      </c>
      <c r="G3" s="544">
        <v>0</v>
      </c>
      <c r="H3" s="544">
        <v>1</v>
      </c>
    </row>
    <row r="4" spans="1:8" x14ac:dyDescent="0.2">
      <c r="A4" s="510" t="s">
        <v>5587</v>
      </c>
      <c r="B4" s="544">
        <v>0</v>
      </c>
      <c r="C4" s="544">
        <v>1</v>
      </c>
      <c r="D4" s="544">
        <v>0</v>
      </c>
      <c r="E4" s="544">
        <v>0</v>
      </c>
      <c r="F4" s="544">
        <v>0</v>
      </c>
      <c r="G4" s="544">
        <v>0</v>
      </c>
      <c r="H4" s="544">
        <v>1</v>
      </c>
    </row>
    <row r="5" spans="1:8" x14ac:dyDescent="0.2">
      <c r="A5" s="510" t="s">
        <v>5594</v>
      </c>
      <c r="B5" s="544">
        <v>0</v>
      </c>
      <c r="C5" s="544">
        <v>0</v>
      </c>
      <c r="D5" s="544">
        <v>1</v>
      </c>
      <c r="E5" s="544">
        <v>0</v>
      </c>
      <c r="F5" s="544">
        <v>1</v>
      </c>
      <c r="G5" s="544">
        <v>0</v>
      </c>
      <c r="H5" s="544">
        <v>2</v>
      </c>
    </row>
    <row r="6" spans="1:8" x14ac:dyDescent="0.2">
      <c r="A6" s="510" t="s">
        <v>5598</v>
      </c>
      <c r="B6" s="544">
        <v>0</v>
      </c>
      <c r="C6" s="544">
        <v>4</v>
      </c>
      <c r="D6" s="544">
        <v>0</v>
      </c>
      <c r="E6" s="544">
        <v>3</v>
      </c>
      <c r="F6" s="544">
        <v>0</v>
      </c>
      <c r="G6" s="544">
        <v>0</v>
      </c>
      <c r="H6" s="544">
        <v>7</v>
      </c>
    </row>
    <row r="7" spans="1:8" x14ac:dyDescent="0.2">
      <c r="A7" s="510" t="s">
        <v>5600</v>
      </c>
      <c r="B7" s="544">
        <v>0</v>
      </c>
      <c r="C7" s="544">
        <v>0</v>
      </c>
      <c r="D7" s="544">
        <v>1</v>
      </c>
      <c r="E7" s="544">
        <v>0</v>
      </c>
      <c r="F7" s="544">
        <v>0</v>
      </c>
      <c r="G7" s="544">
        <v>0</v>
      </c>
      <c r="H7" s="544">
        <v>1</v>
      </c>
    </row>
    <row r="8" spans="1:8" x14ac:dyDescent="0.2">
      <c r="A8" s="510" t="s">
        <v>5602</v>
      </c>
      <c r="B8" s="544">
        <v>0</v>
      </c>
      <c r="C8" s="544">
        <v>0</v>
      </c>
      <c r="D8" s="544">
        <v>1</v>
      </c>
      <c r="E8" s="544">
        <v>0</v>
      </c>
      <c r="F8" s="544">
        <v>0</v>
      </c>
      <c r="G8" s="544">
        <v>0</v>
      </c>
      <c r="H8" s="544">
        <v>1</v>
      </c>
    </row>
    <row r="9" spans="1:8" x14ac:dyDescent="0.2">
      <c r="A9" s="510" t="s">
        <v>5604</v>
      </c>
      <c r="B9" s="544">
        <v>0</v>
      </c>
      <c r="C9" s="544">
        <v>0</v>
      </c>
      <c r="D9" s="544">
        <v>0</v>
      </c>
      <c r="E9" s="544">
        <v>0</v>
      </c>
      <c r="F9" s="544">
        <v>1</v>
      </c>
      <c r="G9" s="544">
        <v>0</v>
      </c>
      <c r="H9" s="544">
        <v>1</v>
      </c>
    </row>
    <row r="10" spans="1:8" x14ac:dyDescent="0.2">
      <c r="A10" s="510" t="s">
        <v>5616</v>
      </c>
      <c r="B10" s="544">
        <v>1</v>
      </c>
      <c r="C10" s="544">
        <v>0</v>
      </c>
      <c r="D10" s="544">
        <v>0</v>
      </c>
      <c r="E10" s="544">
        <v>0</v>
      </c>
      <c r="F10" s="544">
        <v>0</v>
      </c>
      <c r="G10" s="544">
        <v>0</v>
      </c>
      <c r="H10" s="544">
        <v>1</v>
      </c>
    </row>
    <row r="11" spans="1:8" x14ac:dyDescent="0.2">
      <c r="A11" s="510" t="s">
        <v>5610</v>
      </c>
      <c r="B11" s="544">
        <v>1</v>
      </c>
      <c r="C11" s="544">
        <v>0</v>
      </c>
      <c r="D11" s="544">
        <v>0</v>
      </c>
      <c r="E11" s="544">
        <v>0</v>
      </c>
      <c r="F11" s="544">
        <v>0</v>
      </c>
      <c r="G11" s="544">
        <v>0</v>
      </c>
      <c r="H11" s="544">
        <v>1</v>
      </c>
    </row>
    <row r="12" spans="1:8" x14ac:dyDescent="0.2">
      <c r="A12" s="510" t="s">
        <v>5607</v>
      </c>
      <c r="B12" s="544">
        <v>1</v>
      </c>
      <c r="C12" s="544">
        <v>0</v>
      </c>
      <c r="D12" s="544">
        <v>0</v>
      </c>
      <c r="E12" s="544">
        <v>0</v>
      </c>
      <c r="F12" s="544">
        <v>0</v>
      </c>
      <c r="G12" s="544">
        <v>0</v>
      </c>
      <c r="H12" s="544">
        <v>1</v>
      </c>
    </row>
    <row r="13" spans="1:8" x14ac:dyDescent="0.2">
      <c r="A13" s="510" t="s">
        <v>5608</v>
      </c>
      <c r="B13" s="544">
        <v>0</v>
      </c>
      <c r="C13" s="544">
        <v>1</v>
      </c>
      <c r="D13" s="544">
        <v>0</v>
      </c>
      <c r="E13" s="544">
        <v>0</v>
      </c>
      <c r="F13" s="544">
        <v>0</v>
      </c>
      <c r="G13" s="544">
        <v>0</v>
      </c>
      <c r="H13" s="544">
        <v>1</v>
      </c>
    </row>
    <row r="14" spans="1:8" x14ac:dyDescent="0.2">
      <c r="A14" s="510" t="s">
        <v>5614</v>
      </c>
      <c r="B14" s="544">
        <v>1</v>
      </c>
      <c r="C14" s="544">
        <v>0</v>
      </c>
      <c r="D14" s="544">
        <v>0</v>
      </c>
      <c r="E14" s="544">
        <v>0</v>
      </c>
      <c r="F14" s="544">
        <v>0</v>
      </c>
      <c r="G14" s="544">
        <v>0</v>
      </c>
      <c r="H14" s="544">
        <v>1</v>
      </c>
    </row>
    <row r="15" spans="1:8" x14ac:dyDescent="0.2">
      <c r="A15" s="510" t="s">
        <v>5619</v>
      </c>
      <c r="B15" s="544">
        <v>1</v>
      </c>
      <c r="C15" s="544">
        <v>1</v>
      </c>
      <c r="D15" s="544">
        <v>1</v>
      </c>
      <c r="E15" s="544">
        <v>0</v>
      </c>
      <c r="F15" s="544">
        <v>0</v>
      </c>
      <c r="G15" s="544">
        <v>0</v>
      </c>
      <c r="H15" s="544">
        <v>3</v>
      </c>
    </row>
    <row r="16" spans="1:8" x14ac:dyDescent="0.2">
      <c r="A16" s="510" t="s">
        <v>5620</v>
      </c>
      <c r="B16" s="544">
        <v>1</v>
      </c>
      <c r="C16" s="544">
        <v>0</v>
      </c>
      <c r="D16" s="544">
        <v>0</v>
      </c>
      <c r="E16" s="544">
        <v>0</v>
      </c>
      <c r="F16" s="544">
        <v>0</v>
      </c>
      <c r="G16" s="544">
        <v>0</v>
      </c>
      <c r="H16" s="544">
        <v>1</v>
      </c>
    </row>
    <row r="17" spans="1:8" x14ac:dyDescent="0.2">
      <c r="A17" s="510" t="s">
        <v>5621</v>
      </c>
      <c r="B17" s="544">
        <v>1</v>
      </c>
      <c r="C17" s="544">
        <v>0</v>
      </c>
      <c r="D17" s="544">
        <v>0</v>
      </c>
      <c r="E17" s="544">
        <v>0</v>
      </c>
      <c r="F17" s="544">
        <v>0</v>
      </c>
      <c r="G17" s="544">
        <v>0</v>
      </c>
      <c r="H17" s="544">
        <v>1</v>
      </c>
    </row>
    <row r="18" spans="1:8" x14ac:dyDescent="0.2">
      <c r="A18" s="510" t="s">
        <v>5611</v>
      </c>
      <c r="B18" s="544">
        <v>0</v>
      </c>
      <c r="C18" s="544">
        <v>1</v>
      </c>
      <c r="D18" s="544">
        <v>0</v>
      </c>
      <c r="E18" s="544">
        <v>0</v>
      </c>
      <c r="F18" s="544">
        <v>0</v>
      </c>
      <c r="G18" s="544">
        <v>0</v>
      </c>
      <c r="H18" s="544">
        <v>1</v>
      </c>
    </row>
    <row r="19" spans="1:8" x14ac:dyDescent="0.2">
      <c r="A19" s="510" t="s">
        <v>5612</v>
      </c>
      <c r="B19" s="544">
        <v>0</v>
      </c>
      <c r="C19" s="544">
        <v>0</v>
      </c>
      <c r="D19" s="544">
        <v>1</v>
      </c>
      <c r="E19" s="544">
        <v>0</v>
      </c>
      <c r="F19" s="544">
        <v>0</v>
      </c>
      <c r="G19" s="544">
        <v>0</v>
      </c>
      <c r="H19" s="544">
        <v>1</v>
      </c>
    </row>
    <row r="20" spans="1:8" x14ac:dyDescent="0.2">
      <c r="A20" s="510" t="s">
        <v>5613</v>
      </c>
      <c r="B20" s="544">
        <v>4</v>
      </c>
      <c r="C20" s="544">
        <v>1</v>
      </c>
      <c r="D20" s="544">
        <v>2</v>
      </c>
      <c r="E20" s="544">
        <v>1</v>
      </c>
      <c r="F20" s="544">
        <v>2</v>
      </c>
      <c r="G20" s="544">
        <v>1</v>
      </c>
      <c r="H20" s="544">
        <v>11</v>
      </c>
    </row>
    <row r="21" spans="1:8" x14ac:dyDescent="0.2">
      <c r="A21" s="510" t="s">
        <v>5622</v>
      </c>
      <c r="B21" s="544">
        <v>2</v>
      </c>
      <c r="C21" s="544">
        <v>1</v>
      </c>
      <c r="D21" s="544">
        <v>2</v>
      </c>
      <c r="E21" s="544">
        <v>0</v>
      </c>
      <c r="F21" s="544">
        <v>0</v>
      </c>
      <c r="G21" s="544">
        <v>0</v>
      </c>
      <c r="H21" s="544">
        <v>5</v>
      </c>
    </row>
    <row r="22" spans="1:8" x14ac:dyDescent="0.2">
      <c r="A22" s="510" t="s">
        <v>5623</v>
      </c>
      <c r="B22" s="544">
        <v>0</v>
      </c>
      <c r="C22" s="544">
        <v>0</v>
      </c>
      <c r="D22" s="544">
        <v>1</v>
      </c>
      <c r="E22" s="544">
        <v>0</v>
      </c>
      <c r="F22" s="544">
        <v>0</v>
      </c>
      <c r="G22" s="544">
        <v>0</v>
      </c>
      <c r="H22" s="544">
        <v>1</v>
      </c>
    </row>
    <row r="23" spans="1:8" x14ac:dyDescent="0.2">
      <c r="A23" s="510" t="s">
        <v>5624</v>
      </c>
      <c r="B23" s="544">
        <v>1</v>
      </c>
      <c r="C23" s="544">
        <v>1</v>
      </c>
      <c r="D23" s="544">
        <v>0</v>
      </c>
      <c r="E23" s="544">
        <v>0</v>
      </c>
      <c r="F23" s="544">
        <v>0</v>
      </c>
      <c r="G23" s="544">
        <v>0</v>
      </c>
      <c r="H23" s="544">
        <v>2</v>
      </c>
    </row>
    <row r="24" spans="1:8" x14ac:dyDescent="0.2">
      <c r="A24" s="510" t="s">
        <v>5625</v>
      </c>
      <c r="B24" s="544">
        <v>1</v>
      </c>
      <c r="C24" s="544">
        <v>2</v>
      </c>
      <c r="D24" s="544">
        <v>1</v>
      </c>
      <c r="E24" s="544">
        <v>1</v>
      </c>
      <c r="F24" s="544">
        <v>1</v>
      </c>
      <c r="G24" s="544">
        <v>1</v>
      </c>
      <c r="H24" s="544">
        <v>7</v>
      </c>
    </row>
    <row r="25" spans="1:8" x14ac:dyDescent="0.2">
      <c r="A25" s="510" t="s">
        <v>5626</v>
      </c>
      <c r="B25" s="544">
        <v>0</v>
      </c>
      <c r="C25" s="544">
        <v>0</v>
      </c>
      <c r="D25" s="544">
        <v>0</v>
      </c>
      <c r="E25" s="544">
        <v>0</v>
      </c>
      <c r="F25" s="544">
        <v>0</v>
      </c>
      <c r="G25" s="544">
        <v>2</v>
      </c>
      <c r="H25" s="544">
        <v>2</v>
      </c>
    </row>
    <row r="26" spans="1:8" x14ac:dyDescent="0.2">
      <c r="A26" s="510" t="s">
        <v>5627</v>
      </c>
      <c r="B26" s="544">
        <v>0</v>
      </c>
      <c r="C26" s="544">
        <v>0</v>
      </c>
      <c r="D26" s="544">
        <v>0</v>
      </c>
      <c r="E26" s="544">
        <v>1</v>
      </c>
      <c r="F26" s="544">
        <v>0</v>
      </c>
      <c r="G26" s="544">
        <v>1</v>
      </c>
      <c r="H26" s="544">
        <v>2</v>
      </c>
    </row>
    <row r="27" spans="1:8" x14ac:dyDescent="0.2">
      <c r="A27" s="510" t="s">
        <v>5615</v>
      </c>
      <c r="B27" s="544">
        <v>0</v>
      </c>
      <c r="C27" s="544">
        <v>1</v>
      </c>
      <c r="D27" s="544">
        <v>0</v>
      </c>
      <c r="E27" s="544">
        <v>0</v>
      </c>
      <c r="F27" s="544">
        <v>0</v>
      </c>
      <c r="G27" s="544">
        <v>0</v>
      </c>
      <c r="H27" s="544">
        <v>1</v>
      </c>
    </row>
    <row r="28" spans="1:8" x14ac:dyDescent="0.2">
      <c r="A28" s="510" t="s">
        <v>5628</v>
      </c>
      <c r="B28" s="544">
        <v>1</v>
      </c>
      <c r="C28" s="544">
        <v>0</v>
      </c>
      <c r="D28" s="544">
        <v>0</v>
      </c>
      <c r="E28" s="544">
        <v>0</v>
      </c>
      <c r="F28" s="544">
        <v>0</v>
      </c>
      <c r="G28" s="544">
        <v>0</v>
      </c>
      <c r="H28" s="544">
        <v>1</v>
      </c>
    </row>
    <row r="29" spans="1:8" x14ac:dyDescent="0.2">
      <c r="A29" s="510" t="s">
        <v>5636</v>
      </c>
      <c r="B29" s="544">
        <v>0</v>
      </c>
      <c r="C29" s="544">
        <v>1</v>
      </c>
      <c r="D29" s="544">
        <v>0</v>
      </c>
      <c r="E29" s="544">
        <v>0</v>
      </c>
      <c r="F29" s="544">
        <v>0</v>
      </c>
      <c r="G29" s="544">
        <v>0</v>
      </c>
      <c r="H29" s="544">
        <v>1</v>
      </c>
    </row>
    <row r="30" spans="1:8" x14ac:dyDescent="0.2">
      <c r="A30" s="510" t="s">
        <v>5637</v>
      </c>
      <c r="B30" s="544">
        <v>0</v>
      </c>
      <c r="C30" s="544">
        <v>0</v>
      </c>
      <c r="D30" s="544">
        <v>1</v>
      </c>
      <c r="E30" s="544">
        <v>0</v>
      </c>
      <c r="F30" s="544">
        <v>0</v>
      </c>
      <c r="G30" s="544">
        <v>0</v>
      </c>
      <c r="H30" s="544">
        <v>1</v>
      </c>
    </row>
    <row r="31" spans="1:8" x14ac:dyDescent="0.2">
      <c r="A31" s="510" t="s">
        <v>5648</v>
      </c>
      <c r="B31" s="544">
        <v>1</v>
      </c>
      <c r="C31" s="544">
        <v>0</v>
      </c>
      <c r="D31" s="544">
        <v>0</v>
      </c>
      <c r="E31" s="544">
        <v>0</v>
      </c>
      <c r="F31" s="544">
        <v>0</v>
      </c>
      <c r="G31" s="544">
        <v>0</v>
      </c>
      <c r="H31" s="544">
        <v>1</v>
      </c>
    </row>
    <row r="32" spans="1:8" x14ac:dyDescent="0.2">
      <c r="A32" s="510" t="s">
        <v>5649</v>
      </c>
      <c r="B32" s="544">
        <v>0</v>
      </c>
      <c r="C32" s="544">
        <v>1</v>
      </c>
      <c r="D32" s="544">
        <v>0</v>
      </c>
      <c r="E32" s="544">
        <v>0</v>
      </c>
      <c r="F32" s="544">
        <v>0</v>
      </c>
      <c r="G32" s="544">
        <v>0</v>
      </c>
      <c r="H32" s="544">
        <v>1</v>
      </c>
    </row>
    <row r="33" spans="1:8" x14ac:dyDescent="0.2">
      <c r="A33" s="510" t="s">
        <v>5651</v>
      </c>
      <c r="B33" s="544">
        <v>0</v>
      </c>
      <c r="C33" s="544">
        <v>0</v>
      </c>
      <c r="D33" s="544">
        <v>1</v>
      </c>
      <c r="E33" s="544">
        <v>0</v>
      </c>
      <c r="F33" s="544">
        <v>0</v>
      </c>
      <c r="G33" s="544">
        <v>0</v>
      </c>
      <c r="H33" s="544">
        <v>1</v>
      </c>
    </row>
    <row r="34" spans="1:8" x14ac:dyDescent="0.2">
      <c r="A34" s="510" t="s">
        <v>5652</v>
      </c>
      <c r="B34" s="544">
        <v>0</v>
      </c>
      <c r="C34" s="544">
        <v>3</v>
      </c>
      <c r="D34" s="544">
        <v>2</v>
      </c>
      <c r="E34" s="544">
        <v>2</v>
      </c>
      <c r="F34" s="544">
        <v>1</v>
      </c>
      <c r="G34" s="544">
        <v>0</v>
      </c>
      <c r="H34" s="544">
        <v>8</v>
      </c>
    </row>
    <row r="35" spans="1:8" x14ac:dyDescent="0.2">
      <c r="A35" s="510" t="s">
        <v>5657</v>
      </c>
      <c r="B35" s="544">
        <v>0</v>
      </c>
      <c r="C35" s="544">
        <v>1</v>
      </c>
      <c r="D35" s="544">
        <v>0</v>
      </c>
      <c r="E35" s="544">
        <v>0</v>
      </c>
      <c r="F35" s="544">
        <v>0</v>
      </c>
      <c r="G35" s="544">
        <v>0</v>
      </c>
      <c r="H35" s="544">
        <v>1</v>
      </c>
    </row>
    <row r="36" spans="1:8" x14ac:dyDescent="0.2">
      <c r="A36" s="510" t="s">
        <v>5653</v>
      </c>
      <c r="B36" s="544">
        <v>0</v>
      </c>
      <c r="C36" s="544">
        <v>1</v>
      </c>
      <c r="D36" s="544">
        <v>0</v>
      </c>
      <c r="E36" s="544">
        <v>0</v>
      </c>
      <c r="F36" s="544">
        <v>0</v>
      </c>
      <c r="G36" s="544">
        <v>0</v>
      </c>
      <c r="H36" s="544">
        <v>1</v>
      </c>
    </row>
    <row r="37" spans="1:8" x14ac:dyDescent="0.2">
      <c r="A37" s="510" t="s">
        <v>5660</v>
      </c>
      <c r="B37" s="544">
        <v>0</v>
      </c>
      <c r="C37" s="544">
        <v>1</v>
      </c>
      <c r="D37" s="544">
        <v>0</v>
      </c>
      <c r="E37" s="544">
        <v>0</v>
      </c>
      <c r="F37" s="544">
        <v>0</v>
      </c>
      <c r="G37" s="544">
        <v>0</v>
      </c>
      <c r="H37" s="544">
        <v>1</v>
      </c>
    </row>
    <row r="38" spans="1:8" x14ac:dyDescent="0.2">
      <c r="A38" s="510" t="s">
        <v>5662</v>
      </c>
      <c r="B38" s="544">
        <v>0</v>
      </c>
      <c r="C38" s="544">
        <v>1</v>
      </c>
      <c r="D38" s="544">
        <v>0</v>
      </c>
      <c r="E38" s="544">
        <v>0</v>
      </c>
      <c r="F38" s="544">
        <v>0</v>
      </c>
      <c r="G38" s="544">
        <v>0</v>
      </c>
      <c r="H38" s="544">
        <v>1</v>
      </c>
    </row>
    <row r="39" spans="1:8" x14ac:dyDescent="0.2">
      <c r="A39" s="510" t="s">
        <v>5663</v>
      </c>
      <c r="B39" s="544">
        <v>0</v>
      </c>
      <c r="C39" s="544">
        <v>1</v>
      </c>
      <c r="D39" s="544">
        <v>0</v>
      </c>
      <c r="E39" s="544">
        <v>0</v>
      </c>
      <c r="F39" s="544">
        <v>0</v>
      </c>
      <c r="G39" s="544">
        <v>0</v>
      </c>
      <c r="H39" s="544">
        <v>1</v>
      </c>
    </row>
    <row r="40" spans="1:8" x14ac:dyDescent="0.2">
      <c r="A40" s="510" t="s">
        <v>5664</v>
      </c>
      <c r="B40" s="544">
        <v>0</v>
      </c>
      <c r="C40" s="544">
        <v>0</v>
      </c>
      <c r="D40" s="544">
        <v>1</v>
      </c>
      <c r="E40" s="544">
        <v>0</v>
      </c>
      <c r="F40" s="544">
        <v>0</v>
      </c>
      <c r="G40" s="544">
        <v>0</v>
      </c>
      <c r="H40" s="544">
        <v>1</v>
      </c>
    </row>
    <row r="41" spans="1:8" x14ac:dyDescent="0.2">
      <c r="A41" s="510" t="s">
        <v>5665</v>
      </c>
      <c r="B41" s="544">
        <v>0</v>
      </c>
      <c r="C41" s="544">
        <v>0</v>
      </c>
      <c r="D41" s="544">
        <v>1</v>
      </c>
      <c r="E41" s="544">
        <v>0</v>
      </c>
      <c r="F41" s="544">
        <v>0</v>
      </c>
      <c r="G41" s="544">
        <v>0</v>
      </c>
      <c r="H41" s="544">
        <v>1</v>
      </c>
    </row>
    <row r="42" spans="1:8" x14ac:dyDescent="0.2">
      <c r="A42" s="510" t="s">
        <v>5666</v>
      </c>
      <c r="B42" s="544">
        <v>1</v>
      </c>
      <c r="C42" s="544">
        <v>0</v>
      </c>
      <c r="D42" s="544">
        <v>0</v>
      </c>
      <c r="E42" s="544">
        <v>0</v>
      </c>
      <c r="F42" s="544">
        <v>0</v>
      </c>
      <c r="G42" s="544">
        <v>0</v>
      </c>
      <c r="H42" s="544">
        <v>1</v>
      </c>
    </row>
    <row r="43" spans="1:8" x14ac:dyDescent="0.2">
      <c r="A43" s="510" t="s">
        <v>5667</v>
      </c>
      <c r="B43" s="544">
        <v>5</v>
      </c>
      <c r="C43" s="544">
        <v>0</v>
      </c>
      <c r="D43" s="544">
        <v>0</v>
      </c>
      <c r="E43" s="544">
        <v>0</v>
      </c>
      <c r="F43" s="544">
        <v>0</v>
      </c>
      <c r="G43" s="544">
        <v>0</v>
      </c>
      <c r="H43" s="544">
        <v>5</v>
      </c>
    </row>
    <row r="44" spans="1:8" x14ac:dyDescent="0.2">
      <c r="A44" s="510" t="s">
        <v>5668</v>
      </c>
      <c r="B44" s="544">
        <v>0</v>
      </c>
      <c r="C44" s="544">
        <v>1</v>
      </c>
      <c r="D44" s="544">
        <v>0</v>
      </c>
      <c r="E44" s="544">
        <v>0</v>
      </c>
      <c r="F44" s="544">
        <v>0</v>
      </c>
      <c r="G44" s="544">
        <v>0</v>
      </c>
      <c r="H44" s="544">
        <v>1</v>
      </c>
    </row>
    <row r="45" spans="1:8" x14ac:dyDescent="0.2">
      <c r="A45" s="510" t="s">
        <v>5669</v>
      </c>
      <c r="B45" s="544">
        <v>0</v>
      </c>
      <c r="C45" s="544">
        <v>1</v>
      </c>
      <c r="D45" s="544">
        <v>0</v>
      </c>
      <c r="E45" s="544">
        <v>0</v>
      </c>
      <c r="F45" s="544">
        <v>0</v>
      </c>
      <c r="G45" s="544">
        <v>0</v>
      </c>
      <c r="H45" s="544">
        <v>1</v>
      </c>
    </row>
    <row r="46" spans="1:8" x14ac:dyDescent="0.2">
      <c r="A46" s="510" t="s">
        <v>5670</v>
      </c>
      <c r="B46" s="544">
        <v>0</v>
      </c>
      <c r="C46" s="544">
        <v>0</v>
      </c>
      <c r="D46" s="544">
        <v>1</v>
      </c>
      <c r="E46" s="544">
        <v>0</v>
      </c>
      <c r="F46" s="544">
        <v>0</v>
      </c>
      <c r="G46" s="544">
        <v>0</v>
      </c>
      <c r="H46" s="544">
        <v>1</v>
      </c>
    </row>
    <row r="47" spans="1:8" x14ac:dyDescent="0.2">
      <c r="A47" s="510" t="s">
        <v>5655</v>
      </c>
      <c r="B47" s="544">
        <v>1</v>
      </c>
      <c r="C47" s="544">
        <v>0</v>
      </c>
      <c r="D47" s="544">
        <v>1</v>
      </c>
      <c r="E47" s="544">
        <v>0</v>
      </c>
      <c r="F47" s="544">
        <v>0</v>
      </c>
      <c r="G47" s="544">
        <v>0</v>
      </c>
      <c r="H47" s="544">
        <v>2</v>
      </c>
    </row>
    <row r="48" spans="1:8" x14ac:dyDescent="0.2">
      <c r="A48" s="510" t="s">
        <v>5658</v>
      </c>
      <c r="B48" s="544">
        <v>0</v>
      </c>
      <c r="C48" s="544">
        <v>0</v>
      </c>
      <c r="D48" s="544">
        <v>0</v>
      </c>
      <c r="E48" s="544">
        <v>0</v>
      </c>
      <c r="F48" s="544">
        <v>1</v>
      </c>
      <c r="G48" s="544">
        <v>0</v>
      </c>
      <c r="H48" s="544">
        <v>1</v>
      </c>
    </row>
    <row r="49" spans="1:8" x14ac:dyDescent="0.2">
      <c r="A49" s="510" t="s">
        <v>5671</v>
      </c>
      <c r="B49" s="544">
        <v>0</v>
      </c>
      <c r="C49" s="544">
        <v>1</v>
      </c>
      <c r="D49" s="544">
        <v>0</v>
      </c>
      <c r="E49" s="544">
        <v>0</v>
      </c>
      <c r="F49" s="544">
        <v>0</v>
      </c>
      <c r="G49" s="544">
        <v>0</v>
      </c>
      <c r="H49" s="544">
        <v>1</v>
      </c>
    </row>
    <row r="50" spans="1:8" x14ac:dyDescent="0.2">
      <c r="A50" s="510" t="s">
        <v>5676</v>
      </c>
      <c r="B50" s="544">
        <v>0</v>
      </c>
      <c r="C50" s="544">
        <v>1</v>
      </c>
      <c r="D50" s="544">
        <v>0</v>
      </c>
      <c r="E50" s="544">
        <v>0</v>
      </c>
      <c r="F50" s="544">
        <v>0</v>
      </c>
      <c r="G50" s="544">
        <v>0</v>
      </c>
      <c r="H50" s="544">
        <v>1</v>
      </c>
    </row>
    <row r="51" spans="1:8" x14ac:dyDescent="0.2">
      <c r="A51" s="510" t="s">
        <v>5689</v>
      </c>
      <c r="B51" s="544">
        <v>0</v>
      </c>
      <c r="C51" s="544">
        <v>1</v>
      </c>
      <c r="D51" s="544">
        <v>0</v>
      </c>
      <c r="E51" s="544">
        <v>0</v>
      </c>
      <c r="F51" s="544">
        <v>0</v>
      </c>
      <c r="G51" s="544">
        <v>0</v>
      </c>
      <c r="H51" s="544">
        <v>1</v>
      </c>
    </row>
    <row r="52" spans="1:8" x14ac:dyDescent="0.2">
      <c r="A52" s="510" t="s">
        <v>5690</v>
      </c>
      <c r="B52" s="544">
        <v>0</v>
      </c>
      <c r="C52" s="544">
        <v>1</v>
      </c>
      <c r="D52" s="544">
        <v>0</v>
      </c>
      <c r="E52" s="544">
        <v>0</v>
      </c>
      <c r="F52" s="544">
        <v>0</v>
      </c>
      <c r="G52" s="544">
        <v>0</v>
      </c>
      <c r="H52" s="544">
        <v>1</v>
      </c>
    </row>
    <row r="53" spans="1:8" x14ac:dyDescent="0.2">
      <c r="A53" s="510" t="s">
        <v>5691</v>
      </c>
      <c r="B53" s="544">
        <v>0</v>
      </c>
      <c r="C53" s="544">
        <v>1</v>
      </c>
      <c r="D53" s="544">
        <v>0</v>
      </c>
      <c r="E53" s="544">
        <v>0</v>
      </c>
      <c r="F53" s="544">
        <v>1</v>
      </c>
      <c r="G53" s="544">
        <v>0</v>
      </c>
      <c r="H53" s="544">
        <v>2</v>
      </c>
    </row>
    <row r="54" spans="1:8" x14ac:dyDescent="0.2">
      <c r="A54" s="510" t="s">
        <v>5692</v>
      </c>
      <c r="B54" s="544">
        <v>0</v>
      </c>
      <c r="C54" s="544">
        <v>1</v>
      </c>
      <c r="D54" s="544">
        <v>0</v>
      </c>
      <c r="E54" s="544">
        <v>0</v>
      </c>
      <c r="F54" s="544">
        <v>0</v>
      </c>
      <c r="G54" s="544">
        <v>0</v>
      </c>
      <c r="H54" s="544">
        <v>1</v>
      </c>
    </row>
    <row r="55" spans="1:8" x14ac:dyDescent="0.2">
      <c r="A55" s="510" t="s">
        <v>5693</v>
      </c>
      <c r="B55" s="544">
        <v>0</v>
      </c>
      <c r="C55" s="544">
        <v>1</v>
      </c>
      <c r="D55" s="544">
        <v>0</v>
      </c>
      <c r="E55" s="544">
        <v>0</v>
      </c>
      <c r="F55" s="544">
        <v>0</v>
      </c>
      <c r="G55" s="544">
        <v>0</v>
      </c>
      <c r="H55" s="544">
        <v>1</v>
      </c>
    </row>
    <row r="56" spans="1:8" x14ac:dyDescent="0.2">
      <c r="A56" s="510" t="s">
        <v>5677</v>
      </c>
      <c r="B56" s="544">
        <v>0</v>
      </c>
      <c r="C56" s="544">
        <v>0</v>
      </c>
      <c r="D56" s="544">
        <v>0</v>
      </c>
      <c r="E56" s="544">
        <v>1</v>
      </c>
      <c r="F56" s="544">
        <v>0</v>
      </c>
      <c r="G56" s="544">
        <v>0</v>
      </c>
      <c r="H56" s="544">
        <v>1</v>
      </c>
    </row>
    <row r="57" spans="1:8" x14ac:dyDescent="0.2">
      <c r="A57" s="510" t="s">
        <v>5678</v>
      </c>
      <c r="B57" s="544">
        <v>0</v>
      </c>
      <c r="C57" s="544">
        <v>0</v>
      </c>
      <c r="D57" s="544">
        <v>0</v>
      </c>
      <c r="E57" s="544">
        <v>0</v>
      </c>
      <c r="F57" s="544">
        <v>1</v>
      </c>
      <c r="G57" s="544">
        <v>0</v>
      </c>
      <c r="H57" s="544">
        <v>1</v>
      </c>
    </row>
    <row r="58" spans="1:8" x14ac:dyDescent="0.2">
      <c r="A58" s="510" t="s">
        <v>5679</v>
      </c>
      <c r="B58" s="544">
        <v>0</v>
      </c>
      <c r="C58" s="544">
        <v>0</v>
      </c>
      <c r="D58" s="544">
        <v>1</v>
      </c>
      <c r="E58" s="544">
        <v>0</v>
      </c>
      <c r="F58" s="544">
        <v>0</v>
      </c>
      <c r="G58" s="544">
        <v>0</v>
      </c>
      <c r="H58" s="544">
        <v>1</v>
      </c>
    </row>
    <row r="59" spans="1:8" x14ac:dyDescent="0.2">
      <c r="A59" s="510" t="s">
        <v>5674</v>
      </c>
      <c r="B59" s="544">
        <v>0</v>
      </c>
      <c r="C59" s="544">
        <v>1</v>
      </c>
      <c r="D59" s="544">
        <v>0</v>
      </c>
      <c r="E59" s="544">
        <v>0</v>
      </c>
      <c r="F59" s="544">
        <v>0</v>
      </c>
      <c r="G59" s="544">
        <v>0</v>
      </c>
      <c r="H59" s="544">
        <v>1</v>
      </c>
    </row>
    <row r="60" spans="1:8" x14ac:dyDescent="0.2">
      <c r="A60" s="510" t="s">
        <v>5675</v>
      </c>
      <c r="B60" s="544">
        <v>0</v>
      </c>
      <c r="C60" s="544">
        <v>1</v>
      </c>
      <c r="D60" s="544">
        <v>0</v>
      </c>
      <c r="E60" s="544">
        <v>0</v>
      </c>
      <c r="F60" s="544">
        <v>0</v>
      </c>
      <c r="G60" s="544">
        <v>0</v>
      </c>
      <c r="H60" s="544">
        <v>1</v>
      </c>
    </row>
    <row r="61" spans="1:8" x14ac:dyDescent="0.2">
      <c r="A61" s="510" t="s">
        <v>5681</v>
      </c>
      <c r="B61" s="544">
        <v>0</v>
      </c>
      <c r="C61" s="544">
        <v>0</v>
      </c>
      <c r="D61" s="544">
        <v>1</v>
      </c>
      <c r="E61" s="544">
        <v>0</v>
      </c>
      <c r="F61" s="544">
        <v>0</v>
      </c>
      <c r="G61" s="544">
        <v>0</v>
      </c>
      <c r="H61" s="544">
        <v>1</v>
      </c>
    </row>
    <row r="62" spans="1:8" x14ac:dyDescent="0.2">
      <c r="A62" s="510" t="s">
        <v>5682</v>
      </c>
      <c r="B62" s="544">
        <v>0</v>
      </c>
      <c r="C62" s="544">
        <v>0</v>
      </c>
      <c r="D62" s="544">
        <v>1</v>
      </c>
      <c r="E62" s="544">
        <v>0</v>
      </c>
      <c r="F62" s="544">
        <v>0</v>
      </c>
      <c r="G62" s="544">
        <v>0</v>
      </c>
      <c r="H62" s="544">
        <v>1</v>
      </c>
    </row>
    <row r="63" spans="1:8" x14ac:dyDescent="0.2">
      <c r="A63" s="510" t="s">
        <v>5683</v>
      </c>
      <c r="B63" s="544">
        <v>0</v>
      </c>
      <c r="C63" s="544">
        <v>0</v>
      </c>
      <c r="D63" s="544">
        <v>1</v>
      </c>
      <c r="E63" s="544">
        <v>0</v>
      </c>
      <c r="F63" s="544">
        <v>0</v>
      </c>
      <c r="G63" s="544">
        <v>0</v>
      </c>
      <c r="H63" s="544">
        <v>1</v>
      </c>
    </row>
    <row r="64" spans="1:8" x14ac:dyDescent="0.2">
      <c r="A64" s="510" t="s">
        <v>5684</v>
      </c>
      <c r="B64" s="544">
        <v>0</v>
      </c>
      <c r="C64" s="544">
        <v>0</v>
      </c>
      <c r="D64" s="544">
        <v>1</v>
      </c>
      <c r="E64" s="544">
        <v>0</v>
      </c>
      <c r="F64" s="544">
        <v>0</v>
      </c>
      <c r="G64" s="544">
        <v>0</v>
      </c>
      <c r="H64" s="544">
        <v>1</v>
      </c>
    </row>
    <row r="65" spans="1:8" x14ac:dyDescent="0.2">
      <c r="A65" s="510" t="s">
        <v>5685</v>
      </c>
      <c r="B65" s="544">
        <v>0</v>
      </c>
      <c r="C65" s="544">
        <v>1</v>
      </c>
      <c r="D65" s="544">
        <v>0</v>
      </c>
      <c r="E65" s="544">
        <v>0</v>
      </c>
      <c r="F65" s="544">
        <v>0</v>
      </c>
      <c r="G65" s="544">
        <v>0</v>
      </c>
      <c r="H65" s="544">
        <v>1</v>
      </c>
    </row>
    <row r="66" spans="1:8" x14ac:dyDescent="0.2">
      <c r="A66" s="510" t="s">
        <v>5687</v>
      </c>
      <c r="B66" s="544">
        <v>0</v>
      </c>
      <c r="C66" s="544">
        <v>0</v>
      </c>
      <c r="D66" s="544">
        <v>1</v>
      </c>
      <c r="E66" s="544">
        <v>0</v>
      </c>
      <c r="F66" s="544">
        <v>0</v>
      </c>
      <c r="G66" s="544">
        <v>0</v>
      </c>
      <c r="H66" s="544">
        <v>1</v>
      </c>
    </row>
    <row r="67" spans="1:8" x14ac:dyDescent="0.2">
      <c r="A67" s="510" t="s">
        <v>5688</v>
      </c>
      <c r="B67" s="544">
        <v>0</v>
      </c>
      <c r="C67" s="544">
        <v>0</v>
      </c>
      <c r="D67" s="544">
        <v>1</v>
      </c>
      <c r="E67" s="544">
        <v>1</v>
      </c>
      <c r="F67" s="544">
        <v>0</v>
      </c>
      <c r="G67" s="544">
        <v>0</v>
      </c>
      <c r="H67" s="544">
        <v>2</v>
      </c>
    </row>
    <row r="68" spans="1:8" x14ac:dyDescent="0.2">
      <c r="A68" s="510" t="s">
        <v>5694</v>
      </c>
      <c r="B68" s="544">
        <v>0</v>
      </c>
      <c r="C68" s="544">
        <v>0</v>
      </c>
      <c r="D68" s="544">
        <v>1</v>
      </c>
      <c r="E68" s="544">
        <v>0</v>
      </c>
      <c r="F68" s="544">
        <v>0</v>
      </c>
      <c r="G68" s="544">
        <v>0</v>
      </c>
      <c r="H68" s="544">
        <v>1</v>
      </c>
    </row>
    <row r="69" spans="1:8" x14ac:dyDescent="0.2">
      <c r="A69" s="510" t="s">
        <v>5695</v>
      </c>
      <c r="B69" s="544">
        <v>0</v>
      </c>
      <c r="C69" s="544">
        <v>0</v>
      </c>
      <c r="D69" s="544">
        <v>1</v>
      </c>
      <c r="E69" s="544">
        <v>0</v>
      </c>
      <c r="F69" s="544">
        <v>0</v>
      </c>
      <c r="G69" s="544">
        <v>0</v>
      </c>
      <c r="H69" s="544">
        <v>1</v>
      </c>
    </row>
    <row r="70" spans="1:8" x14ac:dyDescent="0.2">
      <c r="A70" s="510" t="s">
        <v>5696</v>
      </c>
      <c r="B70" s="544">
        <v>0</v>
      </c>
      <c r="C70" s="544">
        <v>0</v>
      </c>
      <c r="D70" s="544">
        <v>0</v>
      </c>
      <c r="E70" s="544">
        <v>1</v>
      </c>
      <c r="F70" s="544">
        <v>0</v>
      </c>
      <c r="G70" s="544">
        <v>0</v>
      </c>
      <c r="H70" s="544">
        <v>1</v>
      </c>
    </row>
    <row r="71" spans="1:8" x14ac:dyDescent="0.2">
      <c r="A71" s="510" t="s">
        <v>5699</v>
      </c>
      <c r="B71" s="544">
        <v>0</v>
      </c>
      <c r="C71" s="544">
        <v>1</v>
      </c>
      <c r="D71" s="544">
        <v>0</v>
      </c>
      <c r="E71" s="544">
        <v>0</v>
      </c>
      <c r="F71" s="544">
        <v>0</v>
      </c>
      <c r="G71" s="544">
        <v>0</v>
      </c>
      <c r="H71" s="544">
        <v>1</v>
      </c>
    </row>
    <row r="72" spans="1:8" x14ac:dyDescent="0.2">
      <c r="A72" s="510" t="s">
        <v>5702</v>
      </c>
      <c r="B72" s="544">
        <v>0</v>
      </c>
      <c r="C72" s="544">
        <v>1</v>
      </c>
      <c r="D72" s="544">
        <v>0</v>
      </c>
      <c r="E72" s="544">
        <v>0</v>
      </c>
      <c r="F72" s="544">
        <v>0</v>
      </c>
      <c r="G72" s="544">
        <v>0</v>
      </c>
      <c r="H72" s="544">
        <v>1</v>
      </c>
    </row>
    <row r="73" spans="1:8" x14ac:dyDescent="0.2">
      <c r="A73" s="510" t="s">
        <v>5703</v>
      </c>
      <c r="B73" s="544">
        <v>1</v>
      </c>
      <c r="C73" s="544">
        <v>0</v>
      </c>
      <c r="D73" s="544">
        <v>0</v>
      </c>
      <c r="E73" s="544">
        <v>0</v>
      </c>
      <c r="F73" s="544">
        <v>0</v>
      </c>
      <c r="G73" s="544">
        <v>0</v>
      </c>
      <c r="H73" s="544">
        <v>1</v>
      </c>
    </row>
    <row r="74" spans="1:8" x14ac:dyDescent="0.2">
      <c r="A74" s="510" t="s">
        <v>5704</v>
      </c>
      <c r="B74" s="544">
        <v>0</v>
      </c>
      <c r="C74" s="544">
        <v>1</v>
      </c>
      <c r="D74" s="544">
        <v>0</v>
      </c>
      <c r="E74" s="544">
        <v>0</v>
      </c>
      <c r="F74" s="544">
        <v>0</v>
      </c>
      <c r="G74" s="544">
        <v>0</v>
      </c>
      <c r="H74" s="544">
        <v>1</v>
      </c>
    </row>
    <row r="75" spans="1:8" x14ac:dyDescent="0.2">
      <c r="A75" s="510" t="s">
        <v>5705</v>
      </c>
      <c r="B75" s="544">
        <v>0</v>
      </c>
      <c r="C75" s="544">
        <v>0</v>
      </c>
      <c r="D75" s="544">
        <v>0</v>
      </c>
      <c r="E75" s="544">
        <v>1</v>
      </c>
      <c r="F75" s="544">
        <v>0</v>
      </c>
      <c r="G75" s="544">
        <v>0</v>
      </c>
      <c r="H75" s="544">
        <v>1</v>
      </c>
    </row>
    <row r="76" spans="1:8" x14ac:dyDescent="0.2">
      <c r="A76" s="510" t="s">
        <v>5706</v>
      </c>
      <c r="B76" s="544">
        <v>1</v>
      </c>
      <c r="C76" s="544">
        <v>0</v>
      </c>
      <c r="D76" s="544">
        <v>0</v>
      </c>
      <c r="E76" s="544">
        <v>0</v>
      </c>
      <c r="F76" s="544">
        <v>0</v>
      </c>
      <c r="G76" s="544">
        <v>0</v>
      </c>
      <c r="H76" s="544">
        <v>1</v>
      </c>
    </row>
    <row r="77" spans="1:8" x14ac:dyDescent="0.2">
      <c r="A77" s="510" t="s">
        <v>5707</v>
      </c>
      <c r="B77" s="544">
        <v>0</v>
      </c>
      <c r="C77" s="544">
        <v>0</v>
      </c>
      <c r="D77" s="544">
        <v>1</v>
      </c>
      <c r="E77" s="544">
        <v>0</v>
      </c>
      <c r="F77" s="544">
        <v>0</v>
      </c>
      <c r="G77" s="544">
        <v>0</v>
      </c>
      <c r="H77" s="544">
        <v>1</v>
      </c>
    </row>
    <row r="78" spans="1:8" x14ac:dyDescent="0.2">
      <c r="A78" s="510" t="s">
        <v>5708</v>
      </c>
      <c r="B78" s="544">
        <v>0</v>
      </c>
      <c r="C78" s="544">
        <v>1</v>
      </c>
      <c r="D78" s="544">
        <v>0</v>
      </c>
      <c r="E78" s="544">
        <v>0</v>
      </c>
      <c r="F78" s="544">
        <v>0</v>
      </c>
      <c r="G78" s="544">
        <v>0</v>
      </c>
      <c r="H78" s="544">
        <v>1</v>
      </c>
    </row>
    <row r="79" spans="1:8" x14ac:dyDescent="0.2">
      <c r="A79" s="510" t="s">
        <v>5709</v>
      </c>
      <c r="B79" s="544">
        <v>1</v>
      </c>
      <c r="C79" s="544">
        <v>0</v>
      </c>
      <c r="D79" s="544">
        <v>0</v>
      </c>
      <c r="E79" s="544">
        <v>0</v>
      </c>
      <c r="F79" s="544">
        <v>0</v>
      </c>
      <c r="G79" s="544">
        <v>0</v>
      </c>
      <c r="H79" s="544">
        <v>1</v>
      </c>
    </row>
    <row r="80" spans="1:8" x14ac:dyDescent="0.2">
      <c r="A80" s="510" t="s">
        <v>5710</v>
      </c>
      <c r="B80" s="544">
        <v>0</v>
      </c>
      <c r="C80" s="544">
        <v>0</v>
      </c>
      <c r="D80" s="544">
        <v>1</v>
      </c>
      <c r="E80" s="544">
        <v>0</v>
      </c>
      <c r="F80" s="544">
        <v>0</v>
      </c>
      <c r="G80" s="544">
        <v>0</v>
      </c>
      <c r="H80" s="544">
        <v>1</v>
      </c>
    </row>
    <row r="81" spans="1:8" x14ac:dyDescent="0.2">
      <c r="A81" s="510" t="s">
        <v>5711</v>
      </c>
      <c r="B81" s="544">
        <v>0</v>
      </c>
      <c r="C81" s="544">
        <v>0</v>
      </c>
      <c r="D81" s="544">
        <v>1</v>
      </c>
      <c r="E81" s="544">
        <v>0</v>
      </c>
      <c r="F81" s="544">
        <v>0</v>
      </c>
      <c r="G81" s="544">
        <v>0</v>
      </c>
      <c r="H81" s="544">
        <v>1</v>
      </c>
    </row>
    <row r="82" spans="1:8" x14ac:dyDescent="0.2">
      <c r="A82" s="510" t="s">
        <v>5712</v>
      </c>
      <c r="B82" s="544">
        <v>1</v>
      </c>
      <c r="C82" s="544">
        <v>0</v>
      </c>
      <c r="D82" s="544">
        <v>0</v>
      </c>
      <c r="E82" s="544">
        <v>0</v>
      </c>
      <c r="F82" s="544">
        <v>0</v>
      </c>
      <c r="G82" s="544">
        <v>0</v>
      </c>
      <c r="H82" s="544">
        <v>1</v>
      </c>
    </row>
    <row r="83" spans="1:8" x14ac:dyDescent="0.2">
      <c r="A83" s="510" t="s">
        <v>5713</v>
      </c>
      <c r="B83" s="544">
        <v>0</v>
      </c>
      <c r="C83" s="544">
        <v>1</v>
      </c>
      <c r="D83" s="544">
        <v>0</v>
      </c>
      <c r="E83" s="544">
        <v>0</v>
      </c>
      <c r="F83" s="544">
        <v>0</v>
      </c>
      <c r="G83" s="544">
        <v>0</v>
      </c>
      <c r="H83" s="544">
        <v>1</v>
      </c>
    </row>
    <row r="84" spans="1:8" x14ac:dyDescent="0.2">
      <c r="A84" s="510" t="s">
        <v>5716</v>
      </c>
      <c r="B84" s="544">
        <v>0</v>
      </c>
      <c r="C84" s="544">
        <v>1</v>
      </c>
      <c r="D84" s="544">
        <v>0</v>
      </c>
      <c r="E84" s="544">
        <v>0</v>
      </c>
      <c r="F84" s="544">
        <v>0</v>
      </c>
      <c r="G84" s="544">
        <v>0</v>
      </c>
      <c r="H84" s="544">
        <v>1</v>
      </c>
    </row>
    <row r="85" spans="1:8" x14ac:dyDescent="0.2">
      <c r="A85" s="510" t="s">
        <v>5714</v>
      </c>
      <c r="B85" s="544">
        <v>1</v>
      </c>
      <c r="C85" s="544">
        <v>0</v>
      </c>
      <c r="D85" s="544">
        <v>0</v>
      </c>
      <c r="E85" s="544">
        <v>0</v>
      </c>
      <c r="F85" s="544">
        <v>0</v>
      </c>
      <c r="G85" s="544">
        <v>0</v>
      </c>
      <c r="H85" s="544">
        <v>1</v>
      </c>
    </row>
    <row r="86" spans="1:8" x14ac:dyDescent="0.2">
      <c r="A86" s="510" t="s">
        <v>5718</v>
      </c>
      <c r="B86" s="544">
        <v>0</v>
      </c>
      <c r="C86" s="544">
        <v>0</v>
      </c>
      <c r="D86" s="544">
        <v>1</v>
      </c>
      <c r="E86" s="544">
        <v>0</v>
      </c>
      <c r="F86" s="544">
        <v>0</v>
      </c>
      <c r="G86" s="544">
        <v>0</v>
      </c>
      <c r="H86" s="544">
        <v>1</v>
      </c>
    </row>
    <row r="87" spans="1:8" x14ac:dyDescent="0.2">
      <c r="A87" s="510" t="s">
        <v>5719</v>
      </c>
      <c r="B87" s="544">
        <v>1</v>
      </c>
      <c r="C87" s="544">
        <v>0</v>
      </c>
      <c r="D87" s="544">
        <v>0</v>
      </c>
      <c r="E87" s="544">
        <v>0</v>
      </c>
      <c r="F87" s="544">
        <v>0</v>
      </c>
      <c r="G87" s="544">
        <v>0</v>
      </c>
      <c r="H87" s="544">
        <v>1</v>
      </c>
    </row>
    <row r="88" spans="1:8" x14ac:dyDescent="0.2">
      <c r="A88" s="510" t="s">
        <v>5721</v>
      </c>
      <c r="B88" s="544">
        <v>1</v>
      </c>
      <c r="C88" s="544">
        <v>0</v>
      </c>
      <c r="D88" s="544">
        <v>0</v>
      </c>
      <c r="E88" s="544">
        <v>0</v>
      </c>
      <c r="F88" s="544">
        <v>0</v>
      </c>
      <c r="G88" s="544">
        <v>0</v>
      </c>
      <c r="H88" s="544">
        <v>1</v>
      </c>
    </row>
    <row r="89" spans="1:8" x14ac:dyDescent="0.2">
      <c r="A89" s="510" t="s">
        <v>5722</v>
      </c>
      <c r="B89" s="544">
        <v>0</v>
      </c>
      <c r="C89" s="544">
        <v>1</v>
      </c>
      <c r="D89" s="544">
        <v>0</v>
      </c>
      <c r="E89" s="544">
        <v>0</v>
      </c>
      <c r="F89" s="544">
        <v>0</v>
      </c>
      <c r="G89" s="544">
        <v>0</v>
      </c>
      <c r="H89" s="544">
        <v>1</v>
      </c>
    </row>
    <row r="90" spans="1:8" x14ac:dyDescent="0.2">
      <c r="A90" s="510" t="s">
        <v>5723</v>
      </c>
      <c r="B90" s="544">
        <v>0</v>
      </c>
      <c r="C90" s="544">
        <v>0</v>
      </c>
      <c r="D90" s="544">
        <v>1</v>
      </c>
      <c r="E90" s="544">
        <v>0</v>
      </c>
      <c r="F90" s="544">
        <v>0</v>
      </c>
      <c r="G90" s="544">
        <v>0</v>
      </c>
      <c r="H90" s="544">
        <v>1</v>
      </c>
    </row>
    <row r="91" spans="1:8" x14ac:dyDescent="0.2">
      <c r="A91" s="510" t="s">
        <v>5724</v>
      </c>
      <c r="B91" s="544">
        <v>0</v>
      </c>
      <c r="C91" s="544">
        <v>1</v>
      </c>
      <c r="D91" s="544">
        <v>0</v>
      </c>
      <c r="E91" s="544">
        <v>0</v>
      </c>
      <c r="F91" s="544">
        <v>0</v>
      </c>
      <c r="G91" s="544">
        <v>0</v>
      </c>
      <c r="H91" s="544">
        <v>1</v>
      </c>
    </row>
    <row r="92" spans="1:8" x14ac:dyDescent="0.2">
      <c r="A92" s="510" t="s">
        <v>5726</v>
      </c>
      <c r="B92" s="544">
        <v>0</v>
      </c>
      <c r="C92" s="544">
        <v>0</v>
      </c>
      <c r="D92" s="544">
        <v>1</v>
      </c>
      <c r="E92" s="544">
        <v>0</v>
      </c>
      <c r="F92" s="544">
        <v>0</v>
      </c>
      <c r="G92" s="544">
        <v>0</v>
      </c>
      <c r="H92" s="544">
        <v>1</v>
      </c>
    </row>
    <row r="93" spans="1:8" x14ac:dyDescent="0.2">
      <c r="A93" s="510" t="s">
        <v>5727</v>
      </c>
      <c r="B93" s="544">
        <v>0</v>
      </c>
      <c r="C93" s="544">
        <v>0</v>
      </c>
      <c r="D93" s="544">
        <v>1</v>
      </c>
      <c r="E93" s="544">
        <v>0</v>
      </c>
      <c r="F93" s="544">
        <v>0</v>
      </c>
      <c r="G93" s="544">
        <v>0</v>
      </c>
      <c r="H93" s="544">
        <v>1</v>
      </c>
    </row>
    <row r="94" spans="1:8" x14ac:dyDescent="0.2">
      <c r="A94" s="510" t="s">
        <v>5728</v>
      </c>
      <c r="B94" s="544">
        <v>0</v>
      </c>
      <c r="C94" s="544">
        <v>0</v>
      </c>
      <c r="D94" s="544">
        <v>1</v>
      </c>
      <c r="E94" s="544">
        <v>0</v>
      </c>
      <c r="F94" s="544">
        <v>0</v>
      </c>
      <c r="G94" s="544">
        <v>0</v>
      </c>
      <c r="H94" s="544">
        <v>1</v>
      </c>
    </row>
    <row r="95" spans="1:8" x14ac:dyDescent="0.2">
      <c r="A95" s="510" t="s">
        <v>5729</v>
      </c>
      <c r="B95" s="544">
        <v>0</v>
      </c>
      <c r="C95" s="544">
        <v>0</v>
      </c>
      <c r="D95" s="544">
        <v>1</v>
      </c>
      <c r="E95" s="544">
        <v>0</v>
      </c>
      <c r="F95" s="544">
        <v>0</v>
      </c>
      <c r="G95" s="544">
        <v>0</v>
      </c>
      <c r="H95" s="544">
        <v>1</v>
      </c>
    </row>
    <row r="96" spans="1:8" x14ac:dyDescent="0.2">
      <c r="A96" s="510" t="s">
        <v>5730</v>
      </c>
      <c r="B96" s="544">
        <v>0</v>
      </c>
      <c r="C96" s="544">
        <v>1</v>
      </c>
      <c r="D96" s="544">
        <v>0</v>
      </c>
      <c r="E96" s="544">
        <v>0</v>
      </c>
      <c r="F96" s="544">
        <v>0</v>
      </c>
      <c r="G96" s="544">
        <v>0</v>
      </c>
      <c r="H96" s="544">
        <v>1</v>
      </c>
    </row>
    <row r="97" spans="1:8" x14ac:dyDescent="0.2">
      <c r="A97" s="510" t="s">
        <v>5732</v>
      </c>
      <c r="B97" s="544">
        <v>1</v>
      </c>
      <c r="C97" s="544">
        <v>0</v>
      </c>
      <c r="D97" s="544">
        <v>0</v>
      </c>
      <c r="E97" s="544">
        <v>0</v>
      </c>
      <c r="F97" s="544">
        <v>0</v>
      </c>
      <c r="G97" s="544">
        <v>0</v>
      </c>
      <c r="H97" s="544">
        <v>1</v>
      </c>
    </row>
    <row r="98" spans="1:8" x14ac:dyDescent="0.2">
      <c r="A98" s="510" t="s">
        <v>5734</v>
      </c>
      <c r="B98" s="544">
        <v>0</v>
      </c>
      <c r="C98" s="544">
        <v>1</v>
      </c>
      <c r="D98" s="544">
        <v>0</v>
      </c>
      <c r="E98" s="544">
        <v>0</v>
      </c>
      <c r="F98" s="544">
        <v>0</v>
      </c>
      <c r="G98" s="544">
        <v>0</v>
      </c>
      <c r="H98" s="544">
        <v>1</v>
      </c>
    </row>
    <row r="99" spans="1:8" x14ac:dyDescent="0.2">
      <c r="A99" s="510" t="s">
        <v>5735</v>
      </c>
      <c r="B99" s="544">
        <v>1</v>
      </c>
      <c r="C99" s="544">
        <v>2</v>
      </c>
      <c r="D99" s="544">
        <v>0</v>
      </c>
      <c r="E99" s="544">
        <v>0</v>
      </c>
      <c r="F99" s="544">
        <v>0</v>
      </c>
      <c r="G99" s="544">
        <v>0</v>
      </c>
      <c r="H99" s="544">
        <v>3</v>
      </c>
    </row>
    <row r="100" spans="1:8" x14ac:dyDescent="0.2">
      <c r="A100" s="510" t="s">
        <v>5736</v>
      </c>
      <c r="B100" s="544">
        <v>0</v>
      </c>
      <c r="C100" s="544">
        <v>1</v>
      </c>
      <c r="D100" s="544">
        <v>0</v>
      </c>
      <c r="E100" s="544">
        <v>0</v>
      </c>
      <c r="F100" s="544">
        <v>0</v>
      </c>
      <c r="G100" s="544">
        <v>0</v>
      </c>
      <c r="H100" s="544">
        <v>1</v>
      </c>
    </row>
    <row r="101" spans="1:8" x14ac:dyDescent="0.2">
      <c r="A101" s="510" t="s">
        <v>5738</v>
      </c>
      <c r="B101" s="544">
        <v>0</v>
      </c>
      <c r="C101" s="544">
        <v>0</v>
      </c>
      <c r="D101" s="544">
        <v>0</v>
      </c>
      <c r="E101" s="544">
        <v>1</v>
      </c>
      <c r="F101" s="544">
        <v>0</v>
      </c>
      <c r="G101" s="544">
        <v>0</v>
      </c>
      <c r="H101" s="544">
        <v>1</v>
      </c>
    </row>
    <row r="102" spans="1:8" x14ac:dyDescent="0.2">
      <c r="A102" s="510" t="s">
        <v>5739</v>
      </c>
      <c r="B102" s="544">
        <v>0</v>
      </c>
      <c r="C102" s="544">
        <v>0</v>
      </c>
      <c r="D102" s="544">
        <v>0</v>
      </c>
      <c r="E102" s="544">
        <v>1</v>
      </c>
      <c r="F102" s="544">
        <v>0</v>
      </c>
      <c r="G102" s="544">
        <v>0</v>
      </c>
      <c r="H102" s="544">
        <v>1</v>
      </c>
    </row>
    <row r="103" spans="1:8" x14ac:dyDescent="0.2">
      <c r="A103" s="510" t="s">
        <v>5742</v>
      </c>
      <c r="B103" s="544">
        <v>0</v>
      </c>
      <c r="C103" s="544">
        <v>0</v>
      </c>
      <c r="D103" s="544">
        <v>0</v>
      </c>
      <c r="E103" s="544">
        <v>1</v>
      </c>
      <c r="F103" s="544">
        <v>0</v>
      </c>
      <c r="G103" s="544">
        <v>0</v>
      </c>
      <c r="H103" s="544">
        <v>1</v>
      </c>
    </row>
    <row r="104" spans="1:8" x14ac:dyDescent="0.2">
      <c r="A104" s="510" t="s">
        <v>5745</v>
      </c>
      <c r="B104" s="544">
        <v>0</v>
      </c>
      <c r="C104" s="544">
        <v>1</v>
      </c>
      <c r="D104" s="544">
        <v>0</v>
      </c>
      <c r="E104" s="544">
        <v>0</v>
      </c>
      <c r="F104" s="544">
        <v>0</v>
      </c>
      <c r="G104" s="544">
        <v>0</v>
      </c>
      <c r="H104" s="544">
        <v>1</v>
      </c>
    </row>
    <row r="105" spans="1:8" x14ac:dyDescent="0.2">
      <c r="A105" s="510" t="s">
        <v>5750</v>
      </c>
      <c r="B105" s="544">
        <v>0</v>
      </c>
      <c r="C105" s="544">
        <v>0</v>
      </c>
      <c r="D105" s="544">
        <v>1</v>
      </c>
      <c r="E105" s="544">
        <v>0</v>
      </c>
      <c r="F105" s="544">
        <v>0</v>
      </c>
      <c r="G105" s="544">
        <v>0</v>
      </c>
      <c r="H105" s="544">
        <v>1</v>
      </c>
    </row>
    <row r="106" spans="1:8" x14ac:dyDescent="0.2">
      <c r="A106" s="510" t="s">
        <v>5733</v>
      </c>
      <c r="B106" s="544">
        <v>1</v>
      </c>
      <c r="C106" s="544">
        <v>0</v>
      </c>
      <c r="D106" s="544">
        <v>0</v>
      </c>
      <c r="E106" s="544">
        <v>0</v>
      </c>
      <c r="F106" s="544">
        <v>0</v>
      </c>
      <c r="G106" s="544">
        <v>0</v>
      </c>
      <c r="H106" s="544">
        <v>1</v>
      </c>
    </row>
    <row r="107" spans="1:8" x14ac:dyDescent="0.2">
      <c r="A107" s="510" t="s">
        <v>5756</v>
      </c>
      <c r="B107" s="544">
        <v>1</v>
      </c>
      <c r="C107" s="544">
        <v>0</v>
      </c>
      <c r="D107" s="544">
        <v>0</v>
      </c>
      <c r="E107" s="544">
        <v>0</v>
      </c>
      <c r="F107" s="544">
        <v>0</v>
      </c>
      <c r="G107" s="544">
        <v>0</v>
      </c>
      <c r="H107" s="544">
        <v>1</v>
      </c>
    </row>
    <row r="108" spans="1:8" x14ac:dyDescent="0.2">
      <c r="A108" s="510" t="s">
        <v>5731</v>
      </c>
      <c r="B108" s="544">
        <v>1</v>
      </c>
      <c r="C108" s="544">
        <v>0</v>
      </c>
      <c r="D108" s="544">
        <v>0</v>
      </c>
      <c r="E108" s="544">
        <v>0</v>
      </c>
      <c r="F108" s="544">
        <v>0</v>
      </c>
      <c r="G108" s="544">
        <v>0</v>
      </c>
      <c r="H108" s="544">
        <v>1</v>
      </c>
    </row>
    <row r="109" spans="1:8" x14ac:dyDescent="0.2">
      <c r="A109" s="510" t="s">
        <v>5760</v>
      </c>
      <c r="B109" s="544">
        <v>1</v>
      </c>
      <c r="C109" s="544">
        <v>0</v>
      </c>
      <c r="D109" s="544">
        <v>0</v>
      </c>
      <c r="E109" s="544">
        <v>0</v>
      </c>
      <c r="F109" s="544">
        <v>0</v>
      </c>
      <c r="G109" s="544">
        <v>0</v>
      </c>
      <c r="H109" s="544">
        <v>1</v>
      </c>
    </row>
    <row r="110" spans="1:8" x14ac:dyDescent="0.2">
      <c r="A110" s="510" t="s">
        <v>5747</v>
      </c>
      <c r="B110" s="544">
        <v>0</v>
      </c>
      <c r="C110" s="544">
        <v>0</v>
      </c>
      <c r="D110" s="544">
        <v>0</v>
      </c>
      <c r="E110" s="544">
        <v>0</v>
      </c>
      <c r="F110" s="544">
        <v>1</v>
      </c>
      <c r="G110" s="544">
        <v>0</v>
      </c>
      <c r="H110" s="544">
        <v>1</v>
      </c>
    </row>
    <row r="111" spans="1:8" x14ac:dyDescent="0.2">
      <c r="A111" s="510" t="s">
        <v>5767</v>
      </c>
      <c r="B111" s="544">
        <v>0</v>
      </c>
      <c r="C111" s="544">
        <v>0</v>
      </c>
      <c r="D111" s="544">
        <v>0</v>
      </c>
      <c r="E111" s="544">
        <v>0</v>
      </c>
      <c r="F111" s="544">
        <v>0</v>
      </c>
      <c r="G111" s="544">
        <v>1</v>
      </c>
      <c r="H111" s="544">
        <v>1</v>
      </c>
    </row>
    <row r="112" spans="1:8" x14ac:dyDescent="0.2">
      <c r="A112" s="510" t="s">
        <v>5758</v>
      </c>
      <c r="B112" s="544">
        <v>0</v>
      </c>
      <c r="C112" s="544">
        <v>1</v>
      </c>
      <c r="D112" s="544">
        <v>0</v>
      </c>
      <c r="E112" s="544">
        <v>0</v>
      </c>
      <c r="F112" s="544">
        <v>0</v>
      </c>
      <c r="G112" s="544">
        <v>0</v>
      </c>
      <c r="H112" s="544">
        <v>1</v>
      </c>
    </row>
    <row r="113" spans="1:8" x14ac:dyDescent="0.2">
      <c r="A113" s="510" t="s">
        <v>5757</v>
      </c>
      <c r="B113" s="544">
        <v>0</v>
      </c>
      <c r="C113" s="544">
        <v>1</v>
      </c>
      <c r="D113" s="544">
        <v>0</v>
      </c>
      <c r="E113" s="544">
        <v>0</v>
      </c>
      <c r="F113" s="544">
        <v>0</v>
      </c>
      <c r="G113" s="544">
        <v>0</v>
      </c>
      <c r="H113" s="544">
        <v>1</v>
      </c>
    </row>
    <row r="114" spans="1:8" x14ac:dyDescent="0.2">
      <c r="A114" s="510" t="s">
        <v>5775</v>
      </c>
      <c r="B114" s="544">
        <v>0</v>
      </c>
      <c r="C114" s="544">
        <v>1</v>
      </c>
      <c r="D114" s="544">
        <v>0</v>
      </c>
      <c r="E114" s="544">
        <v>0</v>
      </c>
      <c r="F114" s="544">
        <v>0</v>
      </c>
      <c r="G114" s="544">
        <v>0</v>
      </c>
      <c r="H114" s="544">
        <v>1</v>
      </c>
    </row>
    <row r="115" spans="1:8" x14ac:dyDescent="0.2">
      <c r="A115" s="510" t="s">
        <v>5776</v>
      </c>
      <c r="B115" s="544">
        <v>1</v>
      </c>
      <c r="C115" s="544">
        <v>0</v>
      </c>
      <c r="D115" s="544">
        <v>0</v>
      </c>
      <c r="E115" s="544">
        <v>0</v>
      </c>
      <c r="F115" s="544">
        <v>0</v>
      </c>
      <c r="G115" s="544">
        <v>0</v>
      </c>
      <c r="H115" s="544">
        <v>1</v>
      </c>
    </row>
    <row r="116" spans="1:8" x14ac:dyDescent="0.2">
      <c r="A116" s="510" t="s">
        <v>5759</v>
      </c>
      <c r="B116" s="544">
        <v>0</v>
      </c>
      <c r="C116" s="544">
        <v>0</v>
      </c>
      <c r="D116" s="544">
        <v>0</v>
      </c>
      <c r="E116" s="544">
        <v>1</v>
      </c>
      <c r="F116" s="544">
        <v>0</v>
      </c>
      <c r="G116" s="544">
        <v>0</v>
      </c>
      <c r="H116" s="544">
        <v>1</v>
      </c>
    </row>
    <row r="117" spans="1:8" x14ac:dyDescent="0.2">
      <c r="A117" s="510" t="s">
        <v>5761</v>
      </c>
      <c r="B117" s="544">
        <v>0</v>
      </c>
      <c r="C117" s="544">
        <v>0</v>
      </c>
      <c r="D117" s="544">
        <v>1</v>
      </c>
      <c r="E117" s="544">
        <v>0</v>
      </c>
      <c r="F117" s="544">
        <v>0</v>
      </c>
      <c r="G117" s="544">
        <v>0</v>
      </c>
      <c r="H117" s="544">
        <v>1</v>
      </c>
    </row>
    <row r="118" spans="1:8" x14ac:dyDescent="0.2">
      <c r="A118" s="510" t="s">
        <v>5778</v>
      </c>
      <c r="B118" s="544">
        <v>0</v>
      </c>
      <c r="C118" s="544">
        <v>0</v>
      </c>
      <c r="D118" s="544">
        <v>0</v>
      </c>
      <c r="E118" s="544">
        <v>1</v>
      </c>
      <c r="F118" s="544">
        <v>0</v>
      </c>
      <c r="G118" s="544">
        <v>0</v>
      </c>
      <c r="H118" s="544">
        <v>1</v>
      </c>
    </row>
    <row r="119" spans="1:8" x14ac:dyDescent="0.2">
      <c r="A119" s="510" t="s">
        <v>5782</v>
      </c>
      <c r="B119" s="544">
        <v>1</v>
      </c>
      <c r="C119" s="544">
        <v>0</v>
      </c>
      <c r="D119" s="544">
        <v>0</v>
      </c>
      <c r="E119" s="544">
        <v>0</v>
      </c>
      <c r="F119" s="544">
        <v>0</v>
      </c>
      <c r="G119" s="544">
        <v>0</v>
      </c>
      <c r="H119" s="544">
        <v>1</v>
      </c>
    </row>
    <row r="120" spans="1:8" x14ac:dyDescent="0.2">
      <c r="A120" s="510" t="s">
        <v>5784</v>
      </c>
      <c r="B120" s="544">
        <v>0</v>
      </c>
      <c r="C120" s="544">
        <v>1</v>
      </c>
      <c r="D120" s="544">
        <v>0</v>
      </c>
      <c r="E120" s="544">
        <v>0</v>
      </c>
      <c r="F120" s="544">
        <v>0</v>
      </c>
      <c r="G120" s="544">
        <v>0</v>
      </c>
      <c r="H120" s="544">
        <v>1</v>
      </c>
    </row>
    <row r="121" spans="1:8" x14ac:dyDescent="0.2">
      <c r="A121" s="510" t="s">
        <v>5794</v>
      </c>
      <c r="B121" s="544">
        <v>1</v>
      </c>
      <c r="C121" s="544">
        <v>1</v>
      </c>
      <c r="D121" s="544">
        <v>1</v>
      </c>
      <c r="E121" s="544">
        <v>0</v>
      </c>
      <c r="F121" s="544">
        <v>0</v>
      </c>
      <c r="G121" s="544">
        <v>0</v>
      </c>
      <c r="H121" s="544">
        <v>3</v>
      </c>
    </row>
    <row r="122" spans="1:8" x14ac:dyDescent="0.2">
      <c r="A122" s="510" t="s">
        <v>5788</v>
      </c>
      <c r="B122" s="544">
        <v>1</v>
      </c>
      <c r="C122" s="544">
        <v>1</v>
      </c>
      <c r="D122" s="544">
        <v>0</v>
      </c>
      <c r="E122" s="544">
        <v>0</v>
      </c>
      <c r="F122" s="544">
        <v>0</v>
      </c>
      <c r="G122" s="544">
        <v>0</v>
      </c>
      <c r="H122" s="544">
        <v>2</v>
      </c>
    </row>
    <row r="123" spans="1:8" x14ac:dyDescent="0.2">
      <c r="A123" s="510" t="s">
        <v>5789</v>
      </c>
      <c r="B123" s="544">
        <v>0</v>
      </c>
      <c r="C123" s="544">
        <v>1</v>
      </c>
      <c r="D123" s="544">
        <v>0</v>
      </c>
      <c r="E123" s="544">
        <v>0</v>
      </c>
      <c r="F123" s="544">
        <v>0</v>
      </c>
      <c r="G123" s="544">
        <v>0</v>
      </c>
      <c r="H123" s="544">
        <v>1</v>
      </c>
    </row>
    <row r="124" spans="1:8" x14ac:dyDescent="0.2">
      <c r="A124" s="510" t="s">
        <v>5792</v>
      </c>
      <c r="B124" s="544">
        <v>0</v>
      </c>
      <c r="C124" s="544">
        <v>1</v>
      </c>
      <c r="D124" s="544">
        <v>0</v>
      </c>
      <c r="E124" s="544">
        <v>0</v>
      </c>
      <c r="F124" s="544">
        <v>0</v>
      </c>
      <c r="G124" s="544">
        <v>0</v>
      </c>
      <c r="H124" s="544">
        <v>1</v>
      </c>
    </row>
    <row r="125" spans="1:8" x14ac:dyDescent="0.2">
      <c r="A125" s="510" t="s">
        <v>5796</v>
      </c>
      <c r="B125" s="544">
        <v>0</v>
      </c>
      <c r="C125" s="544">
        <v>1</v>
      </c>
      <c r="D125" s="544">
        <v>0</v>
      </c>
      <c r="E125" s="544">
        <v>0</v>
      </c>
      <c r="F125" s="544">
        <v>1</v>
      </c>
      <c r="G125" s="544">
        <v>0</v>
      </c>
      <c r="H125" s="544">
        <v>2</v>
      </c>
    </row>
    <row r="126" spans="1:8" x14ac:dyDescent="0.2">
      <c r="A126" s="510" t="s">
        <v>5797</v>
      </c>
      <c r="B126" s="544">
        <v>0</v>
      </c>
      <c r="C126" s="544">
        <v>1</v>
      </c>
      <c r="D126" s="544">
        <v>0</v>
      </c>
      <c r="E126" s="544">
        <v>0</v>
      </c>
      <c r="F126" s="544">
        <v>0</v>
      </c>
      <c r="G126" s="544">
        <v>0</v>
      </c>
      <c r="H126" s="544">
        <v>1</v>
      </c>
    </row>
    <row r="127" spans="1:8" x14ac:dyDescent="0.2">
      <c r="A127" s="510" t="s">
        <v>5799</v>
      </c>
      <c r="B127" s="544">
        <v>1</v>
      </c>
      <c r="C127" s="544">
        <v>1</v>
      </c>
      <c r="D127" s="544">
        <v>1</v>
      </c>
      <c r="E127" s="544">
        <v>0</v>
      </c>
      <c r="F127" s="544">
        <v>0</v>
      </c>
      <c r="G127" s="544">
        <v>0</v>
      </c>
      <c r="H127" s="544">
        <v>3</v>
      </c>
    </row>
    <row r="128" spans="1:8" x14ac:dyDescent="0.2">
      <c r="A128" s="510" t="s">
        <v>5802</v>
      </c>
      <c r="B128" s="544">
        <v>0</v>
      </c>
      <c r="C128" s="544">
        <v>1</v>
      </c>
      <c r="D128" s="544">
        <v>0</v>
      </c>
      <c r="E128" s="544">
        <v>0</v>
      </c>
      <c r="F128" s="544">
        <v>0</v>
      </c>
      <c r="G128" s="544">
        <v>0</v>
      </c>
      <c r="H128" s="544">
        <v>1</v>
      </c>
    </row>
    <row r="129" spans="1:8" x14ac:dyDescent="0.2">
      <c r="A129" s="510" t="s">
        <v>5803</v>
      </c>
      <c r="B129" s="544">
        <v>0</v>
      </c>
      <c r="C129" s="544">
        <v>1</v>
      </c>
      <c r="D129" s="544">
        <v>0</v>
      </c>
      <c r="E129" s="544">
        <v>0</v>
      </c>
      <c r="F129" s="544">
        <v>0</v>
      </c>
      <c r="G129" s="544">
        <v>0</v>
      </c>
      <c r="H129" s="544">
        <v>1</v>
      </c>
    </row>
    <row r="130" spans="1:8" x14ac:dyDescent="0.2">
      <c r="A130" s="510" t="s">
        <v>5805</v>
      </c>
      <c r="B130" s="544">
        <v>0</v>
      </c>
      <c r="C130" s="544">
        <v>1</v>
      </c>
      <c r="D130" s="544">
        <v>0</v>
      </c>
      <c r="E130" s="544">
        <v>0</v>
      </c>
      <c r="F130" s="544">
        <v>0</v>
      </c>
      <c r="G130" s="544">
        <v>0</v>
      </c>
      <c r="H130" s="544">
        <v>1</v>
      </c>
    </row>
    <row r="131" spans="1:8" x14ac:dyDescent="0.2">
      <c r="A131" s="510" t="s">
        <v>5809</v>
      </c>
      <c r="B131" s="544">
        <v>1</v>
      </c>
      <c r="C131" s="544">
        <v>0</v>
      </c>
      <c r="D131" s="544">
        <v>0</v>
      </c>
      <c r="E131" s="544">
        <v>0</v>
      </c>
      <c r="F131" s="544">
        <v>0</v>
      </c>
      <c r="G131" s="544">
        <v>0</v>
      </c>
      <c r="H131" s="544">
        <v>1</v>
      </c>
    </row>
    <row r="132" spans="1:8" x14ac:dyDescent="0.2">
      <c r="A132" s="510" t="s">
        <v>5810</v>
      </c>
      <c r="B132" s="544">
        <v>0</v>
      </c>
      <c r="C132" s="544">
        <v>1</v>
      </c>
      <c r="D132" s="544">
        <v>0</v>
      </c>
      <c r="E132" s="544">
        <v>0</v>
      </c>
      <c r="F132" s="544">
        <v>0</v>
      </c>
      <c r="G132" s="544">
        <v>0</v>
      </c>
      <c r="H132" s="544">
        <v>1</v>
      </c>
    </row>
    <row r="133" spans="1:8" x14ac:dyDescent="0.2">
      <c r="A133" s="510" t="s">
        <v>5806</v>
      </c>
      <c r="B133" s="544">
        <v>1</v>
      </c>
      <c r="C133" s="544">
        <v>1</v>
      </c>
      <c r="D133" s="544">
        <v>0</v>
      </c>
      <c r="E133" s="544">
        <v>0</v>
      </c>
      <c r="F133" s="544">
        <v>0</v>
      </c>
      <c r="G133" s="544">
        <v>0</v>
      </c>
      <c r="H133" s="544">
        <v>2</v>
      </c>
    </row>
    <row r="134" spans="1:8" x14ac:dyDescent="0.2">
      <c r="A134" s="510" t="s">
        <v>5807</v>
      </c>
      <c r="B134" s="544">
        <v>0</v>
      </c>
      <c r="C134" s="544">
        <v>1</v>
      </c>
      <c r="D134" s="544">
        <v>0</v>
      </c>
      <c r="E134" s="544">
        <v>1</v>
      </c>
      <c r="F134" s="544">
        <v>0</v>
      </c>
      <c r="G134" s="544">
        <v>0</v>
      </c>
      <c r="H134" s="544">
        <v>2</v>
      </c>
    </row>
    <row r="135" spans="1:8" x14ac:dyDescent="0.2">
      <c r="A135" s="510" t="s">
        <v>5813</v>
      </c>
      <c r="B135" s="544">
        <v>1</v>
      </c>
      <c r="C135" s="544">
        <v>0</v>
      </c>
      <c r="D135" s="544">
        <v>0</v>
      </c>
      <c r="E135" s="544">
        <v>0</v>
      </c>
      <c r="F135" s="544">
        <v>0</v>
      </c>
      <c r="G135" s="544">
        <v>0</v>
      </c>
      <c r="H135" s="544">
        <v>1</v>
      </c>
    </row>
    <row r="136" spans="1:8" x14ac:dyDescent="0.2">
      <c r="A136" s="510" t="s">
        <v>5819</v>
      </c>
      <c r="B136" s="544">
        <v>0</v>
      </c>
      <c r="C136" s="544">
        <v>1</v>
      </c>
      <c r="D136" s="544">
        <v>0</v>
      </c>
      <c r="E136" s="544">
        <v>0</v>
      </c>
      <c r="F136" s="544">
        <v>0</v>
      </c>
      <c r="G136" s="544">
        <v>0</v>
      </c>
      <c r="H136" s="544">
        <v>1</v>
      </c>
    </row>
    <row r="137" spans="1:8" x14ac:dyDescent="0.2">
      <c r="A137" s="510" t="s">
        <v>5822</v>
      </c>
      <c r="B137" s="544">
        <v>0</v>
      </c>
      <c r="C137" s="544">
        <v>1</v>
      </c>
      <c r="D137" s="544">
        <v>0</v>
      </c>
      <c r="E137" s="544">
        <v>0</v>
      </c>
      <c r="F137" s="544">
        <v>0</v>
      </c>
      <c r="G137" s="544">
        <v>0</v>
      </c>
      <c r="H137" s="544">
        <v>1</v>
      </c>
    </row>
    <row r="138" spans="1:8" x14ac:dyDescent="0.2">
      <c r="A138" s="510" t="s">
        <v>5824</v>
      </c>
      <c r="B138" s="544">
        <v>0</v>
      </c>
      <c r="C138" s="544">
        <v>1</v>
      </c>
      <c r="D138" s="544">
        <v>0</v>
      </c>
      <c r="E138" s="544">
        <v>0</v>
      </c>
      <c r="F138" s="544">
        <v>0</v>
      </c>
      <c r="G138" s="544">
        <v>0</v>
      </c>
      <c r="H138" s="544">
        <v>1</v>
      </c>
    </row>
    <row r="139" spans="1:8" x14ac:dyDescent="0.2">
      <c r="A139" s="510" t="s">
        <v>5888</v>
      </c>
      <c r="B139" s="544">
        <v>0</v>
      </c>
      <c r="C139" s="544">
        <v>1</v>
      </c>
      <c r="D139" s="544">
        <v>0</v>
      </c>
      <c r="E139" s="544">
        <v>0</v>
      </c>
      <c r="F139" s="544">
        <v>0</v>
      </c>
      <c r="G139" s="544">
        <v>0</v>
      </c>
      <c r="H139" s="544">
        <v>1</v>
      </c>
    </row>
    <row r="140" spans="1:8" x14ac:dyDescent="0.2">
      <c r="A140" s="510" t="s">
        <v>5889</v>
      </c>
      <c r="B140" s="544">
        <v>0</v>
      </c>
      <c r="C140" s="544">
        <v>1</v>
      </c>
      <c r="D140" s="544">
        <v>0</v>
      </c>
      <c r="E140" s="544">
        <v>0</v>
      </c>
      <c r="F140" s="544">
        <v>0</v>
      </c>
      <c r="G140" s="544">
        <v>0</v>
      </c>
      <c r="H140" s="544">
        <v>1</v>
      </c>
    </row>
    <row r="141" spans="1:8" x14ac:dyDescent="0.2">
      <c r="A141" s="510" t="s">
        <v>5826</v>
      </c>
      <c r="B141" s="544">
        <v>0</v>
      </c>
      <c r="C141" s="544">
        <v>1</v>
      </c>
      <c r="D141" s="544">
        <v>0</v>
      </c>
      <c r="E141" s="544">
        <v>0</v>
      </c>
      <c r="F141" s="544">
        <v>0</v>
      </c>
      <c r="G141" s="544">
        <v>0</v>
      </c>
      <c r="H141" s="544">
        <v>1</v>
      </c>
    </row>
    <row r="142" spans="1:8" x14ac:dyDescent="0.2">
      <c r="A142" s="510" t="s">
        <v>5836</v>
      </c>
      <c r="B142" s="544">
        <v>0</v>
      </c>
      <c r="C142" s="544">
        <v>0</v>
      </c>
      <c r="D142" s="544">
        <v>1</v>
      </c>
      <c r="E142" s="544">
        <v>0</v>
      </c>
      <c r="F142" s="544">
        <v>0</v>
      </c>
      <c r="G142" s="544">
        <v>0</v>
      </c>
      <c r="H142" s="544">
        <v>1</v>
      </c>
    </row>
    <row r="143" spans="1:8" x14ac:dyDescent="0.2">
      <c r="A143" s="510" t="s">
        <v>5837</v>
      </c>
      <c r="B143" s="544">
        <v>1</v>
      </c>
      <c r="C143" s="544">
        <v>0</v>
      </c>
      <c r="D143" s="544">
        <v>0</v>
      </c>
      <c r="E143" s="544">
        <v>1</v>
      </c>
      <c r="F143" s="544">
        <v>0</v>
      </c>
      <c r="G143" s="544">
        <v>0</v>
      </c>
      <c r="H143" s="544">
        <v>2</v>
      </c>
    </row>
    <row r="144" spans="1:8" x14ac:dyDescent="0.2">
      <c r="A144" s="510" t="s">
        <v>5839</v>
      </c>
      <c r="B144" s="544">
        <v>0</v>
      </c>
      <c r="C144" s="544">
        <v>0</v>
      </c>
      <c r="D144" s="544">
        <v>1</v>
      </c>
      <c r="E144" s="544">
        <v>1</v>
      </c>
      <c r="F144" s="544">
        <v>0</v>
      </c>
      <c r="G144" s="544">
        <v>0</v>
      </c>
      <c r="H144" s="544">
        <v>2</v>
      </c>
    </row>
    <row r="145" spans="1:8" x14ac:dyDescent="0.2">
      <c r="A145" s="510" t="s">
        <v>5840</v>
      </c>
      <c r="B145" s="544">
        <v>0</v>
      </c>
      <c r="C145" s="544">
        <v>1</v>
      </c>
      <c r="D145" s="544">
        <v>0</v>
      </c>
      <c r="E145" s="544">
        <v>0</v>
      </c>
      <c r="F145" s="544">
        <v>0</v>
      </c>
      <c r="G145" s="544">
        <v>0</v>
      </c>
      <c r="H145" s="544">
        <v>1</v>
      </c>
    </row>
    <row r="146" spans="1:8" x14ac:dyDescent="0.2">
      <c r="A146" s="510" t="s">
        <v>5848</v>
      </c>
      <c r="B146" s="544">
        <v>0</v>
      </c>
      <c r="C146" s="544">
        <v>0</v>
      </c>
      <c r="D146" s="544">
        <v>0</v>
      </c>
      <c r="E146" s="544">
        <v>1</v>
      </c>
      <c r="F146" s="544">
        <v>0</v>
      </c>
      <c r="G146" s="544">
        <v>0</v>
      </c>
      <c r="H146" s="544">
        <v>1</v>
      </c>
    </row>
    <row r="147" spans="1:8" x14ac:dyDescent="0.2">
      <c r="A147" s="510" t="s">
        <v>5850</v>
      </c>
      <c r="B147" s="544">
        <v>1</v>
      </c>
      <c r="C147" s="544">
        <v>0</v>
      </c>
      <c r="D147" s="544">
        <v>0</v>
      </c>
      <c r="E147" s="544">
        <v>0</v>
      </c>
      <c r="F147" s="544">
        <v>0</v>
      </c>
      <c r="G147" s="544">
        <v>0</v>
      </c>
      <c r="H147" s="544">
        <v>1</v>
      </c>
    </row>
    <row r="148" spans="1:8" x14ac:dyDescent="0.2">
      <c r="A148" s="510" t="s">
        <v>5838</v>
      </c>
      <c r="B148" s="544">
        <v>1</v>
      </c>
      <c r="C148" s="544">
        <v>0</v>
      </c>
      <c r="D148" s="544">
        <v>0</v>
      </c>
      <c r="E148" s="544">
        <v>0</v>
      </c>
      <c r="F148" s="544">
        <v>0</v>
      </c>
      <c r="G148" s="544">
        <v>0</v>
      </c>
      <c r="H148" s="544">
        <v>1</v>
      </c>
    </row>
    <row r="149" spans="1:8" x14ac:dyDescent="0.2">
      <c r="A149" s="510" t="s">
        <v>5845</v>
      </c>
      <c r="B149" s="544">
        <v>0</v>
      </c>
      <c r="C149" s="544">
        <v>1</v>
      </c>
      <c r="D149" s="544">
        <v>0</v>
      </c>
      <c r="E149" s="544">
        <v>0</v>
      </c>
      <c r="F149" s="544">
        <v>0</v>
      </c>
      <c r="G149" s="544">
        <v>0</v>
      </c>
      <c r="H149" s="544">
        <v>1</v>
      </c>
    </row>
    <row r="150" spans="1:8" x14ac:dyDescent="0.2">
      <c r="A150" s="510" t="s">
        <v>5846</v>
      </c>
      <c r="B150" s="544">
        <v>0</v>
      </c>
      <c r="C150" s="544">
        <v>2</v>
      </c>
      <c r="D150" s="544">
        <v>0</v>
      </c>
      <c r="E150" s="544">
        <v>0</v>
      </c>
      <c r="F150" s="544">
        <v>0</v>
      </c>
      <c r="G150" s="544">
        <v>0</v>
      </c>
      <c r="H150" s="544">
        <v>2</v>
      </c>
    </row>
    <row r="151" spans="1:8" x14ac:dyDescent="0.2">
      <c r="A151" s="510" t="s">
        <v>5847</v>
      </c>
      <c r="B151" s="544">
        <v>0</v>
      </c>
      <c r="C151" s="544">
        <v>1</v>
      </c>
      <c r="D151" s="544">
        <v>0</v>
      </c>
      <c r="E151" s="544">
        <v>0</v>
      </c>
      <c r="F151" s="544">
        <v>0</v>
      </c>
      <c r="G151" s="544">
        <v>0</v>
      </c>
      <c r="H151" s="544">
        <v>1</v>
      </c>
    </row>
    <row r="152" spans="1:8" x14ac:dyDescent="0.2">
      <c r="A152" s="510" t="s">
        <v>5852</v>
      </c>
      <c r="B152" s="544">
        <v>0</v>
      </c>
      <c r="C152" s="544">
        <v>1</v>
      </c>
      <c r="D152" s="544">
        <v>0</v>
      </c>
      <c r="E152" s="544">
        <v>0</v>
      </c>
      <c r="F152" s="544">
        <v>0</v>
      </c>
      <c r="G152" s="544">
        <v>0</v>
      </c>
      <c r="H152" s="544">
        <v>1</v>
      </c>
    </row>
    <row r="153" spans="1:8" x14ac:dyDescent="0.2">
      <c r="A153" s="510" t="s">
        <v>5853</v>
      </c>
      <c r="B153" s="544">
        <v>1</v>
      </c>
      <c r="C153" s="544">
        <v>2</v>
      </c>
      <c r="D153" s="544">
        <v>0</v>
      </c>
      <c r="E153" s="544">
        <v>0</v>
      </c>
      <c r="F153" s="544">
        <v>0</v>
      </c>
      <c r="G153" s="544">
        <v>0</v>
      </c>
      <c r="H153" s="544">
        <v>3</v>
      </c>
    </row>
    <row r="154" spans="1:8" x14ac:dyDescent="0.2">
      <c r="A154" s="510" t="s">
        <v>5854</v>
      </c>
      <c r="B154" s="544">
        <v>0</v>
      </c>
      <c r="C154" s="544">
        <v>0</v>
      </c>
      <c r="D154" s="544">
        <v>0</v>
      </c>
      <c r="E154" s="544">
        <v>0</v>
      </c>
      <c r="F154" s="544">
        <v>0</v>
      </c>
      <c r="G154" s="544">
        <v>1</v>
      </c>
      <c r="H154" s="544">
        <v>1</v>
      </c>
    </row>
    <row r="155" spans="1:8" x14ac:dyDescent="0.2">
      <c r="A155" s="510" t="s">
        <v>5864</v>
      </c>
      <c r="B155" s="544">
        <v>0</v>
      </c>
      <c r="C155" s="544">
        <v>1</v>
      </c>
      <c r="D155" s="544">
        <v>0</v>
      </c>
      <c r="E155" s="544">
        <v>0</v>
      </c>
      <c r="F155" s="544">
        <v>0</v>
      </c>
      <c r="G155" s="544">
        <v>0</v>
      </c>
      <c r="H155" s="544">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8"/>
  <sheetViews>
    <sheetView workbookViewId="0">
      <selection activeCell="A173" sqref="A173"/>
    </sheetView>
  </sheetViews>
  <sheetFormatPr defaultRowHeight="12.75" x14ac:dyDescent="0.2"/>
  <cols>
    <col min="1" max="1" width="15.33203125" style="421" bestFit="1" customWidth="1"/>
    <col min="2" max="2" width="17.5" style="404" bestFit="1" customWidth="1"/>
    <col min="3" max="3" width="7" style="404" customWidth="1"/>
    <col min="4" max="4" width="8.5" style="404" customWidth="1"/>
    <col min="5" max="5" width="6.1640625" style="487" customWidth="1"/>
    <col min="6" max="6" width="8.83203125" style="404"/>
    <col min="7" max="7" width="81.5" style="404" customWidth="1"/>
    <col min="8" max="8" width="11.5" customWidth="1"/>
  </cols>
  <sheetData>
    <row r="1" spans="1:9" ht="36" x14ac:dyDescent="0.2">
      <c r="A1" s="5" t="s">
        <v>5126</v>
      </c>
      <c r="B1" s="385" t="s">
        <v>5020</v>
      </c>
      <c r="C1" s="34" t="s">
        <v>1234</v>
      </c>
      <c r="D1" s="34" t="s">
        <v>1235</v>
      </c>
      <c r="E1" s="34" t="s">
        <v>1236</v>
      </c>
      <c r="F1" s="162" t="s">
        <v>6113</v>
      </c>
      <c r="G1" s="35" t="s">
        <v>1237</v>
      </c>
      <c r="H1" s="36" t="s">
        <v>6007</v>
      </c>
    </row>
    <row r="2" spans="1:9" x14ac:dyDescent="0.2">
      <c r="A2" s="420" t="s">
        <v>5585</v>
      </c>
      <c r="B2" s="404" t="s">
        <v>4708</v>
      </c>
      <c r="C2" s="73" t="s">
        <v>1077</v>
      </c>
      <c r="D2" s="45" t="s">
        <v>6145</v>
      </c>
      <c r="E2" s="73" t="s">
        <v>3499</v>
      </c>
      <c r="F2" s="74" t="s">
        <v>988</v>
      </c>
      <c r="G2" s="38" t="s">
        <v>1159</v>
      </c>
      <c r="H2" s="2">
        <v>0</v>
      </c>
    </row>
    <row r="3" spans="1:9" x14ac:dyDescent="0.2">
      <c r="A3" s="420" t="s">
        <v>5586</v>
      </c>
      <c r="B3" s="404" t="s">
        <v>4709</v>
      </c>
      <c r="C3" s="73" t="s">
        <v>1077</v>
      </c>
      <c r="D3" s="45" t="s">
        <v>6145</v>
      </c>
      <c r="E3" s="73" t="s">
        <v>3499</v>
      </c>
      <c r="F3" s="74" t="s">
        <v>988</v>
      </c>
      <c r="G3" s="38" t="s">
        <v>1160</v>
      </c>
      <c r="H3" s="2">
        <v>0</v>
      </c>
    </row>
    <row r="4" spans="1:9" x14ac:dyDescent="0.2">
      <c r="A4" s="420" t="s">
        <v>5587</v>
      </c>
      <c r="B4" s="404" t="s">
        <v>4711</v>
      </c>
      <c r="C4" s="73" t="s">
        <v>1077</v>
      </c>
      <c r="D4" s="45" t="s">
        <v>6145</v>
      </c>
      <c r="E4" s="73" t="s">
        <v>3499</v>
      </c>
      <c r="F4" s="38" t="s">
        <v>991</v>
      </c>
      <c r="G4" s="38" t="s">
        <v>1161</v>
      </c>
      <c r="H4" s="2">
        <v>0</v>
      </c>
    </row>
    <row r="5" spans="1:9" x14ac:dyDescent="0.2">
      <c r="A5" s="420" t="s">
        <v>5588</v>
      </c>
      <c r="B5" s="404" t="s">
        <v>4713</v>
      </c>
      <c r="C5" s="73" t="s">
        <v>1077</v>
      </c>
      <c r="D5" s="45" t="s">
        <v>6145</v>
      </c>
      <c r="E5" s="73" t="s">
        <v>3499</v>
      </c>
      <c r="F5" s="38" t="s">
        <v>991</v>
      </c>
      <c r="G5" s="38" t="s">
        <v>1162</v>
      </c>
      <c r="H5" s="2">
        <v>0</v>
      </c>
    </row>
    <row r="6" spans="1:9" s="512" customFormat="1" x14ac:dyDescent="0.2">
      <c r="A6" s="511" t="s">
        <v>6193</v>
      </c>
      <c r="B6" s="19" t="s">
        <v>6682</v>
      </c>
      <c r="C6" s="42" t="s">
        <v>1077</v>
      </c>
      <c r="D6" s="45" t="s">
        <v>6145</v>
      </c>
      <c r="E6" s="73" t="s">
        <v>3499</v>
      </c>
      <c r="F6" s="51" t="s">
        <v>792</v>
      </c>
      <c r="G6" s="37" t="s">
        <v>6194</v>
      </c>
      <c r="H6" s="2">
        <v>0</v>
      </c>
      <c r="I6" s="2"/>
    </row>
    <row r="7" spans="1:9" x14ac:dyDescent="0.2">
      <c r="A7" s="420" t="s">
        <v>5589</v>
      </c>
      <c r="B7" s="404" t="s">
        <v>4714</v>
      </c>
      <c r="C7" s="32" t="s">
        <v>1077</v>
      </c>
      <c r="D7" s="45" t="s">
        <v>6145</v>
      </c>
      <c r="E7" s="73" t="s">
        <v>3499</v>
      </c>
      <c r="F7" s="38" t="s">
        <v>991</v>
      </c>
      <c r="G7" s="55" t="s">
        <v>6023</v>
      </c>
      <c r="H7" s="2">
        <v>0</v>
      </c>
    </row>
    <row r="8" spans="1:9" x14ac:dyDescent="0.2">
      <c r="A8" s="420" t="s">
        <v>5590</v>
      </c>
      <c r="B8" s="404" t="s">
        <v>4716</v>
      </c>
      <c r="C8" s="73" t="s">
        <v>1077</v>
      </c>
      <c r="D8" s="45" t="s">
        <v>6145</v>
      </c>
      <c r="E8" s="73" t="s">
        <v>3499</v>
      </c>
      <c r="F8" s="38" t="s">
        <v>991</v>
      </c>
      <c r="G8" s="38" t="s">
        <v>1163</v>
      </c>
      <c r="H8" s="2">
        <v>0</v>
      </c>
    </row>
    <row r="9" spans="1:9" x14ac:dyDescent="0.2">
      <c r="A9" s="420" t="s">
        <v>5591</v>
      </c>
      <c r="B9" s="404" t="s">
        <v>4718</v>
      </c>
      <c r="C9" s="73" t="s">
        <v>1077</v>
      </c>
      <c r="D9" s="45" t="s">
        <v>6145</v>
      </c>
      <c r="E9" s="73" t="s">
        <v>3499</v>
      </c>
      <c r="F9" s="38" t="s">
        <v>991</v>
      </c>
      <c r="G9" s="38" t="s">
        <v>1164</v>
      </c>
      <c r="H9" s="2">
        <v>0</v>
      </c>
    </row>
    <row r="10" spans="1:9" x14ac:dyDescent="0.2">
      <c r="A10" s="420" t="s">
        <v>5592</v>
      </c>
      <c r="B10" s="404" t="s">
        <v>4720</v>
      </c>
      <c r="C10" s="32" t="s">
        <v>1077</v>
      </c>
      <c r="D10" s="45" t="s">
        <v>6145</v>
      </c>
      <c r="E10" s="73" t="s">
        <v>3499</v>
      </c>
      <c r="F10" s="38" t="s">
        <v>991</v>
      </c>
      <c r="G10" s="38" t="s">
        <v>1165</v>
      </c>
      <c r="H10" s="2">
        <v>0</v>
      </c>
    </row>
    <row r="11" spans="1:9" x14ac:dyDescent="0.2">
      <c r="A11" s="420" t="s">
        <v>5593</v>
      </c>
      <c r="B11" s="404" t="s">
        <v>4723</v>
      </c>
      <c r="C11" s="73" t="s">
        <v>1077</v>
      </c>
      <c r="D11" s="45" t="s">
        <v>6145</v>
      </c>
      <c r="E11" s="73" t="s">
        <v>3499</v>
      </c>
      <c r="F11" s="38" t="s">
        <v>991</v>
      </c>
      <c r="G11" s="38" t="s">
        <v>1166</v>
      </c>
      <c r="H11" s="2">
        <v>0</v>
      </c>
    </row>
    <row r="12" spans="1:9" x14ac:dyDescent="0.2">
      <c r="A12" s="420" t="s">
        <v>5594</v>
      </c>
      <c r="B12" s="404" t="s">
        <v>4725</v>
      </c>
      <c r="C12" s="73" t="s">
        <v>1077</v>
      </c>
      <c r="D12" s="45" t="s">
        <v>6145</v>
      </c>
      <c r="E12" s="73" t="s">
        <v>3499</v>
      </c>
      <c r="F12" s="38" t="s">
        <v>991</v>
      </c>
      <c r="G12" s="38" t="s">
        <v>1167</v>
      </c>
      <c r="H12" s="2">
        <v>1</v>
      </c>
    </row>
    <row r="13" spans="1:9" x14ac:dyDescent="0.2">
      <c r="A13" s="420" t="s">
        <v>5595</v>
      </c>
      <c r="B13" s="398" t="s">
        <v>5436</v>
      </c>
      <c r="C13" s="73" t="s">
        <v>1077</v>
      </c>
      <c r="D13" s="45" t="s">
        <v>6145</v>
      </c>
      <c r="E13" s="73" t="s">
        <v>3499</v>
      </c>
      <c r="F13" s="47" t="s">
        <v>988</v>
      </c>
      <c r="G13" s="176" t="s">
        <v>778</v>
      </c>
      <c r="H13" s="2">
        <v>0</v>
      </c>
    </row>
    <row r="14" spans="1:9" x14ac:dyDescent="0.2">
      <c r="A14" s="420" t="s">
        <v>5596</v>
      </c>
      <c r="B14" s="398" t="s">
        <v>5437</v>
      </c>
      <c r="C14" s="73" t="s">
        <v>1077</v>
      </c>
      <c r="D14" s="45" t="s">
        <v>6145</v>
      </c>
      <c r="E14" s="73" t="s">
        <v>3499</v>
      </c>
      <c r="F14" s="47" t="s">
        <v>988</v>
      </c>
      <c r="G14" s="176" t="s">
        <v>1933</v>
      </c>
      <c r="H14" s="2">
        <v>0</v>
      </c>
    </row>
    <row r="15" spans="1:9" x14ac:dyDescent="0.2">
      <c r="A15" s="420" t="s">
        <v>5597</v>
      </c>
      <c r="B15" s="398" t="s">
        <v>5438</v>
      </c>
      <c r="C15" s="73" t="s">
        <v>1077</v>
      </c>
      <c r="D15" s="45" t="s">
        <v>6145</v>
      </c>
      <c r="E15" s="73" t="s">
        <v>3499</v>
      </c>
      <c r="F15" s="47" t="s">
        <v>988</v>
      </c>
      <c r="G15" s="20" t="s">
        <v>1934</v>
      </c>
      <c r="H15" s="2">
        <v>0</v>
      </c>
    </row>
    <row r="16" spans="1:9" x14ac:dyDescent="0.2">
      <c r="A16" s="420" t="s">
        <v>5598</v>
      </c>
      <c r="B16" s="404" t="s">
        <v>4727</v>
      </c>
      <c r="C16" s="32" t="s">
        <v>1077</v>
      </c>
      <c r="D16" s="45" t="s">
        <v>6145</v>
      </c>
      <c r="E16" s="73" t="s">
        <v>3499</v>
      </c>
      <c r="F16" s="47" t="s">
        <v>988</v>
      </c>
      <c r="G16" s="40" t="s">
        <v>1168</v>
      </c>
      <c r="H16" s="2">
        <v>0</v>
      </c>
    </row>
    <row r="17" spans="1:9" s="512" customFormat="1" x14ac:dyDescent="0.2">
      <c r="A17" s="511" t="s">
        <v>6203</v>
      </c>
      <c r="B17" s="19" t="s">
        <v>6680</v>
      </c>
      <c r="C17" s="42" t="s">
        <v>1077</v>
      </c>
      <c r="D17" s="42" t="s">
        <v>567</v>
      </c>
      <c r="E17" s="42" t="s">
        <v>3499</v>
      </c>
      <c r="F17" s="51" t="s">
        <v>792</v>
      </c>
      <c r="G17" s="37" t="s">
        <v>6204</v>
      </c>
      <c r="H17" s="2">
        <v>0</v>
      </c>
      <c r="I17" s="2"/>
    </row>
    <row r="18" spans="1:9" x14ac:dyDescent="0.2">
      <c r="A18" s="420" t="s">
        <v>5599</v>
      </c>
      <c r="B18" s="404" t="s">
        <v>4730</v>
      </c>
      <c r="C18" s="73" t="s">
        <v>1077</v>
      </c>
      <c r="D18" s="45" t="s">
        <v>6145</v>
      </c>
      <c r="E18" s="73" t="s">
        <v>3499</v>
      </c>
      <c r="F18" s="38" t="s">
        <v>991</v>
      </c>
      <c r="G18" s="38" t="s">
        <v>1169</v>
      </c>
      <c r="H18" s="2">
        <v>0</v>
      </c>
    </row>
    <row r="19" spans="1:9" x14ac:dyDescent="0.2">
      <c r="A19" s="420" t="s">
        <v>5600</v>
      </c>
      <c r="B19" s="404" t="s">
        <v>4732</v>
      </c>
      <c r="C19" s="73" t="s">
        <v>1077</v>
      </c>
      <c r="D19" s="45" t="s">
        <v>6145</v>
      </c>
      <c r="E19" s="73" t="s">
        <v>3499</v>
      </c>
      <c r="F19" s="38" t="s">
        <v>991</v>
      </c>
      <c r="G19" s="38" t="s">
        <v>1170</v>
      </c>
      <c r="H19" s="2">
        <v>0</v>
      </c>
    </row>
    <row r="20" spans="1:9" x14ac:dyDescent="0.2">
      <c r="A20" s="420" t="s">
        <v>5601</v>
      </c>
      <c r="B20" s="404" t="s">
        <v>4735</v>
      </c>
      <c r="C20" s="32" t="s">
        <v>1077</v>
      </c>
      <c r="D20" s="45" t="s">
        <v>6145</v>
      </c>
      <c r="E20" s="73" t="s">
        <v>3499</v>
      </c>
      <c r="F20" s="38" t="s">
        <v>991</v>
      </c>
      <c r="G20" s="55" t="s">
        <v>6022</v>
      </c>
      <c r="H20" s="2">
        <v>0</v>
      </c>
    </row>
    <row r="21" spans="1:9" x14ac:dyDescent="0.2">
      <c r="A21" s="420" t="s">
        <v>5602</v>
      </c>
      <c r="B21" s="404" t="s">
        <v>4737</v>
      </c>
      <c r="C21" s="73" t="s">
        <v>1077</v>
      </c>
      <c r="D21" s="45" t="s">
        <v>6145</v>
      </c>
      <c r="E21" s="73" t="s">
        <v>3499</v>
      </c>
      <c r="F21" s="38" t="s">
        <v>991</v>
      </c>
      <c r="G21" s="38" t="s">
        <v>1171</v>
      </c>
      <c r="H21" s="2">
        <v>0</v>
      </c>
    </row>
    <row r="22" spans="1:9" x14ac:dyDescent="0.2">
      <c r="A22" s="420" t="s">
        <v>5603</v>
      </c>
      <c r="B22" s="404" t="s">
        <v>4739</v>
      </c>
      <c r="C22" s="73" t="s">
        <v>1077</v>
      </c>
      <c r="D22" s="45" t="s">
        <v>6145</v>
      </c>
      <c r="E22" s="73" t="s">
        <v>3499</v>
      </c>
      <c r="F22" s="38" t="s">
        <v>991</v>
      </c>
      <c r="G22" s="38" t="s">
        <v>1172</v>
      </c>
      <c r="H22" s="2">
        <v>0</v>
      </c>
    </row>
    <row r="23" spans="1:9" x14ac:dyDescent="0.2">
      <c r="A23" s="420" t="s">
        <v>5604</v>
      </c>
      <c r="B23" s="404" t="s">
        <v>4741</v>
      </c>
      <c r="C23" s="73" t="s">
        <v>1077</v>
      </c>
      <c r="D23" s="45" t="s">
        <v>6145</v>
      </c>
      <c r="E23" s="73" t="s">
        <v>3499</v>
      </c>
      <c r="F23" s="38" t="s">
        <v>991</v>
      </c>
      <c r="G23" s="38" t="s">
        <v>1173</v>
      </c>
      <c r="H23" s="2">
        <v>0</v>
      </c>
    </row>
    <row r="24" spans="1:9" s="512" customFormat="1" x14ac:dyDescent="0.2">
      <c r="A24" s="511" t="s">
        <v>6206</v>
      </c>
      <c r="B24" s="19" t="s">
        <v>6681</v>
      </c>
      <c r="C24" s="42" t="s">
        <v>1077</v>
      </c>
      <c r="D24" s="42" t="s">
        <v>567</v>
      </c>
      <c r="E24" s="42" t="s">
        <v>3499</v>
      </c>
      <c r="F24" s="51" t="s">
        <v>792</v>
      </c>
      <c r="G24" s="37" t="s">
        <v>6207</v>
      </c>
      <c r="H24" s="2">
        <v>0</v>
      </c>
      <c r="I24" s="2"/>
    </row>
    <row r="25" spans="1:9" x14ac:dyDescent="0.2">
      <c r="A25" s="420" t="s">
        <v>5605</v>
      </c>
      <c r="B25" s="404" t="s">
        <v>4743</v>
      </c>
      <c r="C25" s="73" t="s">
        <v>1077</v>
      </c>
      <c r="D25" s="45" t="s">
        <v>6145</v>
      </c>
      <c r="E25" s="73" t="s">
        <v>3499</v>
      </c>
      <c r="F25" s="38" t="s">
        <v>991</v>
      </c>
      <c r="G25" s="38" t="s">
        <v>1174</v>
      </c>
      <c r="H25" s="2">
        <v>0</v>
      </c>
    </row>
    <row r="26" spans="1:9" x14ac:dyDescent="0.2">
      <c r="A26" s="420" t="s">
        <v>5606</v>
      </c>
      <c r="B26" s="404" t="s">
        <v>4793</v>
      </c>
      <c r="C26" s="73" t="s">
        <v>1077</v>
      </c>
      <c r="D26" s="45" t="s">
        <v>6145</v>
      </c>
      <c r="E26" s="73" t="s">
        <v>3499</v>
      </c>
      <c r="F26" s="38" t="s">
        <v>991</v>
      </c>
      <c r="G26" s="38" t="s">
        <v>1175</v>
      </c>
      <c r="H26" s="2">
        <v>0</v>
      </c>
    </row>
    <row r="27" spans="1:9" x14ac:dyDescent="0.2">
      <c r="A27" s="420" t="s">
        <v>5607</v>
      </c>
      <c r="B27" s="21" t="s">
        <v>5031</v>
      </c>
      <c r="C27" s="73" t="s">
        <v>1077</v>
      </c>
      <c r="D27" s="45" t="s">
        <v>6145</v>
      </c>
      <c r="E27" s="73" t="s">
        <v>3503</v>
      </c>
      <c r="F27" s="74" t="s">
        <v>1071</v>
      </c>
      <c r="G27" s="72" t="s">
        <v>1239</v>
      </c>
      <c r="H27" s="2">
        <v>0</v>
      </c>
    </row>
    <row r="28" spans="1:9" x14ac:dyDescent="0.2">
      <c r="A28" s="420" t="s">
        <v>5608</v>
      </c>
      <c r="B28" s="404" t="s">
        <v>4746</v>
      </c>
      <c r="C28" s="73" t="s">
        <v>1077</v>
      </c>
      <c r="D28" s="45" t="s">
        <v>6145</v>
      </c>
      <c r="E28" s="73" t="s">
        <v>3503</v>
      </c>
      <c r="F28" s="74" t="s">
        <v>1071</v>
      </c>
      <c r="G28" s="38" t="s">
        <v>1157</v>
      </c>
      <c r="H28" s="2">
        <v>0</v>
      </c>
    </row>
    <row r="29" spans="1:9" x14ac:dyDescent="0.2">
      <c r="A29" s="420" t="s">
        <v>5614</v>
      </c>
      <c r="B29" s="19" t="s">
        <v>5477</v>
      </c>
      <c r="C29" s="73" t="s">
        <v>1077</v>
      </c>
      <c r="D29" s="45" t="s">
        <v>6145</v>
      </c>
      <c r="E29" s="73" t="s">
        <v>3503</v>
      </c>
      <c r="F29" s="74" t="s">
        <v>1071</v>
      </c>
      <c r="G29" s="38" t="s">
        <v>1240</v>
      </c>
      <c r="H29" s="2">
        <v>0</v>
      </c>
    </row>
    <row r="30" spans="1:9" s="404" customFormat="1" x14ac:dyDescent="0.2">
      <c r="A30" s="420" t="s">
        <v>5609</v>
      </c>
      <c r="B30" s="19" t="s">
        <v>5473</v>
      </c>
      <c r="C30" s="73" t="s">
        <v>1077</v>
      </c>
      <c r="D30" s="45" t="s">
        <v>6145</v>
      </c>
      <c r="E30" s="73" t="s">
        <v>3499</v>
      </c>
      <c r="F30" s="74" t="s">
        <v>792</v>
      </c>
      <c r="G30" s="38" t="s">
        <v>5474</v>
      </c>
      <c r="H30" s="2">
        <v>0</v>
      </c>
    </row>
    <row r="31" spans="1:9" s="421" customFormat="1" x14ac:dyDescent="0.2">
      <c r="A31" s="420" t="s">
        <v>5869</v>
      </c>
      <c r="B31" s="19" t="s">
        <v>5871</v>
      </c>
      <c r="C31" s="73" t="s">
        <v>1077</v>
      </c>
      <c r="D31" s="45" t="s">
        <v>6145</v>
      </c>
      <c r="E31" s="73" t="s">
        <v>3499</v>
      </c>
      <c r="F31" s="38" t="s">
        <v>991</v>
      </c>
      <c r="G31" s="38" t="s">
        <v>1185</v>
      </c>
      <c r="H31" s="2">
        <v>0</v>
      </c>
    </row>
    <row r="32" spans="1:9" s="421" customFormat="1" x14ac:dyDescent="0.2">
      <c r="A32" s="420" t="s">
        <v>5870</v>
      </c>
      <c r="B32" s="19" t="s">
        <v>5872</v>
      </c>
      <c r="C32" s="73" t="s">
        <v>1077</v>
      </c>
      <c r="D32" s="45" t="s">
        <v>6145</v>
      </c>
      <c r="E32" s="73" t="s">
        <v>3499</v>
      </c>
      <c r="F32" s="38" t="s">
        <v>991</v>
      </c>
      <c r="G32" s="38" t="s">
        <v>1186</v>
      </c>
      <c r="H32" s="2">
        <v>0</v>
      </c>
    </row>
    <row r="33" spans="1:8" x14ac:dyDescent="0.2">
      <c r="A33" s="420" t="s">
        <v>5615</v>
      </c>
      <c r="B33" s="19" t="s">
        <v>5492</v>
      </c>
      <c r="C33" s="73" t="s">
        <v>1077</v>
      </c>
      <c r="D33" s="45" t="s">
        <v>6145</v>
      </c>
      <c r="E33" s="73" t="s">
        <v>3499</v>
      </c>
      <c r="F33" s="47" t="s">
        <v>1158</v>
      </c>
      <c r="G33" s="40" t="s">
        <v>1192</v>
      </c>
      <c r="H33" s="2">
        <v>0</v>
      </c>
    </row>
    <row r="34" spans="1:8" s="404" customFormat="1" x14ac:dyDescent="0.2">
      <c r="A34" s="420" t="s">
        <v>5616</v>
      </c>
      <c r="B34" s="404" t="s">
        <v>4748</v>
      </c>
      <c r="C34" s="73" t="s">
        <v>1077</v>
      </c>
      <c r="D34" s="45" t="s">
        <v>6145</v>
      </c>
      <c r="E34" s="73" t="s">
        <v>3499</v>
      </c>
      <c r="F34" s="74" t="s">
        <v>792</v>
      </c>
      <c r="G34" s="38" t="s">
        <v>5475</v>
      </c>
      <c r="H34" s="2">
        <v>0</v>
      </c>
    </row>
    <row r="35" spans="1:8" s="404" customFormat="1" x14ac:dyDescent="0.2">
      <c r="A35" s="420" t="s">
        <v>5617</v>
      </c>
      <c r="B35" s="19" t="s">
        <v>5472</v>
      </c>
      <c r="C35" s="73" t="s">
        <v>1077</v>
      </c>
      <c r="D35" s="45" t="s">
        <v>6145</v>
      </c>
      <c r="E35" s="73" t="s">
        <v>3499</v>
      </c>
      <c r="F35" s="74" t="s">
        <v>792</v>
      </c>
      <c r="G35" s="38" t="s">
        <v>5476</v>
      </c>
      <c r="H35" s="2">
        <v>0</v>
      </c>
    </row>
    <row r="36" spans="1:8" s="423" customFormat="1" x14ac:dyDescent="0.2">
      <c r="A36" s="422" t="s">
        <v>5890</v>
      </c>
      <c r="B36" s="19" t="s">
        <v>5892</v>
      </c>
      <c r="C36" s="73" t="s">
        <v>1077</v>
      </c>
      <c r="D36" s="45" t="s">
        <v>6145</v>
      </c>
      <c r="E36" s="73" t="s">
        <v>3499</v>
      </c>
      <c r="F36" s="38" t="s">
        <v>991</v>
      </c>
      <c r="G36" s="40" t="s">
        <v>1193</v>
      </c>
      <c r="H36" s="2">
        <v>0</v>
      </c>
    </row>
    <row r="37" spans="1:8" s="423" customFormat="1" x14ac:dyDescent="0.2">
      <c r="A37" s="422" t="s">
        <v>5891</v>
      </c>
      <c r="B37" s="19" t="s">
        <v>5893</v>
      </c>
      <c r="C37" s="73" t="s">
        <v>1077</v>
      </c>
      <c r="D37" s="45" t="s">
        <v>6145</v>
      </c>
      <c r="E37" s="73" t="s">
        <v>3499</v>
      </c>
      <c r="F37" s="38" t="s">
        <v>991</v>
      </c>
      <c r="G37" s="38" t="s">
        <v>1194</v>
      </c>
      <c r="H37" s="2">
        <v>0</v>
      </c>
    </row>
    <row r="38" spans="1:8" s="404" customFormat="1" x14ac:dyDescent="0.2">
      <c r="A38" s="420" t="s">
        <v>5610</v>
      </c>
      <c r="B38" s="19" t="s">
        <v>5478</v>
      </c>
      <c r="C38" s="73" t="s">
        <v>1077</v>
      </c>
      <c r="D38" s="45" t="s">
        <v>6145</v>
      </c>
      <c r="E38" s="73" t="s">
        <v>3499</v>
      </c>
      <c r="F38" s="74" t="s">
        <v>792</v>
      </c>
      <c r="G38" s="38" t="s">
        <v>1138</v>
      </c>
      <c r="H38" s="2">
        <v>0</v>
      </c>
    </row>
    <row r="39" spans="1:8" s="404" customFormat="1" x14ac:dyDescent="0.2">
      <c r="A39" s="420" t="s">
        <v>5618</v>
      </c>
      <c r="B39" s="19" t="s">
        <v>5479</v>
      </c>
      <c r="C39" s="73" t="s">
        <v>1077</v>
      </c>
      <c r="D39" s="45" t="s">
        <v>6145</v>
      </c>
      <c r="E39" s="73" t="s">
        <v>3499</v>
      </c>
      <c r="F39" s="74" t="s">
        <v>792</v>
      </c>
      <c r="G39" s="38" t="s">
        <v>1139</v>
      </c>
      <c r="H39" s="2">
        <v>0</v>
      </c>
    </row>
    <row r="40" spans="1:8" x14ac:dyDescent="0.2">
      <c r="A40" s="420" t="s">
        <v>5619</v>
      </c>
      <c r="B40" s="19" t="s">
        <v>5480</v>
      </c>
      <c r="C40" s="73" t="s">
        <v>1077</v>
      </c>
      <c r="D40" s="45" t="s">
        <v>6145</v>
      </c>
      <c r="E40" s="73" t="s">
        <v>3503</v>
      </c>
      <c r="F40" s="74" t="s">
        <v>1071</v>
      </c>
      <c r="G40" s="72" t="s">
        <v>1243</v>
      </c>
      <c r="H40" s="2">
        <v>0</v>
      </c>
    </row>
    <row r="41" spans="1:8" x14ac:dyDescent="0.2">
      <c r="A41" s="420" t="s">
        <v>5620</v>
      </c>
      <c r="B41" s="19" t="s">
        <v>5481</v>
      </c>
      <c r="C41" s="73" t="s">
        <v>1077</v>
      </c>
      <c r="D41" s="45" t="s">
        <v>6145</v>
      </c>
      <c r="E41" s="73" t="s">
        <v>3503</v>
      </c>
      <c r="F41" s="74" t="s">
        <v>1071</v>
      </c>
      <c r="G41" s="72" t="s">
        <v>1244</v>
      </c>
      <c r="H41" s="2">
        <v>0</v>
      </c>
    </row>
    <row r="42" spans="1:8" x14ac:dyDescent="0.2">
      <c r="A42" s="420" t="s">
        <v>5621</v>
      </c>
      <c r="B42" s="19" t="s">
        <v>5482</v>
      </c>
      <c r="C42" s="73" t="s">
        <v>1077</v>
      </c>
      <c r="D42" s="45" t="s">
        <v>6145</v>
      </c>
      <c r="E42" s="73" t="s">
        <v>3503</v>
      </c>
      <c r="F42" s="74" t="s">
        <v>1071</v>
      </c>
      <c r="G42" s="72" t="s">
        <v>1245</v>
      </c>
      <c r="H42" s="2">
        <v>0</v>
      </c>
    </row>
    <row r="43" spans="1:8" x14ac:dyDescent="0.2">
      <c r="A43" s="420" t="s">
        <v>5611</v>
      </c>
      <c r="B43" s="19" t="s">
        <v>5483</v>
      </c>
      <c r="C43" s="73" t="s">
        <v>1077</v>
      </c>
      <c r="D43" s="45" t="s">
        <v>6145</v>
      </c>
      <c r="E43" s="73" t="s">
        <v>3503</v>
      </c>
      <c r="F43" s="74" t="s">
        <v>1071</v>
      </c>
      <c r="G43" s="72" t="s">
        <v>1246</v>
      </c>
      <c r="H43" s="2">
        <v>0</v>
      </c>
    </row>
    <row r="44" spans="1:8" x14ac:dyDescent="0.2">
      <c r="A44" s="420" t="s">
        <v>5612</v>
      </c>
      <c r="B44" s="19" t="s">
        <v>5484</v>
      </c>
      <c r="C44" s="73" t="s">
        <v>1077</v>
      </c>
      <c r="D44" s="45" t="s">
        <v>6145</v>
      </c>
      <c r="E44" s="73" t="s">
        <v>3503</v>
      </c>
      <c r="F44" s="74" t="s">
        <v>1071</v>
      </c>
      <c r="G44" s="72" t="s">
        <v>1241</v>
      </c>
      <c r="H44" s="2">
        <v>0</v>
      </c>
    </row>
    <row r="45" spans="1:8" x14ac:dyDescent="0.2">
      <c r="A45" s="420" t="s">
        <v>5613</v>
      </c>
      <c r="B45" s="19" t="s">
        <v>5485</v>
      </c>
      <c r="C45" s="73" t="s">
        <v>1077</v>
      </c>
      <c r="D45" s="45" t="s">
        <v>6145</v>
      </c>
      <c r="E45" s="73" t="s">
        <v>3503</v>
      </c>
      <c r="F45" s="74" t="s">
        <v>1071</v>
      </c>
      <c r="G45" s="72" t="s">
        <v>1247</v>
      </c>
      <c r="H45" s="2">
        <v>0</v>
      </c>
    </row>
    <row r="46" spans="1:8" x14ac:dyDescent="0.2">
      <c r="A46" s="420" t="s">
        <v>5622</v>
      </c>
      <c r="B46" s="19" t="s">
        <v>5486</v>
      </c>
      <c r="C46" s="73" t="s">
        <v>1077</v>
      </c>
      <c r="D46" s="45" t="s">
        <v>6145</v>
      </c>
      <c r="E46" s="73" t="s">
        <v>3503</v>
      </c>
      <c r="F46" s="74" t="s">
        <v>1071</v>
      </c>
      <c r="G46" s="72" t="s">
        <v>1248</v>
      </c>
      <c r="H46" s="2">
        <v>0</v>
      </c>
    </row>
    <row r="47" spans="1:8" x14ac:dyDescent="0.2">
      <c r="A47" s="420" t="s">
        <v>5623</v>
      </c>
      <c r="B47" s="19" t="s">
        <v>5487</v>
      </c>
      <c r="C47" s="73" t="s">
        <v>1077</v>
      </c>
      <c r="D47" s="45" t="s">
        <v>6145</v>
      </c>
      <c r="E47" s="73" t="s">
        <v>3503</v>
      </c>
      <c r="F47" s="74" t="s">
        <v>1071</v>
      </c>
      <c r="G47" s="72" t="s">
        <v>1242</v>
      </c>
      <c r="H47" s="2">
        <v>0</v>
      </c>
    </row>
    <row r="48" spans="1:8" x14ac:dyDescent="0.2">
      <c r="A48" s="420" t="s">
        <v>5624</v>
      </c>
      <c r="B48" s="19" t="s">
        <v>5488</v>
      </c>
      <c r="C48" s="73" t="s">
        <v>1077</v>
      </c>
      <c r="D48" s="45" t="s">
        <v>6145</v>
      </c>
      <c r="E48" s="73" t="s">
        <v>3503</v>
      </c>
      <c r="F48" s="74" t="s">
        <v>1071</v>
      </c>
      <c r="G48" s="72" t="s">
        <v>1249</v>
      </c>
      <c r="H48" s="2">
        <v>0</v>
      </c>
    </row>
    <row r="49" spans="1:8" x14ac:dyDescent="0.2">
      <c r="A49" s="420" t="s">
        <v>5625</v>
      </c>
      <c r="B49" s="19" t="s">
        <v>5489</v>
      </c>
      <c r="C49" s="73" t="s">
        <v>1077</v>
      </c>
      <c r="D49" s="45" t="s">
        <v>6145</v>
      </c>
      <c r="E49" s="73" t="s">
        <v>3503</v>
      </c>
      <c r="F49" s="74" t="s">
        <v>1071</v>
      </c>
      <c r="G49" s="72" t="s">
        <v>1250</v>
      </c>
      <c r="H49" s="2">
        <v>0</v>
      </c>
    </row>
    <row r="50" spans="1:8" x14ac:dyDescent="0.2">
      <c r="A50" s="420" t="s">
        <v>5626</v>
      </c>
      <c r="B50" s="19" t="s">
        <v>5490</v>
      </c>
      <c r="C50" s="73" t="s">
        <v>1077</v>
      </c>
      <c r="D50" s="45" t="s">
        <v>6145</v>
      </c>
      <c r="E50" s="73" t="s">
        <v>3503</v>
      </c>
      <c r="F50" s="74" t="s">
        <v>1071</v>
      </c>
      <c r="G50" s="72" t="s">
        <v>1251</v>
      </c>
      <c r="H50" s="2">
        <v>0</v>
      </c>
    </row>
    <row r="51" spans="1:8" x14ac:dyDescent="0.2">
      <c r="A51" s="420" t="s">
        <v>5627</v>
      </c>
      <c r="B51" s="19" t="s">
        <v>5491</v>
      </c>
      <c r="C51" s="73" t="s">
        <v>1077</v>
      </c>
      <c r="D51" s="45" t="s">
        <v>6145</v>
      </c>
      <c r="E51" s="73" t="s">
        <v>3503</v>
      </c>
      <c r="F51" s="74" t="s">
        <v>1071</v>
      </c>
      <c r="G51" s="72" t="s">
        <v>1252</v>
      </c>
      <c r="H51" s="2">
        <v>0</v>
      </c>
    </row>
    <row r="52" spans="1:8" s="404" customFormat="1" x14ac:dyDescent="0.2">
      <c r="A52" s="420" t="s">
        <v>5628</v>
      </c>
      <c r="B52" s="19" t="s">
        <v>5495</v>
      </c>
      <c r="C52" s="73" t="s">
        <v>5496</v>
      </c>
      <c r="D52" s="73" t="s">
        <v>6146</v>
      </c>
      <c r="E52" s="73" t="s">
        <v>3499</v>
      </c>
      <c r="F52" s="47" t="s">
        <v>988</v>
      </c>
      <c r="G52" s="176" t="s">
        <v>5497</v>
      </c>
      <c r="H52" s="2">
        <v>0</v>
      </c>
    </row>
    <row r="53" spans="1:8" x14ac:dyDescent="0.2">
      <c r="A53" s="420" t="s">
        <v>5629</v>
      </c>
      <c r="B53" s="404" t="s">
        <v>4750</v>
      </c>
      <c r="C53" s="45" t="s">
        <v>1077</v>
      </c>
      <c r="D53" s="73" t="s">
        <v>6146</v>
      </c>
      <c r="E53" s="73" t="s">
        <v>3499</v>
      </c>
      <c r="F53" s="38" t="s">
        <v>991</v>
      </c>
      <c r="G53" s="38" t="s">
        <v>1078</v>
      </c>
      <c r="H53" s="2">
        <v>0</v>
      </c>
    </row>
    <row r="54" spans="1:8" x14ac:dyDescent="0.2">
      <c r="A54" s="420" t="s">
        <v>5630</v>
      </c>
      <c r="B54" s="404" t="s">
        <v>4752</v>
      </c>
      <c r="C54" s="45" t="s">
        <v>1077</v>
      </c>
      <c r="D54" s="73" t="s">
        <v>6146</v>
      </c>
      <c r="E54" s="73" t="s">
        <v>3499</v>
      </c>
      <c r="F54" s="38" t="s">
        <v>991</v>
      </c>
      <c r="G54" s="38" t="s">
        <v>1079</v>
      </c>
      <c r="H54" s="2">
        <v>0</v>
      </c>
    </row>
    <row r="55" spans="1:8" x14ac:dyDescent="0.2">
      <c r="A55" s="420" t="s">
        <v>5631</v>
      </c>
      <c r="B55" s="21" t="s">
        <v>5032</v>
      </c>
      <c r="C55" s="45" t="s">
        <v>1077</v>
      </c>
      <c r="D55" s="73" t="s">
        <v>6146</v>
      </c>
      <c r="E55" s="73" t="s">
        <v>3499</v>
      </c>
      <c r="F55" s="38" t="s">
        <v>991</v>
      </c>
      <c r="G55" s="38" t="s">
        <v>1080</v>
      </c>
      <c r="H55" s="2">
        <v>0</v>
      </c>
    </row>
    <row r="56" spans="1:8" x14ac:dyDescent="0.2">
      <c r="A56" s="420" t="s">
        <v>5632</v>
      </c>
      <c r="B56" s="21" t="s">
        <v>5033</v>
      </c>
      <c r="C56" s="45" t="s">
        <v>1077</v>
      </c>
      <c r="D56" s="73" t="s">
        <v>6146</v>
      </c>
      <c r="E56" s="73" t="s">
        <v>3499</v>
      </c>
      <c r="F56" s="38" t="s">
        <v>991</v>
      </c>
      <c r="G56" s="38" t="s">
        <v>1081</v>
      </c>
      <c r="H56" s="2">
        <v>0</v>
      </c>
    </row>
    <row r="57" spans="1:8" x14ac:dyDescent="0.2">
      <c r="A57" s="420" t="s">
        <v>5633</v>
      </c>
      <c r="B57" s="404" t="s">
        <v>4754</v>
      </c>
      <c r="C57" s="45" t="s">
        <v>1077</v>
      </c>
      <c r="D57" s="73" t="s">
        <v>6146</v>
      </c>
      <c r="E57" s="73" t="s">
        <v>3499</v>
      </c>
      <c r="F57" s="38" t="s">
        <v>991</v>
      </c>
      <c r="G57" s="38" t="s">
        <v>1082</v>
      </c>
      <c r="H57" s="2">
        <v>0</v>
      </c>
    </row>
    <row r="58" spans="1:8" x14ac:dyDescent="0.2">
      <c r="A58" s="420" t="s">
        <v>5634</v>
      </c>
      <c r="B58" s="402" t="s">
        <v>5432</v>
      </c>
      <c r="C58" s="73" t="s">
        <v>1077</v>
      </c>
      <c r="D58" s="73" t="s">
        <v>6146</v>
      </c>
      <c r="E58" s="73" t="s">
        <v>3499</v>
      </c>
      <c r="F58" s="47" t="s">
        <v>988</v>
      </c>
      <c r="G58" s="176" t="s">
        <v>783</v>
      </c>
      <c r="H58" s="2">
        <v>0</v>
      </c>
    </row>
    <row r="59" spans="1:8" x14ac:dyDescent="0.2">
      <c r="A59" s="420" t="s">
        <v>5635</v>
      </c>
      <c r="B59" s="404" t="s">
        <v>4756</v>
      </c>
      <c r="C59" s="45" t="s">
        <v>1077</v>
      </c>
      <c r="D59" s="73" t="s">
        <v>6146</v>
      </c>
      <c r="E59" s="73" t="s">
        <v>3499</v>
      </c>
      <c r="F59" s="74" t="s">
        <v>988</v>
      </c>
      <c r="G59" s="38" t="s">
        <v>1156</v>
      </c>
      <c r="H59" s="2">
        <v>0</v>
      </c>
    </row>
    <row r="60" spans="1:8" x14ac:dyDescent="0.2">
      <c r="A60" s="420" t="s">
        <v>5636</v>
      </c>
      <c r="B60" s="19" t="s">
        <v>5498</v>
      </c>
      <c r="C60" s="42" t="s">
        <v>1077</v>
      </c>
      <c r="D60" s="42" t="s">
        <v>569</v>
      </c>
      <c r="E60" s="42" t="s">
        <v>3499</v>
      </c>
      <c r="F60" s="51" t="s">
        <v>988</v>
      </c>
      <c r="G60" s="37" t="s">
        <v>3927</v>
      </c>
      <c r="H60" s="2">
        <v>0</v>
      </c>
    </row>
    <row r="61" spans="1:8" x14ac:dyDescent="0.2">
      <c r="A61" s="420" t="s">
        <v>5638</v>
      </c>
      <c r="B61" s="404" t="s">
        <v>4759</v>
      </c>
      <c r="C61" s="45" t="s">
        <v>1077</v>
      </c>
      <c r="D61" s="73" t="s">
        <v>6146</v>
      </c>
      <c r="E61" s="73" t="s">
        <v>3499</v>
      </c>
      <c r="F61" s="38" t="s">
        <v>991</v>
      </c>
      <c r="G61" s="38" t="s">
        <v>1176</v>
      </c>
      <c r="H61" s="2">
        <v>0</v>
      </c>
    </row>
    <row r="62" spans="1:8" x14ac:dyDescent="0.2">
      <c r="A62" s="420" t="s">
        <v>5639</v>
      </c>
      <c r="B62" s="404" t="s">
        <v>4761</v>
      </c>
      <c r="C62" s="45" t="s">
        <v>1077</v>
      </c>
      <c r="D62" s="73" t="s">
        <v>6146</v>
      </c>
      <c r="E62" s="73" t="s">
        <v>3499</v>
      </c>
      <c r="F62" s="38" t="s">
        <v>991</v>
      </c>
      <c r="G62" s="38" t="s">
        <v>1177</v>
      </c>
      <c r="H62" s="2">
        <v>0</v>
      </c>
    </row>
    <row r="63" spans="1:8" x14ac:dyDescent="0.2">
      <c r="A63" s="420" t="s">
        <v>5640</v>
      </c>
      <c r="B63" s="404" t="s">
        <v>4763</v>
      </c>
      <c r="C63" s="45" t="s">
        <v>1077</v>
      </c>
      <c r="D63" s="73" t="s">
        <v>6146</v>
      </c>
      <c r="E63" s="73" t="s">
        <v>3499</v>
      </c>
      <c r="F63" s="38" t="s">
        <v>991</v>
      </c>
      <c r="G63" s="38" t="s">
        <v>1178</v>
      </c>
      <c r="H63" s="2">
        <v>0</v>
      </c>
    </row>
    <row r="64" spans="1:8" x14ac:dyDescent="0.2">
      <c r="A64" s="420" t="s">
        <v>5641</v>
      </c>
      <c r="B64" s="404" t="s">
        <v>4765</v>
      </c>
      <c r="C64" s="45" t="s">
        <v>1077</v>
      </c>
      <c r="D64" s="73" t="s">
        <v>6146</v>
      </c>
      <c r="E64" s="73" t="s">
        <v>3499</v>
      </c>
      <c r="F64" s="38" t="s">
        <v>991</v>
      </c>
      <c r="G64" s="38" t="s">
        <v>1179</v>
      </c>
      <c r="H64" s="2">
        <v>0</v>
      </c>
    </row>
    <row r="65" spans="1:9" x14ac:dyDescent="0.2">
      <c r="A65" s="420" t="s">
        <v>5642</v>
      </c>
      <c r="B65" s="404" t="s">
        <v>4767</v>
      </c>
      <c r="C65" s="45" t="s">
        <v>1077</v>
      </c>
      <c r="D65" s="73" t="s">
        <v>6146</v>
      </c>
      <c r="E65" s="73" t="s">
        <v>3499</v>
      </c>
      <c r="F65" s="38" t="s">
        <v>991</v>
      </c>
      <c r="G65" s="38" t="s">
        <v>1180</v>
      </c>
      <c r="H65" s="2">
        <v>0</v>
      </c>
    </row>
    <row r="66" spans="1:9" x14ac:dyDescent="0.2">
      <c r="A66" s="420" t="s">
        <v>5637</v>
      </c>
      <c r="B66" s="19" t="s">
        <v>5499</v>
      </c>
      <c r="C66" s="42" t="s">
        <v>1077</v>
      </c>
      <c r="D66" s="42" t="s">
        <v>569</v>
      </c>
      <c r="E66" s="42" t="s">
        <v>3499</v>
      </c>
      <c r="F66" s="51" t="s">
        <v>988</v>
      </c>
      <c r="G66" s="37" t="s">
        <v>3963</v>
      </c>
      <c r="H66" s="2">
        <v>0</v>
      </c>
    </row>
    <row r="67" spans="1:9" x14ac:dyDescent="0.2">
      <c r="A67" s="420" t="s">
        <v>5643</v>
      </c>
      <c r="B67" s="404" t="s">
        <v>4769</v>
      </c>
      <c r="C67" s="45" t="s">
        <v>1077</v>
      </c>
      <c r="D67" s="73" t="s">
        <v>6146</v>
      </c>
      <c r="E67" s="73" t="s">
        <v>3499</v>
      </c>
      <c r="F67" s="38" t="s">
        <v>991</v>
      </c>
      <c r="G67" s="38" t="s">
        <v>1198</v>
      </c>
      <c r="H67" s="2">
        <v>0</v>
      </c>
    </row>
    <row r="68" spans="1:9" x14ac:dyDescent="0.2">
      <c r="A68" s="420" t="s">
        <v>5644</v>
      </c>
      <c r="B68" s="404" t="s">
        <v>4772</v>
      </c>
      <c r="C68" s="45" t="s">
        <v>1077</v>
      </c>
      <c r="D68" s="73" t="s">
        <v>6146</v>
      </c>
      <c r="E68" s="73" t="s">
        <v>3499</v>
      </c>
      <c r="F68" s="38" t="s">
        <v>991</v>
      </c>
      <c r="G68" s="38" t="s">
        <v>1199</v>
      </c>
      <c r="H68" s="2">
        <v>0</v>
      </c>
    </row>
    <row r="69" spans="1:9" x14ac:dyDescent="0.2">
      <c r="A69" s="420" t="s">
        <v>5645</v>
      </c>
      <c r="B69" s="404" t="s">
        <v>4774</v>
      </c>
      <c r="C69" s="45" t="s">
        <v>1077</v>
      </c>
      <c r="D69" s="73" t="s">
        <v>6146</v>
      </c>
      <c r="E69" s="73" t="s">
        <v>3499</v>
      </c>
      <c r="F69" s="38" t="s">
        <v>991</v>
      </c>
      <c r="G69" s="38" t="s">
        <v>1200</v>
      </c>
      <c r="H69" s="2">
        <v>0</v>
      </c>
    </row>
    <row r="70" spans="1:9" x14ac:dyDescent="0.2">
      <c r="A70" s="420" t="s">
        <v>5646</v>
      </c>
      <c r="B70" s="404" t="s">
        <v>4777</v>
      </c>
      <c r="C70" s="45" t="s">
        <v>1077</v>
      </c>
      <c r="D70" s="73" t="s">
        <v>6146</v>
      </c>
      <c r="E70" s="73" t="s">
        <v>3499</v>
      </c>
      <c r="F70" s="38" t="s">
        <v>991</v>
      </c>
      <c r="G70" s="38" t="s">
        <v>1201</v>
      </c>
      <c r="H70" s="2">
        <v>0</v>
      </c>
    </row>
    <row r="71" spans="1:9" x14ac:dyDescent="0.2">
      <c r="A71" s="420" t="s">
        <v>5647</v>
      </c>
      <c r="B71" s="402" t="s">
        <v>5433</v>
      </c>
      <c r="C71" s="73" t="s">
        <v>1077</v>
      </c>
      <c r="D71" s="73" t="s">
        <v>6146</v>
      </c>
      <c r="E71" s="73" t="s">
        <v>3499</v>
      </c>
      <c r="F71" s="47" t="s">
        <v>988</v>
      </c>
      <c r="G71" s="176" t="s">
        <v>791</v>
      </c>
      <c r="H71" s="2">
        <v>0</v>
      </c>
    </row>
    <row r="72" spans="1:9" s="512" customFormat="1" x14ac:dyDescent="0.2">
      <c r="A72" s="511" t="s">
        <v>6234</v>
      </c>
      <c r="B72" s="19" t="s">
        <v>6683</v>
      </c>
      <c r="C72" s="42" t="s">
        <v>1077</v>
      </c>
      <c r="D72" s="42" t="s">
        <v>569</v>
      </c>
      <c r="E72" s="42" t="s">
        <v>3499</v>
      </c>
      <c r="F72" s="51" t="s">
        <v>988</v>
      </c>
      <c r="G72" s="37" t="s">
        <v>6235</v>
      </c>
      <c r="H72" s="2">
        <v>0</v>
      </c>
      <c r="I72" s="2"/>
    </row>
    <row r="73" spans="1:9" x14ac:dyDescent="0.2">
      <c r="A73" s="420" t="s">
        <v>5648</v>
      </c>
      <c r="B73" s="404" t="s">
        <v>4779</v>
      </c>
      <c r="C73" s="45" t="s">
        <v>1077</v>
      </c>
      <c r="D73" s="73" t="s">
        <v>6146</v>
      </c>
      <c r="E73" s="73" t="s">
        <v>3499</v>
      </c>
      <c r="F73" s="74" t="s">
        <v>988</v>
      </c>
      <c r="G73" s="38" t="s">
        <v>1155</v>
      </c>
      <c r="H73" s="2">
        <v>0</v>
      </c>
    </row>
    <row r="74" spans="1:9" x14ac:dyDescent="0.2">
      <c r="A74" s="420" t="s">
        <v>5649</v>
      </c>
      <c r="B74" s="404" t="s">
        <v>4781</v>
      </c>
      <c r="C74" s="45" t="s">
        <v>1077</v>
      </c>
      <c r="D74" s="73" t="s">
        <v>6146</v>
      </c>
      <c r="E74" s="73" t="s">
        <v>3499</v>
      </c>
      <c r="F74" s="74" t="s">
        <v>988</v>
      </c>
      <c r="G74" s="38" t="s">
        <v>1083</v>
      </c>
      <c r="H74" s="2">
        <v>0</v>
      </c>
    </row>
    <row r="75" spans="1:9" x14ac:dyDescent="0.2">
      <c r="A75" s="420" t="s">
        <v>5650</v>
      </c>
      <c r="B75" s="19" t="s">
        <v>5500</v>
      </c>
      <c r="C75" s="45" t="s">
        <v>1077</v>
      </c>
      <c r="D75" s="73" t="s">
        <v>6146</v>
      </c>
      <c r="E75" s="73" t="s">
        <v>3499</v>
      </c>
      <c r="F75" s="74" t="s">
        <v>988</v>
      </c>
      <c r="G75" s="38" t="s">
        <v>1084</v>
      </c>
      <c r="H75" s="2">
        <v>0</v>
      </c>
    </row>
    <row r="76" spans="1:9" x14ac:dyDescent="0.2">
      <c r="A76" s="420" t="s">
        <v>5651</v>
      </c>
      <c r="B76" s="19" t="s">
        <v>5501</v>
      </c>
      <c r="C76" s="73" t="s">
        <v>1077</v>
      </c>
      <c r="D76" s="73" t="s">
        <v>6146</v>
      </c>
      <c r="E76" s="73" t="s">
        <v>3503</v>
      </c>
      <c r="F76" s="74" t="s">
        <v>1071</v>
      </c>
      <c r="G76" s="72" t="s">
        <v>1253</v>
      </c>
      <c r="H76" s="2">
        <v>0</v>
      </c>
    </row>
    <row r="77" spans="1:9" x14ac:dyDescent="0.2">
      <c r="A77" s="420" t="s">
        <v>5652</v>
      </c>
      <c r="B77" s="19" t="s">
        <v>5502</v>
      </c>
      <c r="C77" s="73" t="s">
        <v>1077</v>
      </c>
      <c r="D77" s="73" t="s">
        <v>6146</v>
      </c>
      <c r="E77" s="73" t="s">
        <v>3503</v>
      </c>
      <c r="F77" s="74" t="s">
        <v>1071</v>
      </c>
      <c r="G77" s="72" t="s">
        <v>1254</v>
      </c>
      <c r="H77" s="2">
        <v>0</v>
      </c>
    </row>
    <row r="78" spans="1:9" x14ac:dyDescent="0.2">
      <c r="A78" s="420" t="s">
        <v>5654</v>
      </c>
      <c r="B78" s="404" t="s">
        <v>4783</v>
      </c>
      <c r="C78" s="42" t="s">
        <v>1077</v>
      </c>
      <c r="D78" s="548" t="s">
        <v>6147</v>
      </c>
      <c r="E78" s="548" t="s">
        <v>3499</v>
      </c>
      <c r="F78" s="51" t="s">
        <v>988</v>
      </c>
      <c r="G78" s="37" t="s">
        <v>1114</v>
      </c>
      <c r="H78" s="2">
        <v>0</v>
      </c>
    </row>
    <row r="79" spans="1:9" s="423" customFormat="1" x14ac:dyDescent="0.2">
      <c r="A79" s="422" t="s">
        <v>5906</v>
      </c>
      <c r="B79" s="19" t="s">
        <v>5894</v>
      </c>
      <c r="C79" s="45" t="s">
        <v>1077</v>
      </c>
      <c r="D79" s="73" t="s">
        <v>6147</v>
      </c>
      <c r="E79" s="73" t="s">
        <v>3499</v>
      </c>
      <c r="F79" s="38" t="s">
        <v>991</v>
      </c>
      <c r="G79" s="38" t="s">
        <v>1115</v>
      </c>
      <c r="H79" s="2">
        <v>0</v>
      </c>
    </row>
    <row r="80" spans="1:9" s="423" customFormat="1" x14ac:dyDescent="0.2">
      <c r="A80" s="422" t="s">
        <v>5907</v>
      </c>
      <c r="B80" s="19" t="s">
        <v>5895</v>
      </c>
      <c r="C80" s="45" t="s">
        <v>1077</v>
      </c>
      <c r="D80" s="73" t="s">
        <v>6147</v>
      </c>
      <c r="E80" s="73" t="s">
        <v>3499</v>
      </c>
      <c r="F80" s="38" t="s">
        <v>991</v>
      </c>
      <c r="G80" s="38" t="s">
        <v>1116</v>
      </c>
      <c r="H80" s="2">
        <v>0</v>
      </c>
    </row>
    <row r="81" spans="1:8" s="423" customFormat="1" x14ac:dyDescent="0.2">
      <c r="A81" s="422" t="s">
        <v>5908</v>
      </c>
      <c r="B81" s="19" t="s">
        <v>5896</v>
      </c>
      <c r="C81" s="45" t="s">
        <v>1077</v>
      </c>
      <c r="D81" s="73" t="s">
        <v>6147</v>
      </c>
      <c r="E81" s="73" t="s">
        <v>3499</v>
      </c>
      <c r="F81" s="38" t="s">
        <v>991</v>
      </c>
      <c r="G81" s="38" t="s">
        <v>1117</v>
      </c>
      <c r="H81" s="2">
        <v>0</v>
      </c>
    </row>
    <row r="82" spans="1:8" s="423" customFormat="1" x14ac:dyDescent="0.2">
      <c r="A82" s="422" t="s">
        <v>5909</v>
      </c>
      <c r="B82" s="19" t="s">
        <v>5897</v>
      </c>
      <c r="C82" s="45" t="s">
        <v>1077</v>
      </c>
      <c r="D82" s="73" t="s">
        <v>6147</v>
      </c>
      <c r="E82" s="73" t="s">
        <v>3499</v>
      </c>
      <c r="F82" s="38" t="s">
        <v>991</v>
      </c>
      <c r="G82" s="38" t="s">
        <v>1118</v>
      </c>
      <c r="H82" s="2">
        <v>0</v>
      </c>
    </row>
    <row r="83" spans="1:8" s="423" customFormat="1" x14ac:dyDescent="0.2">
      <c r="A83" s="422" t="s">
        <v>5910</v>
      </c>
      <c r="B83" s="19" t="s">
        <v>5898</v>
      </c>
      <c r="C83" s="45" t="s">
        <v>1077</v>
      </c>
      <c r="D83" s="73" t="s">
        <v>6147</v>
      </c>
      <c r="E83" s="73" t="s">
        <v>3499</v>
      </c>
      <c r="F83" s="38" t="s">
        <v>991</v>
      </c>
      <c r="G83" s="38" t="s">
        <v>1119</v>
      </c>
      <c r="H83" s="2">
        <v>0</v>
      </c>
    </row>
    <row r="84" spans="1:8" s="423" customFormat="1" x14ac:dyDescent="0.2">
      <c r="A84" s="422" t="s">
        <v>5911</v>
      </c>
      <c r="B84" s="19" t="s">
        <v>5899</v>
      </c>
      <c r="C84" s="45" t="s">
        <v>1077</v>
      </c>
      <c r="D84" s="73" t="s">
        <v>6147</v>
      </c>
      <c r="E84" s="73" t="s">
        <v>3499</v>
      </c>
      <c r="F84" s="38" t="s">
        <v>991</v>
      </c>
      <c r="G84" s="38" t="s">
        <v>1120</v>
      </c>
      <c r="H84" s="2">
        <v>0</v>
      </c>
    </row>
    <row r="85" spans="1:8" s="423" customFormat="1" x14ac:dyDescent="0.2">
      <c r="A85" s="422" t="s">
        <v>5912</v>
      </c>
      <c r="B85" s="19" t="s">
        <v>5900</v>
      </c>
      <c r="C85" s="45" t="s">
        <v>1077</v>
      </c>
      <c r="D85" s="73" t="s">
        <v>6147</v>
      </c>
      <c r="E85" s="73" t="s">
        <v>3499</v>
      </c>
      <c r="F85" s="38" t="s">
        <v>991</v>
      </c>
      <c r="G85" s="38" t="s">
        <v>1121</v>
      </c>
      <c r="H85" s="2">
        <v>0</v>
      </c>
    </row>
    <row r="86" spans="1:8" s="423" customFormat="1" x14ac:dyDescent="0.2">
      <c r="A86" s="422" t="s">
        <v>5913</v>
      </c>
      <c r="B86" s="19" t="s">
        <v>5901</v>
      </c>
      <c r="C86" s="45" t="s">
        <v>1077</v>
      </c>
      <c r="D86" s="73" t="s">
        <v>6147</v>
      </c>
      <c r="E86" s="73" t="s">
        <v>3499</v>
      </c>
      <c r="F86" s="38" t="s">
        <v>991</v>
      </c>
      <c r="G86" s="38" t="s">
        <v>1122</v>
      </c>
      <c r="H86" s="2">
        <v>0</v>
      </c>
    </row>
    <row r="87" spans="1:8" s="423" customFormat="1" x14ac:dyDescent="0.2">
      <c r="A87" s="422" t="s">
        <v>5914</v>
      </c>
      <c r="B87" s="19" t="s">
        <v>5902</v>
      </c>
      <c r="C87" s="45" t="s">
        <v>1077</v>
      </c>
      <c r="D87" s="73" t="s">
        <v>6147</v>
      </c>
      <c r="E87" s="73" t="s">
        <v>3499</v>
      </c>
      <c r="F87" s="38" t="s">
        <v>991</v>
      </c>
      <c r="G87" s="38" t="s">
        <v>1123</v>
      </c>
      <c r="H87" s="2">
        <v>0</v>
      </c>
    </row>
    <row r="88" spans="1:8" s="423" customFormat="1" x14ac:dyDescent="0.2">
      <c r="A88" s="422" t="s">
        <v>5915</v>
      </c>
      <c r="B88" s="19" t="s">
        <v>5903</v>
      </c>
      <c r="C88" s="45" t="s">
        <v>1077</v>
      </c>
      <c r="D88" s="73" t="s">
        <v>6147</v>
      </c>
      <c r="E88" s="73" t="s">
        <v>3499</v>
      </c>
      <c r="F88" s="38" t="s">
        <v>991</v>
      </c>
      <c r="G88" s="38" t="s">
        <v>1124</v>
      </c>
      <c r="H88" s="2">
        <v>0</v>
      </c>
    </row>
    <row r="89" spans="1:8" s="423" customFormat="1" x14ac:dyDescent="0.2">
      <c r="A89" s="422" t="s">
        <v>5916</v>
      </c>
      <c r="B89" s="19" t="s">
        <v>5904</v>
      </c>
      <c r="C89" s="45" t="s">
        <v>1077</v>
      </c>
      <c r="D89" s="73" t="s">
        <v>6147</v>
      </c>
      <c r="E89" s="73" t="s">
        <v>3499</v>
      </c>
      <c r="F89" s="38" t="s">
        <v>991</v>
      </c>
      <c r="G89" s="38" t="s">
        <v>1125</v>
      </c>
      <c r="H89" s="2">
        <v>0</v>
      </c>
    </row>
    <row r="90" spans="1:8" s="423" customFormat="1" x14ac:dyDescent="0.2">
      <c r="A90" s="422" t="s">
        <v>5917</v>
      </c>
      <c r="B90" s="19" t="s">
        <v>5905</v>
      </c>
      <c r="C90" s="45" t="s">
        <v>1077</v>
      </c>
      <c r="D90" s="73" t="s">
        <v>6147</v>
      </c>
      <c r="E90" s="73" t="s">
        <v>3499</v>
      </c>
      <c r="F90" s="38" t="s">
        <v>991</v>
      </c>
      <c r="G90" s="38" t="s">
        <v>1126</v>
      </c>
      <c r="H90" s="2">
        <v>0</v>
      </c>
    </row>
    <row r="91" spans="1:8" x14ac:dyDescent="0.2">
      <c r="A91" s="420" t="s">
        <v>5656</v>
      </c>
      <c r="B91" s="21" t="s">
        <v>5034</v>
      </c>
      <c r="C91" s="43" t="s">
        <v>1077</v>
      </c>
      <c r="D91" s="73" t="s">
        <v>6147</v>
      </c>
      <c r="E91" s="73" t="s">
        <v>3499</v>
      </c>
      <c r="F91" s="47" t="s">
        <v>988</v>
      </c>
      <c r="G91" s="38" t="s">
        <v>1127</v>
      </c>
      <c r="H91" s="2">
        <v>1</v>
      </c>
    </row>
    <row r="92" spans="1:8" x14ac:dyDescent="0.2">
      <c r="A92" s="420" t="s">
        <v>5657</v>
      </c>
      <c r="B92" s="404" t="s">
        <v>4784</v>
      </c>
      <c r="C92" s="45" t="s">
        <v>1077</v>
      </c>
      <c r="D92" s="73" t="s">
        <v>6147</v>
      </c>
      <c r="E92" s="73" t="s">
        <v>3499</v>
      </c>
      <c r="F92" s="74" t="s">
        <v>988</v>
      </c>
      <c r="G92" s="38" t="s">
        <v>1128</v>
      </c>
      <c r="H92" s="2">
        <v>1</v>
      </c>
    </row>
    <row r="93" spans="1:8" x14ac:dyDescent="0.2">
      <c r="A93" s="420" t="s">
        <v>5659</v>
      </c>
      <c r="B93" s="398" t="s">
        <v>5439</v>
      </c>
      <c r="C93" s="73" t="s">
        <v>1077</v>
      </c>
      <c r="D93" s="73" t="s">
        <v>6147</v>
      </c>
      <c r="E93" s="73" t="s">
        <v>3499</v>
      </c>
      <c r="F93" s="47" t="s">
        <v>988</v>
      </c>
      <c r="G93" s="20" t="s">
        <v>1935</v>
      </c>
      <c r="H93" s="2">
        <v>0</v>
      </c>
    </row>
    <row r="94" spans="1:8" x14ac:dyDescent="0.2">
      <c r="A94" s="420" t="s">
        <v>5653</v>
      </c>
      <c r="B94" s="404" t="s">
        <v>5066</v>
      </c>
      <c r="C94" s="45" t="s">
        <v>1077</v>
      </c>
      <c r="D94" s="73" t="s">
        <v>6147</v>
      </c>
      <c r="E94" s="73" t="s">
        <v>3499</v>
      </c>
      <c r="F94" s="74" t="s">
        <v>988</v>
      </c>
      <c r="G94" s="38" t="s">
        <v>1129</v>
      </c>
      <c r="H94" s="2">
        <v>1</v>
      </c>
    </row>
    <row r="95" spans="1:8" x14ac:dyDescent="0.2">
      <c r="A95" s="420" t="s">
        <v>5660</v>
      </c>
      <c r="B95" s="19" t="s">
        <v>5503</v>
      </c>
      <c r="C95" s="45" t="s">
        <v>1077</v>
      </c>
      <c r="D95" s="73" t="s">
        <v>6147</v>
      </c>
      <c r="E95" s="73" t="s">
        <v>3499</v>
      </c>
      <c r="F95" s="74" t="s">
        <v>988</v>
      </c>
      <c r="G95" s="38" t="s">
        <v>1130</v>
      </c>
      <c r="H95" s="2">
        <v>0</v>
      </c>
    </row>
    <row r="96" spans="1:8" x14ac:dyDescent="0.2">
      <c r="A96" s="420" t="s">
        <v>5662</v>
      </c>
      <c r="B96" s="404" t="s">
        <v>4790</v>
      </c>
      <c r="C96" s="45" t="s">
        <v>1077</v>
      </c>
      <c r="D96" s="73" t="s">
        <v>6147</v>
      </c>
      <c r="E96" s="73" t="s">
        <v>3499</v>
      </c>
      <c r="F96" s="74" t="s">
        <v>988</v>
      </c>
      <c r="G96" s="38" t="s">
        <v>1131</v>
      </c>
      <c r="H96" s="2">
        <v>1</v>
      </c>
    </row>
    <row r="97" spans="1:8" x14ac:dyDescent="0.2">
      <c r="A97" s="420" t="s">
        <v>5663</v>
      </c>
      <c r="B97" s="19" t="s">
        <v>5504</v>
      </c>
      <c r="C97" s="43" t="s">
        <v>1077</v>
      </c>
      <c r="D97" s="73" t="s">
        <v>6147</v>
      </c>
      <c r="E97" s="73" t="s">
        <v>3499</v>
      </c>
      <c r="F97" s="47" t="s">
        <v>988</v>
      </c>
      <c r="G97" s="55" t="s">
        <v>6021</v>
      </c>
      <c r="H97" s="2">
        <v>0</v>
      </c>
    </row>
    <row r="98" spans="1:8" x14ac:dyDescent="0.2">
      <c r="A98" s="420" t="s">
        <v>5664</v>
      </c>
      <c r="B98" s="404" t="s">
        <v>5065</v>
      </c>
      <c r="C98" s="45" t="s">
        <v>1077</v>
      </c>
      <c r="D98" s="73" t="s">
        <v>6147</v>
      </c>
      <c r="E98" s="73" t="s">
        <v>3499</v>
      </c>
      <c r="F98" s="74" t="s">
        <v>988</v>
      </c>
      <c r="G98" s="38" t="s">
        <v>1132</v>
      </c>
      <c r="H98" s="2">
        <v>0</v>
      </c>
    </row>
    <row r="99" spans="1:8" x14ac:dyDescent="0.2">
      <c r="A99" s="420" t="s">
        <v>5665</v>
      </c>
      <c r="B99" s="404" t="s">
        <v>5016</v>
      </c>
      <c r="C99" s="41" t="s">
        <v>1077</v>
      </c>
      <c r="D99" s="548" t="s">
        <v>6147</v>
      </c>
      <c r="E99" s="548" t="s">
        <v>3499</v>
      </c>
      <c r="F99" s="52" t="s">
        <v>988</v>
      </c>
      <c r="G99" s="480" t="s">
        <v>6019</v>
      </c>
      <c r="H99" s="2">
        <v>0</v>
      </c>
    </row>
    <row r="100" spans="1:8" s="423" customFormat="1" x14ac:dyDescent="0.2">
      <c r="A100" s="422" t="s">
        <v>5931</v>
      </c>
      <c r="B100" s="21" t="s">
        <v>5935</v>
      </c>
      <c r="C100" s="43" t="s">
        <v>1077</v>
      </c>
      <c r="D100" s="73" t="s">
        <v>6147</v>
      </c>
      <c r="E100" s="73" t="s">
        <v>3499</v>
      </c>
      <c r="F100" s="38" t="s">
        <v>991</v>
      </c>
      <c r="G100" s="55" t="s">
        <v>6020</v>
      </c>
      <c r="H100" s="2">
        <v>0</v>
      </c>
    </row>
    <row r="101" spans="1:8" s="423" customFormat="1" x14ac:dyDescent="0.2">
      <c r="A101" s="422" t="s">
        <v>5932</v>
      </c>
      <c r="B101" s="21" t="s">
        <v>5936</v>
      </c>
      <c r="C101" s="45" t="s">
        <v>1077</v>
      </c>
      <c r="D101" s="73" t="s">
        <v>6147</v>
      </c>
      <c r="E101" s="73" t="s">
        <v>3499</v>
      </c>
      <c r="F101" s="38" t="s">
        <v>991</v>
      </c>
      <c r="G101" s="38" t="s">
        <v>1133</v>
      </c>
      <c r="H101" s="2">
        <v>0</v>
      </c>
    </row>
    <row r="102" spans="1:8" s="423" customFormat="1" x14ac:dyDescent="0.2">
      <c r="A102" s="422" t="s">
        <v>5933</v>
      </c>
      <c r="B102" s="21" t="s">
        <v>5937</v>
      </c>
      <c r="C102" s="45" t="s">
        <v>1077</v>
      </c>
      <c r="D102" s="73" t="s">
        <v>6147</v>
      </c>
      <c r="E102" s="73" t="s">
        <v>3499</v>
      </c>
      <c r="F102" s="38" t="s">
        <v>991</v>
      </c>
      <c r="G102" s="38" t="s">
        <v>1134</v>
      </c>
      <c r="H102" s="2">
        <v>0</v>
      </c>
    </row>
    <row r="103" spans="1:8" s="423" customFormat="1" x14ac:dyDescent="0.2">
      <c r="A103" s="422" t="s">
        <v>5934</v>
      </c>
      <c r="B103" s="21" t="s">
        <v>5938</v>
      </c>
      <c r="C103" s="45" t="s">
        <v>1077</v>
      </c>
      <c r="D103" s="73" t="s">
        <v>6147</v>
      </c>
      <c r="E103" s="73" t="s">
        <v>3499</v>
      </c>
      <c r="F103" s="38" t="s">
        <v>991</v>
      </c>
      <c r="G103" s="38" t="s">
        <v>1135</v>
      </c>
      <c r="H103" s="2">
        <v>0</v>
      </c>
    </row>
    <row r="104" spans="1:8" x14ac:dyDescent="0.2">
      <c r="A104" s="420" t="s">
        <v>5666</v>
      </c>
      <c r="B104" s="404" t="s">
        <v>4801</v>
      </c>
      <c r="C104" s="45" t="s">
        <v>1077</v>
      </c>
      <c r="D104" s="73" t="s">
        <v>6147</v>
      </c>
      <c r="E104" s="73" t="s">
        <v>3499</v>
      </c>
      <c r="F104" s="74" t="s">
        <v>988</v>
      </c>
      <c r="G104" s="38" t="s">
        <v>1141</v>
      </c>
      <c r="H104" s="2">
        <v>0</v>
      </c>
    </row>
    <row r="105" spans="1:8" x14ac:dyDescent="0.2">
      <c r="A105" s="420" t="s">
        <v>5667</v>
      </c>
      <c r="B105" s="404" t="s">
        <v>4804</v>
      </c>
      <c r="C105" s="42" t="s">
        <v>1077</v>
      </c>
      <c r="D105" s="548" t="s">
        <v>6147</v>
      </c>
      <c r="E105" s="548" t="s">
        <v>3499</v>
      </c>
      <c r="F105" s="51" t="s">
        <v>988</v>
      </c>
      <c r="G105" s="37" t="s">
        <v>1142</v>
      </c>
      <c r="H105" s="2">
        <v>0</v>
      </c>
    </row>
    <row r="106" spans="1:8" s="423" customFormat="1" x14ac:dyDescent="0.2">
      <c r="A106" s="422" t="s">
        <v>5939</v>
      </c>
      <c r="B106" s="21" t="s">
        <v>5945</v>
      </c>
      <c r="C106" s="45" t="s">
        <v>1077</v>
      </c>
      <c r="D106" s="73" t="s">
        <v>6147</v>
      </c>
      <c r="E106" s="73" t="s">
        <v>3499</v>
      </c>
      <c r="F106" s="38" t="s">
        <v>991</v>
      </c>
      <c r="G106" s="38" t="s">
        <v>1143</v>
      </c>
      <c r="H106" s="2">
        <v>0</v>
      </c>
    </row>
    <row r="107" spans="1:8" s="423" customFormat="1" x14ac:dyDescent="0.2">
      <c r="A107" s="422" t="s">
        <v>5940</v>
      </c>
      <c r="B107" s="21" t="s">
        <v>5946</v>
      </c>
      <c r="C107" s="45" t="s">
        <v>1077</v>
      </c>
      <c r="D107" s="73" t="s">
        <v>6147</v>
      </c>
      <c r="E107" s="73" t="s">
        <v>3499</v>
      </c>
      <c r="F107" s="38" t="s">
        <v>991</v>
      </c>
      <c r="G107" s="38" t="s">
        <v>1144</v>
      </c>
      <c r="H107" s="2">
        <v>0</v>
      </c>
    </row>
    <row r="108" spans="1:8" s="423" customFormat="1" x14ac:dyDescent="0.2">
      <c r="A108" s="422" t="s">
        <v>5941</v>
      </c>
      <c r="B108" s="21" t="s">
        <v>5947</v>
      </c>
      <c r="C108" s="45" t="s">
        <v>1077</v>
      </c>
      <c r="D108" s="73" t="s">
        <v>6147</v>
      </c>
      <c r="E108" s="73" t="s">
        <v>3499</v>
      </c>
      <c r="F108" s="38" t="s">
        <v>991</v>
      </c>
      <c r="G108" s="38" t="s">
        <v>1145</v>
      </c>
      <c r="H108" s="2">
        <v>0</v>
      </c>
    </row>
    <row r="109" spans="1:8" s="423" customFormat="1" x14ac:dyDescent="0.2">
      <c r="A109" s="422" t="s">
        <v>5942</v>
      </c>
      <c r="B109" s="21" t="s">
        <v>5948</v>
      </c>
      <c r="C109" s="43" t="s">
        <v>1077</v>
      </c>
      <c r="D109" s="73" t="s">
        <v>6147</v>
      </c>
      <c r="E109" s="73" t="s">
        <v>3499</v>
      </c>
      <c r="F109" s="38" t="s">
        <v>991</v>
      </c>
      <c r="G109" s="38" t="s">
        <v>1146</v>
      </c>
      <c r="H109" s="2">
        <v>0</v>
      </c>
    </row>
    <row r="110" spans="1:8" s="423" customFormat="1" x14ac:dyDescent="0.2">
      <c r="A110" s="422" t="s">
        <v>5943</v>
      </c>
      <c r="B110" s="21" t="s">
        <v>5949</v>
      </c>
      <c r="C110" s="43" t="s">
        <v>1077</v>
      </c>
      <c r="D110" s="73" t="s">
        <v>6147</v>
      </c>
      <c r="E110" s="73" t="s">
        <v>3499</v>
      </c>
      <c r="F110" s="38" t="s">
        <v>991</v>
      </c>
      <c r="G110" s="38" t="s">
        <v>1147</v>
      </c>
      <c r="H110" s="2">
        <v>0</v>
      </c>
    </row>
    <row r="111" spans="1:8" s="423" customFormat="1" x14ac:dyDescent="0.2">
      <c r="A111" s="422" t="s">
        <v>5944</v>
      </c>
      <c r="B111" s="21" t="s">
        <v>5950</v>
      </c>
      <c r="C111" s="43" t="s">
        <v>1077</v>
      </c>
      <c r="D111" s="73" t="s">
        <v>6147</v>
      </c>
      <c r="E111" s="73" t="s">
        <v>3499</v>
      </c>
      <c r="F111" s="38" t="s">
        <v>991</v>
      </c>
      <c r="G111" s="55" t="s">
        <v>4044</v>
      </c>
      <c r="H111" s="2">
        <v>0</v>
      </c>
    </row>
    <row r="112" spans="1:8" x14ac:dyDescent="0.2">
      <c r="A112" s="420" t="s">
        <v>5668</v>
      </c>
      <c r="B112" s="19" t="s">
        <v>5505</v>
      </c>
      <c r="C112" s="42" t="s">
        <v>1077</v>
      </c>
      <c r="D112" s="548" t="s">
        <v>6147</v>
      </c>
      <c r="E112" s="548" t="s">
        <v>3499</v>
      </c>
      <c r="F112" s="51" t="s">
        <v>988</v>
      </c>
      <c r="G112" s="37" t="s">
        <v>1148</v>
      </c>
      <c r="H112" s="2">
        <v>0</v>
      </c>
    </row>
    <row r="113" spans="1:8" s="423" customFormat="1" x14ac:dyDescent="0.2">
      <c r="A113" s="422" t="s">
        <v>5951</v>
      </c>
      <c r="B113" s="19" t="s">
        <v>5957</v>
      </c>
      <c r="C113" s="45" t="s">
        <v>1077</v>
      </c>
      <c r="D113" s="73" t="s">
        <v>6147</v>
      </c>
      <c r="E113" s="73" t="s">
        <v>3499</v>
      </c>
      <c r="F113" s="38" t="s">
        <v>991</v>
      </c>
      <c r="G113" s="38" t="s">
        <v>1149</v>
      </c>
      <c r="H113" s="2">
        <v>0</v>
      </c>
    </row>
    <row r="114" spans="1:8" s="423" customFormat="1" x14ac:dyDescent="0.2">
      <c r="A114" s="422" t="s">
        <v>5952</v>
      </c>
      <c r="B114" s="19" t="s">
        <v>5958</v>
      </c>
      <c r="C114" s="45" t="s">
        <v>1077</v>
      </c>
      <c r="D114" s="73" t="s">
        <v>6147</v>
      </c>
      <c r="E114" s="73" t="s">
        <v>3499</v>
      </c>
      <c r="F114" s="38" t="s">
        <v>991</v>
      </c>
      <c r="G114" s="38" t="s">
        <v>1150</v>
      </c>
      <c r="H114" s="2">
        <v>0</v>
      </c>
    </row>
    <row r="115" spans="1:8" s="423" customFormat="1" x14ac:dyDescent="0.2">
      <c r="A115" s="422" t="s">
        <v>5953</v>
      </c>
      <c r="B115" s="19" t="s">
        <v>5959</v>
      </c>
      <c r="C115" s="45" t="s">
        <v>1077</v>
      </c>
      <c r="D115" s="73" t="s">
        <v>6147</v>
      </c>
      <c r="E115" s="73" t="s">
        <v>3499</v>
      </c>
      <c r="F115" s="38" t="s">
        <v>991</v>
      </c>
      <c r="G115" s="38" t="s">
        <v>1151</v>
      </c>
      <c r="H115" s="2">
        <v>0</v>
      </c>
    </row>
    <row r="116" spans="1:8" s="423" customFormat="1" x14ac:dyDescent="0.2">
      <c r="A116" s="422" t="s">
        <v>5954</v>
      </c>
      <c r="B116" s="19" t="s">
        <v>5960</v>
      </c>
      <c r="C116" s="45" t="s">
        <v>1077</v>
      </c>
      <c r="D116" s="73" t="s">
        <v>6147</v>
      </c>
      <c r="E116" s="73" t="s">
        <v>3499</v>
      </c>
      <c r="F116" s="38" t="s">
        <v>991</v>
      </c>
      <c r="G116" s="38" t="s">
        <v>1152</v>
      </c>
      <c r="H116" s="2">
        <v>0</v>
      </c>
    </row>
    <row r="117" spans="1:8" s="423" customFormat="1" x14ac:dyDescent="0.2">
      <c r="A117" s="422" t="s">
        <v>5955</v>
      </c>
      <c r="B117" s="19" t="s">
        <v>5961</v>
      </c>
      <c r="C117" s="45" t="s">
        <v>1077</v>
      </c>
      <c r="D117" s="73" t="s">
        <v>6147</v>
      </c>
      <c r="E117" s="73" t="s">
        <v>3499</v>
      </c>
      <c r="F117" s="38" t="s">
        <v>991</v>
      </c>
      <c r="G117" s="38" t="s">
        <v>1153</v>
      </c>
      <c r="H117" s="2">
        <v>0</v>
      </c>
    </row>
    <row r="118" spans="1:8" s="423" customFormat="1" x14ac:dyDescent="0.2">
      <c r="A118" s="422" t="s">
        <v>5956</v>
      </c>
      <c r="B118" s="19" t="s">
        <v>5962</v>
      </c>
      <c r="C118" s="45" t="s">
        <v>1077</v>
      </c>
      <c r="D118" s="73" t="s">
        <v>6147</v>
      </c>
      <c r="E118" s="73" t="s">
        <v>3499</v>
      </c>
      <c r="F118" s="38" t="s">
        <v>991</v>
      </c>
      <c r="G118" s="38" t="s">
        <v>1154</v>
      </c>
      <c r="H118" s="2">
        <v>0</v>
      </c>
    </row>
    <row r="119" spans="1:8" x14ac:dyDescent="0.2">
      <c r="A119" s="420" t="s">
        <v>5669</v>
      </c>
      <c r="B119" s="19" t="s">
        <v>5506</v>
      </c>
      <c r="C119" s="43" t="s">
        <v>1077</v>
      </c>
      <c r="D119" s="73" t="s">
        <v>6147</v>
      </c>
      <c r="E119" s="73" t="s">
        <v>3503</v>
      </c>
      <c r="F119" s="403" t="s">
        <v>1256</v>
      </c>
      <c r="G119" s="6" t="s">
        <v>1262</v>
      </c>
      <c r="H119" s="2">
        <v>0</v>
      </c>
    </row>
    <row r="120" spans="1:8" x14ac:dyDescent="0.2">
      <c r="A120" s="420" t="s">
        <v>5670</v>
      </c>
      <c r="B120" s="19" t="s">
        <v>5507</v>
      </c>
      <c r="C120" s="45" t="s">
        <v>1077</v>
      </c>
      <c r="D120" s="73" t="s">
        <v>6147</v>
      </c>
      <c r="E120" s="73" t="s">
        <v>3503</v>
      </c>
      <c r="F120" s="403" t="s">
        <v>1256</v>
      </c>
      <c r="G120" s="6" t="s">
        <v>1255</v>
      </c>
      <c r="H120" s="2">
        <v>0</v>
      </c>
    </row>
    <row r="121" spans="1:8" x14ac:dyDescent="0.2">
      <c r="A121" s="420" t="s">
        <v>5655</v>
      </c>
      <c r="B121" s="404" t="s">
        <v>4806</v>
      </c>
      <c r="C121" s="45" t="s">
        <v>986</v>
      </c>
      <c r="D121" s="45" t="s">
        <v>6148</v>
      </c>
      <c r="E121" s="73" t="s">
        <v>3499</v>
      </c>
      <c r="F121" s="74" t="s">
        <v>988</v>
      </c>
      <c r="G121" s="38" t="s">
        <v>1020</v>
      </c>
      <c r="H121" s="2">
        <v>1</v>
      </c>
    </row>
    <row r="122" spans="1:8" x14ac:dyDescent="0.2">
      <c r="A122" s="420" t="s">
        <v>5658</v>
      </c>
      <c r="B122" s="404" t="s">
        <v>4808</v>
      </c>
      <c r="C122" s="45" t="s">
        <v>986</v>
      </c>
      <c r="D122" s="45" t="s">
        <v>6148</v>
      </c>
      <c r="E122" s="73" t="s">
        <v>3499</v>
      </c>
      <c r="F122" s="74" t="s">
        <v>988</v>
      </c>
      <c r="G122" s="38" t="s">
        <v>1021</v>
      </c>
      <c r="H122" s="2">
        <v>0</v>
      </c>
    </row>
    <row r="123" spans="1:8" x14ac:dyDescent="0.2">
      <c r="A123" s="420" t="s">
        <v>5671</v>
      </c>
      <c r="B123" s="404" t="s">
        <v>4810</v>
      </c>
      <c r="C123" s="43" t="s">
        <v>986</v>
      </c>
      <c r="D123" s="45" t="s">
        <v>6148</v>
      </c>
      <c r="E123" s="73" t="s">
        <v>3499</v>
      </c>
      <c r="F123" s="47" t="s">
        <v>988</v>
      </c>
      <c r="G123" s="55" t="s">
        <v>5414</v>
      </c>
      <c r="H123" s="2">
        <v>0</v>
      </c>
    </row>
    <row r="124" spans="1:8" x14ac:dyDescent="0.2">
      <c r="A124" s="420" t="s">
        <v>5672</v>
      </c>
      <c r="B124" s="398" t="s">
        <v>5440</v>
      </c>
      <c r="C124" s="43" t="s">
        <v>986</v>
      </c>
      <c r="D124" s="45" t="s">
        <v>6148</v>
      </c>
      <c r="E124" s="73" t="s">
        <v>3499</v>
      </c>
      <c r="F124" s="47" t="s">
        <v>988</v>
      </c>
      <c r="G124" s="20" t="s">
        <v>860</v>
      </c>
      <c r="H124" s="2">
        <v>0</v>
      </c>
    </row>
    <row r="125" spans="1:8" x14ac:dyDescent="0.2">
      <c r="A125" s="420" t="s">
        <v>5661</v>
      </c>
      <c r="B125" s="404" t="s">
        <v>4820</v>
      </c>
      <c r="C125" s="45" t="s">
        <v>986</v>
      </c>
      <c r="D125" s="45" t="s">
        <v>6148</v>
      </c>
      <c r="E125" s="73" t="s">
        <v>3499</v>
      </c>
      <c r="F125" s="74" t="s">
        <v>988</v>
      </c>
      <c r="G125" s="38" t="s">
        <v>1136</v>
      </c>
      <c r="H125" s="2">
        <v>0</v>
      </c>
    </row>
    <row r="126" spans="1:8" x14ac:dyDescent="0.2">
      <c r="A126" s="420" t="s">
        <v>5673</v>
      </c>
      <c r="B126" s="19" t="s">
        <v>5508</v>
      </c>
      <c r="C126" s="45" t="s">
        <v>986</v>
      </c>
      <c r="D126" s="45" t="s">
        <v>6148</v>
      </c>
      <c r="E126" s="73" t="s">
        <v>3499</v>
      </c>
      <c r="F126" s="74" t="s">
        <v>988</v>
      </c>
      <c r="G126" s="38" t="s">
        <v>1137</v>
      </c>
      <c r="H126" s="2">
        <v>0</v>
      </c>
    </row>
    <row r="127" spans="1:8" x14ac:dyDescent="0.2">
      <c r="A127" s="420" t="s">
        <v>5676</v>
      </c>
      <c r="B127" s="404" t="s">
        <v>5035</v>
      </c>
      <c r="C127" s="45" t="s">
        <v>986</v>
      </c>
      <c r="D127" s="45" t="s">
        <v>6148</v>
      </c>
      <c r="E127" s="73" t="s">
        <v>3499</v>
      </c>
      <c r="F127" s="74" t="s">
        <v>988</v>
      </c>
      <c r="G127" s="38" t="s">
        <v>1022</v>
      </c>
      <c r="H127" s="2">
        <v>1</v>
      </c>
    </row>
    <row r="128" spans="1:8" x14ac:dyDescent="0.2">
      <c r="A128" s="420" t="s">
        <v>5689</v>
      </c>
      <c r="B128" s="21" t="s">
        <v>5036</v>
      </c>
      <c r="C128" s="45" t="s">
        <v>986</v>
      </c>
      <c r="D128" s="45" t="s">
        <v>6148</v>
      </c>
      <c r="E128" s="73" t="s">
        <v>3499</v>
      </c>
      <c r="F128" s="74" t="s">
        <v>988</v>
      </c>
      <c r="G128" s="38" t="s">
        <v>1195</v>
      </c>
      <c r="H128" s="2">
        <v>0</v>
      </c>
    </row>
    <row r="129" spans="1:8" x14ac:dyDescent="0.2">
      <c r="A129" s="420" t="s">
        <v>5690</v>
      </c>
      <c r="B129" s="404" t="s">
        <v>4839</v>
      </c>
      <c r="C129" s="45" t="s">
        <v>986</v>
      </c>
      <c r="D129" s="45" t="s">
        <v>6148</v>
      </c>
      <c r="E129" s="73" t="s">
        <v>3499</v>
      </c>
      <c r="F129" s="74" t="s">
        <v>988</v>
      </c>
      <c r="G129" s="38" t="s">
        <v>1023</v>
      </c>
      <c r="H129" s="2">
        <v>0</v>
      </c>
    </row>
    <row r="130" spans="1:8" x14ac:dyDescent="0.2">
      <c r="A130" s="420" t="s">
        <v>5691</v>
      </c>
      <c r="B130" s="19" t="s">
        <v>5509</v>
      </c>
      <c r="C130" s="45" t="s">
        <v>568</v>
      </c>
      <c r="D130" s="45" t="s">
        <v>6148</v>
      </c>
      <c r="E130" s="73" t="s">
        <v>3503</v>
      </c>
      <c r="F130" s="403" t="s">
        <v>1256</v>
      </c>
      <c r="G130" s="6" t="s">
        <v>1258</v>
      </c>
      <c r="H130" s="2">
        <v>0</v>
      </c>
    </row>
    <row r="131" spans="1:8" x14ac:dyDescent="0.2">
      <c r="A131" s="420" t="s">
        <v>5692</v>
      </c>
      <c r="B131" s="19" t="s">
        <v>5510</v>
      </c>
      <c r="C131" s="45" t="s">
        <v>568</v>
      </c>
      <c r="D131" s="45" t="s">
        <v>6148</v>
      </c>
      <c r="E131" s="73" t="s">
        <v>3503</v>
      </c>
      <c r="F131" s="403" t="s">
        <v>1256</v>
      </c>
      <c r="G131" s="6" t="s">
        <v>1259</v>
      </c>
      <c r="H131" s="2">
        <v>0</v>
      </c>
    </row>
    <row r="132" spans="1:8" x14ac:dyDescent="0.2">
      <c r="A132" s="420" t="s">
        <v>5693</v>
      </c>
      <c r="B132" s="19" t="s">
        <v>5511</v>
      </c>
      <c r="C132" s="45" t="s">
        <v>568</v>
      </c>
      <c r="D132" s="45" t="s">
        <v>6148</v>
      </c>
      <c r="E132" s="73" t="s">
        <v>3503</v>
      </c>
      <c r="F132" s="403" t="s">
        <v>1256</v>
      </c>
      <c r="G132" s="6" t="s">
        <v>1260</v>
      </c>
      <c r="H132" s="2">
        <v>0</v>
      </c>
    </row>
    <row r="133" spans="1:8" x14ac:dyDescent="0.2">
      <c r="A133" s="420" t="s">
        <v>5677</v>
      </c>
      <c r="B133" s="404" t="s">
        <v>4841</v>
      </c>
      <c r="C133" s="45" t="s">
        <v>986</v>
      </c>
      <c r="D133" s="73" t="s">
        <v>6149</v>
      </c>
      <c r="E133" s="73" t="s">
        <v>3499</v>
      </c>
      <c r="F133" s="74" t="s">
        <v>988</v>
      </c>
      <c r="G133" s="38" t="s">
        <v>1024</v>
      </c>
      <c r="H133" s="2">
        <v>0</v>
      </c>
    </row>
    <row r="134" spans="1:8" x14ac:dyDescent="0.2">
      <c r="A134" s="420" t="s">
        <v>5678</v>
      </c>
      <c r="B134" s="404" t="s">
        <v>4843</v>
      </c>
      <c r="C134" s="45" t="s">
        <v>986</v>
      </c>
      <c r="D134" s="73" t="s">
        <v>6149</v>
      </c>
      <c r="E134" s="73" t="s">
        <v>3499</v>
      </c>
      <c r="F134" s="74" t="s">
        <v>988</v>
      </c>
      <c r="G134" s="38" t="s">
        <v>1025</v>
      </c>
      <c r="H134" s="2">
        <v>0</v>
      </c>
    </row>
    <row r="135" spans="1:8" x14ac:dyDescent="0.2">
      <c r="A135" s="420" t="s">
        <v>5679</v>
      </c>
      <c r="B135" s="404" t="s">
        <v>4845</v>
      </c>
      <c r="C135" s="45" t="s">
        <v>986</v>
      </c>
      <c r="D135" s="73" t="s">
        <v>6149</v>
      </c>
      <c r="E135" s="73" t="s">
        <v>3499</v>
      </c>
      <c r="F135" s="74" t="s">
        <v>988</v>
      </c>
      <c r="G135" s="38" t="s">
        <v>1026</v>
      </c>
      <c r="H135" s="2">
        <v>0</v>
      </c>
    </row>
    <row r="136" spans="1:8" x14ac:dyDescent="0.2">
      <c r="A136" s="420" t="s">
        <v>5680</v>
      </c>
      <c r="B136" s="404" t="s">
        <v>4846</v>
      </c>
      <c r="C136" s="45" t="s">
        <v>986</v>
      </c>
      <c r="D136" s="73" t="s">
        <v>6149</v>
      </c>
      <c r="E136" s="73" t="s">
        <v>3499</v>
      </c>
      <c r="F136" s="74" t="s">
        <v>988</v>
      </c>
      <c r="G136" s="38" t="s">
        <v>1027</v>
      </c>
      <c r="H136" s="2">
        <v>0</v>
      </c>
    </row>
    <row r="137" spans="1:8" x14ac:dyDescent="0.2">
      <c r="A137" s="420" t="s">
        <v>5674</v>
      </c>
      <c r="B137" s="404" t="s">
        <v>4849</v>
      </c>
      <c r="C137" s="45" t="s">
        <v>986</v>
      </c>
      <c r="D137" s="73" t="s">
        <v>6149</v>
      </c>
      <c r="E137" s="73" t="s">
        <v>3499</v>
      </c>
      <c r="F137" s="74" t="s">
        <v>988</v>
      </c>
      <c r="G137" s="38" t="s">
        <v>1028</v>
      </c>
      <c r="H137" s="2">
        <v>0</v>
      </c>
    </row>
    <row r="138" spans="1:8" x14ac:dyDescent="0.2">
      <c r="A138" s="420" t="s">
        <v>5675</v>
      </c>
      <c r="B138" s="404" t="s">
        <v>4850</v>
      </c>
      <c r="C138" s="45" t="s">
        <v>986</v>
      </c>
      <c r="D138" s="73" t="s">
        <v>6149</v>
      </c>
      <c r="E138" s="73" t="s">
        <v>3499</v>
      </c>
      <c r="F138" s="74" t="s">
        <v>988</v>
      </c>
      <c r="G138" s="38" t="s">
        <v>1029</v>
      </c>
      <c r="H138" s="2">
        <v>0</v>
      </c>
    </row>
    <row r="139" spans="1:8" x14ac:dyDescent="0.2">
      <c r="A139" s="420" t="s">
        <v>5681</v>
      </c>
      <c r="B139" s="404" t="s">
        <v>4852</v>
      </c>
      <c r="C139" s="45" t="s">
        <v>986</v>
      </c>
      <c r="D139" s="73" t="s">
        <v>6149</v>
      </c>
      <c r="E139" s="73" t="s">
        <v>3499</v>
      </c>
      <c r="F139" s="74" t="s">
        <v>988</v>
      </c>
      <c r="G139" s="38" t="s">
        <v>1030</v>
      </c>
      <c r="H139" s="2">
        <v>0</v>
      </c>
    </row>
    <row r="140" spans="1:8" x14ac:dyDescent="0.2">
      <c r="A140" s="420" t="s">
        <v>5682</v>
      </c>
      <c r="B140" s="404" t="s">
        <v>4856</v>
      </c>
      <c r="C140" s="45" t="s">
        <v>986</v>
      </c>
      <c r="D140" s="73" t="s">
        <v>6149</v>
      </c>
      <c r="E140" s="73" t="s">
        <v>3499</v>
      </c>
      <c r="F140" s="74" t="s">
        <v>988</v>
      </c>
      <c r="G140" s="38" t="s">
        <v>1031</v>
      </c>
      <c r="H140" s="2">
        <v>0</v>
      </c>
    </row>
    <row r="141" spans="1:8" x14ac:dyDescent="0.2">
      <c r="A141" s="420" t="s">
        <v>5683</v>
      </c>
      <c r="B141" s="404" t="s">
        <v>4858</v>
      </c>
      <c r="C141" s="45" t="s">
        <v>986</v>
      </c>
      <c r="D141" s="73" t="s">
        <v>6149</v>
      </c>
      <c r="E141" s="73" t="s">
        <v>3499</v>
      </c>
      <c r="F141" s="74" t="s">
        <v>988</v>
      </c>
      <c r="G141" s="55" t="s">
        <v>975</v>
      </c>
      <c r="H141" s="2">
        <v>0</v>
      </c>
    </row>
    <row r="142" spans="1:8" x14ac:dyDescent="0.2">
      <c r="A142" s="420" t="s">
        <v>5684</v>
      </c>
      <c r="B142" s="404" t="s">
        <v>4859</v>
      </c>
      <c r="C142" s="45" t="s">
        <v>986</v>
      </c>
      <c r="D142" s="73" t="s">
        <v>6149</v>
      </c>
      <c r="E142" s="73" t="s">
        <v>3499</v>
      </c>
      <c r="F142" s="74" t="s">
        <v>988</v>
      </c>
      <c r="G142" s="55" t="s">
        <v>976</v>
      </c>
      <c r="H142" s="2">
        <v>0</v>
      </c>
    </row>
    <row r="143" spans="1:8" x14ac:dyDescent="0.2">
      <c r="A143" s="420" t="s">
        <v>5685</v>
      </c>
      <c r="B143" s="404" t="s">
        <v>4860</v>
      </c>
      <c r="C143" s="45" t="s">
        <v>986</v>
      </c>
      <c r="D143" s="73" t="s">
        <v>6149</v>
      </c>
      <c r="E143" s="73" t="s">
        <v>3499</v>
      </c>
      <c r="F143" s="74" t="s">
        <v>988</v>
      </c>
      <c r="G143" s="38" t="s">
        <v>1032</v>
      </c>
      <c r="H143" s="2">
        <v>0</v>
      </c>
    </row>
    <row r="144" spans="1:8" x14ac:dyDescent="0.2">
      <c r="A144" s="420" t="s">
        <v>5686</v>
      </c>
      <c r="B144" s="404" t="s">
        <v>4861</v>
      </c>
      <c r="C144" s="42" t="s">
        <v>986</v>
      </c>
      <c r="D144" s="408" t="s">
        <v>576</v>
      </c>
      <c r="E144" s="408" t="s">
        <v>3499</v>
      </c>
      <c r="F144" s="51" t="s">
        <v>988</v>
      </c>
      <c r="G144" s="37" t="s">
        <v>990</v>
      </c>
      <c r="H144" s="2">
        <v>0</v>
      </c>
    </row>
    <row r="145" spans="1:9" s="423" customFormat="1" x14ac:dyDescent="0.2">
      <c r="A145" s="422" t="s">
        <v>5963</v>
      </c>
      <c r="B145" s="21" t="s">
        <v>5965</v>
      </c>
      <c r="C145" s="45" t="s">
        <v>986</v>
      </c>
      <c r="D145" s="73" t="s">
        <v>6149</v>
      </c>
      <c r="E145" s="73" t="s">
        <v>3499</v>
      </c>
      <c r="F145" s="38" t="s">
        <v>991</v>
      </c>
      <c r="G145" s="38" t="s">
        <v>992</v>
      </c>
      <c r="H145" s="2">
        <v>0</v>
      </c>
    </row>
    <row r="146" spans="1:9" s="423" customFormat="1" x14ac:dyDescent="0.2">
      <c r="A146" s="422" t="s">
        <v>5964</v>
      </c>
      <c r="B146" s="21" t="s">
        <v>5966</v>
      </c>
      <c r="C146" s="45" t="s">
        <v>986</v>
      </c>
      <c r="D146" s="73" t="s">
        <v>6149</v>
      </c>
      <c r="E146" s="73" t="s">
        <v>3499</v>
      </c>
      <c r="F146" s="38" t="s">
        <v>991</v>
      </c>
      <c r="G146" s="38" t="s">
        <v>993</v>
      </c>
      <c r="H146" s="2">
        <v>0</v>
      </c>
    </row>
    <row r="147" spans="1:9" x14ac:dyDescent="0.2">
      <c r="A147" s="420" t="s">
        <v>5687</v>
      </c>
      <c r="B147" s="404" t="s">
        <v>4863</v>
      </c>
      <c r="C147" s="45" t="s">
        <v>986</v>
      </c>
      <c r="D147" s="73" t="s">
        <v>6149</v>
      </c>
      <c r="E147" s="73" t="s">
        <v>3499</v>
      </c>
      <c r="F147" s="74" t="s">
        <v>988</v>
      </c>
      <c r="G147" s="38" t="s">
        <v>994</v>
      </c>
      <c r="H147" s="2">
        <v>0</v>
      </c>
    </row>
    <row r="148" spans="1:9" x14ac:dyDescent="0.2">
      <c r="A148" s="420" t="s">
        <v>5688</v>
      </c>
      <c r="B148" s="404" t="s">
        <v>4865</v>
      </c>
      <c r="C148" s="45" t="s">
        <v>986</v>
      </c>
      <c r="D148" s="73" t="s">
        <v>6149</v>
      </c>
      <c r="E148" s="73" t="s">
        <v>3499</v>
      </c>
      <c r="F148" s="74" t="s">
        <v>988</v>
      </c>
      <c r="G148" s="38" t="s">
        <v>1033</v>
      </c>
      <c r="H148" s="2">
        <v>0</v>
      </c>
    </row>
    <row r="149" spans="1:9" s="512" customFormat="1" x14ac:dyDescent="0.2">
      <c r="A149" s="511" t="s">
        <v>6341</v>
      </c>
      <c r="B149" s="19" t="s">
        <v>6684</v>
      </c>
      <c r="C149" s="408" t="s">
        <v>568</v>
      </c>
      <c r="D149" s="408" t="s">
        <v>576</v>
      </c>
      <c r="E149" s="408" t="s">
        <v>3499</v>
      </c>
      <c r="F149" s="51" t="s">
        <v>988</v>
      </c>
      <c r="G149" s="480" t="s">
        <v>6342</v>
      </c>
      <c r="H149" s="2">
        <v>0</v>
      </c>
      <c r="I149" s="2"/>
    </row>
    <row r="150" spans="1:9" x14ac:dyDescent="0.2">
      <c r="A150" s="420" t="s">
        <v>5694</v>
      </c>
      <c r="B150" s="404" t="s">
        <v>4867</v>
      </c>
      <c r="C150" s="45" t="s">
        <v>986</v>
      </c>
      <c r="D150" s="73" t="s">
        <v>6149</v>
      </c>
      <c r="E150" s="73" t="s">
        <v>3499</v>
      </c>
      <c r="F150" s="38" t="s">
        <v>991</v>
      </c>
      <c r="G150" s="38" t="s">
        <v>995</v>
      </c>
      <c r="H150" s="2">
        <v>0</v>
      </c>
    </row>
    <row r="151" spans="1:9" x14ac:dyDescent="0.2">
      <c r="A151" s="420" t="s">
        <v>5695</v>
      </c>
      <c r="B151" s="404" t="s">
        <v>4870</v>
      </c>
      <c r="C151" s="45" t="s">
        <v>986</v>
      </c>
      <c r="D151" s="73" t="s">
        <v>6149</v>
      </c>
      <c r="E151" s="73" t="s">
        <v>3499</v>
      </c>
      <c r="F151" s="38" t="s">
        <v>991</v>
      </c>
      <c r="G151" s="38" t="s">
        <v>996</v>
      </c>
      <c r="H151" s="2">
        <v>0</v>
      </c>
    </row>
    <row r="152" spans="1:9" x14ac:dyDescent="0.2">
      <c r="A152" s="420" t="s">
        <v>5696</v>
      </c>
      <c r="B152" s="21" t="s">
        <v>4873</v>
      </c>
      <c r="C152" s="45" t="s">
        <v>986</v>
      </c>
      <c r="D152" s="73" t="s">
        <v>6149</v>
      </c>
      <c r="E152" s="73" t="s">
        <v>3499</v>
      </c>
      <c r="F152" s="38" t="s">
        <v>991</v>
      </c>
      <c r="G152" s="38" t="s">
        <v>1103</v>
      </c>
      <c r="H152" s="2">
        <v>0</v>
      </c>
    </row>
    <row r="153" spans="1:9" x14ac:dyDescent="0.2">
      <c r="A153" s="420" t="s">
        <v>5697</v>
      </c>
      <c r="B153" s="398" t="s">
        <v>5441</v>
      </c>
      <c r="C153" s="43" t="s">
        <v>986</v>
      </c>
      <c r="D153" s="73" t="s">
        <v>6149</v>
      </c>
      <c r="E153" s="73" t="s">
        <v>3499</v>
      </c>
      <c r="F153" s="47" t="s">
        <v>988</v>
      </c>
      <c r="G153" s="20" t="s">
        <v>1936</v>
      </c>
      <c r="H153" s="2">
        <v>0</v>
      </c>
    </row>
    <row r="154" spans="1:9" s="423" customFormat="1" x14ac:dyDescent="0.2">
      <c r="A154" s="422" t="s">
        <v>5698</v>
      </c>
      <c r="B154" s="398" t="s">
        <v>5573</v>
      </c>
      <c r="C154" s="43" t="s">
        <v>986</v>
      </c>
      <c r="D154" s="73" t="s">
        <v>6149</v>
      </c>
      <c r="E154" s="73" t="s">
        <v>3499</v>
      </c>
      <c r="F154" s="47" t="s">
        <v>988</v>
      </c>
      <c r="G154" s="20" t="s">
        <v>1937</v>
      </c>
      <c r="H154" s="2">
        <v>0</v>
      </c>
    </row>
    <row r="155" spans="1:9" x14ac:dyDescent="0.2">
      <c r="A155" s="420" t="s">
        <v>5967</v>
      </c>
      <c r="B155" s="398" t="s">
        <v>5442</v>
      </c>
      <c r="C155" s="43" t="s">
        <v>986</v>
      </c>
      <c r="D155" s="73" t="s">
        <v>6149</v>
      </c>
      <c r="E155" s="73" t="s">
        <v>3499</v>
      </c>
      <c r="F155" s="47" t="s">
        <v>988</v>
      </c>
      <c r="G155" s="20" t="s">
        <v>5168</v>
      </c>
      <c r="H155" s="2">
        <v>0</v>
      </c>
    </row>
    <row r="156" spans="1:9" x14ac:dyDescent="0.2">
      <c r="A156" s="422" t="s">
        <v>5968</v>
      </c>
      <c r="B156" s="398" t="s">
        <v>5443</v>
      </c>
      <c r="C156" s="43" t="s">
        <v>986</v>
      </c>
      <c r="D156" s="73" t="s">
        <v>6149</v>
      </c>
      <c r="E156" s="73" t="s">
        <v>3499</v>
      </c>
      <c r="F156" s="47" t="s">
        <v>988</v>
      </c>
      <c r="G156" s="20" t="s">
        <v>5167</v>
      </c>
      <c r="H156" s="2">
        <v>0</v>
      </c>
    </row>
    <row r="157" spans="1:9" x14ac:dyDescent="0.2">
      <c r="A157" s="422" t="s">
        <v>5969</v>
      </c>
      <c r="B157" s="398" t="s">
        <v>5444</v>
      </c>
      <c r="C157" s="43" t="s">
        <v>986</v>
      </c>
      <c r="D157" s="73" t="s">
        <v>6149</v>
      </c>
      <c r="E157" s="73" t="s">
        <v>3499</v>
      </c>
      <c r="F157" s="47" t="s">
        <v>988</v>
      </c>
      <c r="G157" s="20" t="s">
        <v>5169</v>
      </c>
      <c r="H157" s="2">
        <v>0</v>
      </c>
    </row>
    <row r="158" spans="1:9" s="512" customFormat="1" x14ac:dyDescent="0.2">
      <c r="A158" s="511" t="s">
        <v>6348</v>
      </c>
      <c r="B158" s="19" t="s">
        <v>6685</v>
      </c>
      <c r="C158" s="408" t="s">
        <v>568</v>
      </c>
      <c r="D158" s="408" t="s">
        <v>576</v>
      </c>
      <c r="E158" s="408" t="s">
        <v>3499</v>
      </c>
      <c r="F158" s="51" t="s">
        <v>988</v>
      </c>
      <c r="G158" s="480" t="s">
        <v>6349</v>
      </c>
      <c r="H158" s="2">
        <v>0</v>
      </c>
      <c r="I158" s="2"/>
    </row>
    <row r="159" spans="1:9" x14ac:dyDescent="0.2">
      <c r="A159" s="420" t="s">
        <v>5699</v>
      </c>
      <c r="B159" s="404" t="s">
        <v>4877</v>
      </c>
      <c r="C159" s="45" t="s">
        <v>986</v>
      </c>
      <c r="D159" s="73" t="s">
        <v>6149</v>
      </c>
      <c r="E159" s="73" t="s">
        <v>3499</v>
      </c>
      <c r="F159" s="38" t="s">
        <v>991</v>
      </c>
      <c r="G159" s="55" t="s">
        <v>3978</v>
      </c>
      <c r="H159" s="2">
        <v>0</v>
      </c>
    </row>
    <row r="160" spans="1:9" x14ac:dyDescent="0.2">
      <c r="A160" s="420" t="s">
        <v>5700</v>
      </c>
      <c r="B160" s="404" t="s">
        <v>4879</v>
      </c>
      <c r="C160" s="45" t="s">
        <v>986</v>
      </c>
      <c r="D160" s="73" t="s">
        <v>6149</v>
      </c>
      <c r="E160" s="73" t="s">
        <v>3499</v>
      </c>
      <c r="F160" s="38" t="s">
        <v>991</v>
      </c>
      <c r="G160" s="38" t="s">
        <v>1085</v>
      </c>
      <c r="H160" s="2">
        <v>0</v>
      </c>
    </row>
    <row r="161" spans="1:8" x14ac:dyDescent="0.2">
      <c r="A161" s="420" t="s">
        <v>5701</v>
      </c>
      <c r="B161" s="404" t="s">
        <v>4881</v>
      </c>
      <c r="C161" s="45" t="s">
        <v>986</v>
      </c>
      <c r="D161" s="73" t="s">
        <v>6149</v>
      </c>
      <c r="E161" s="73" t="s">
        <v>3499</v>
      </c>
      <c r="F161" s="38" t="s">
        <v>991</v>
      </c>
      <c r="G161" s="38" t="s">
        <v>1086</v>
      </c>
      <c r="H161" s="2">
        <v>0</v>
      </c>
    </row>
    <row r="162" spans="1:8" x14ac:dyDescent="0.2">
      <c r="A162" s="420" t="s">
        <v>5702</v>
      </c>
      <c r="B162" s="404" t="s">
        <v>4883</v>
      </c>
      <c r="C162" s="45" t="s">
        <v>986</v>
      </c>
      <c r="D162" s="73" t="s">
        <v>6149</v>
      </c>
      <c r="E162" s="73" t="s">
        <v>3499</v>
      </c>
      <c r="F162" s="74" t="s">
        <v>988</v>
      </c>
      <c r="G162" s="38" t="s">
        <v>1034</v>
      </c>
      <c r="H162" s="2">
        <v>0</v>
      </c>
    </row>
    <row r="163" spans="1:8" x14ac:dyDescent="0.2">
      <c r="A163" s="420" t="s">
        <v>5703</v>
      </c>
      <c r="B163" s="404" t="s">
        <v>4884</v>
      </c>
      <c r="C163" s="43" t="s">
        <v>986</v>
      </c>
      <c r="D163" s="73" t="s">
        <v>6149</v>
      </c>
      <c r="E163" s="73" t="s">
        <v>3499</v>
      </c>
      <c r="F163" s="47" t="s">
        <v>988</v>
      </c>
      <c r="G163" s="40" t="s">
        <v>997</v>
      </c>
      <c r="H163" s="2">
        <v>0</v>
      </c>
    </row>
    <row r="164" spans="1:8" x14ac:dyDescent="0.2">
      <c r="A164" s="420" t="s">
        <v>5704</v>
      </c>
      <c r="B164" s="404" t="s">
        <v>4886</v>
      </c>
      <c r="C164" s="45" t="s">
        <v>986</v>
      </c>
      <c r="D164" s="73" t="s">
        <v>6149</v>
      </c>
      <c r="E164" s="73" t="s">
        <v>3499</v>
      </c>
      <c r="F164" s="74" t="s">
        <v>988</v>
      </c>
      <c r="G164" s="38" t="s">
        <v>1087</v>
      </c>
      <c r="H164" s="2">
        <v>0</v>
      </c>
    </row>
    <row r="165" spans="1:8" x14ac:dyDescent="0.2">
      <c r="A165" s="420" t="s">
        <v>5705</v>
      </c>
      <c r="B165" s="19" t="s">
        <v>5512</v>
      </c>
      <c r="C165" s="45" t="s">
        <v>568</v>
      </c>
      <c r="D165" s="73" t="s">
        <v>6149</v>
      </c>
      <c r="E165" s="73" t="s">
        <v>3503</v>
      </c>
      <c r="F165" s="403" t="s">
        <v>1256</v>
      </c>
      <c r="G165" s="72" t="s">
        <v>1903</v>
      </c>
      <c r="H165" s="2">
        <v>0</v>
      </c>
    </row>
    <row r="166" spans="1:8" x14ac:dyDescent="0.2">
      <c r="A166" s="420" t="s">
        <v>5706</v>
      </c>
      <c r="B166" s="19" t="s">
        <v>5513</v>
      </c>
      <c r="C166" s="45" t="s">
        <v>568</v>
      </c>
      <c r="D166" s="73" t="s">
        <v>6149</v>
      </c>
      <c r="E166" s="73" t="s">
        <v>3503</v>
      </c>
      <c r="F166" s="403" t="s">
        <v>1256</v>
      </c>
      <c r="G166" s="72" t="s">
        <v>736</v>
      </c>
      <c r="H166" s="2">
        <v>0</v>
      </c>
    </row>
    <row r="167" spans="1:8" x14ac:dyDescent="0.2">
      <c r="A167" s="420" t="s">
        <v>5707</v>
      </c>
      <c r="B167" s="19" t="s">
        <v>5514</v>
      </c>
      <c r="C167" s="45" t="s">
        <v>568</v>
      </c>
      <c r="D167" s="73" t="s">
        <v>6149</v>
      </c>
      <c r="E167" s="73" t="s">
        <v>3503</v>
      </c>
      <c r="F167" s="403" t="s">
        <v>1256</v>
      </c>
      <c r="G167" s="72" t="s">
        <v>737</v>
      </c>
      <c r="H167" s="2">
        <v>0</v>
      </c>
    </row>
    <row r="168" spans="1:8" x14ac:dyDescent="0.2">
      <c r="A168" s="420" t="s">
        <v>5708</v>
      </c>
      <c r="B168" s="19" t="s">
        <v>5515</v>
      </c>
      <c r="C168" s="45" t="s">
        <v>568</v>
      </c>
      <c r="D168" s="73" t="s">
        <v>6149</v>
      </c>
      <c r="E168" s="73" t="s">
        <v>3503</v>
      </c>
      <c r="F168" s="403" t="s">
        <v>1256</v>
      </c>
      <c r="G168" s="72" t="s">
        <v>738</v>
      </c>
      <c r="H168" s="2">
        <v>0</v>
      </c>
    </row>
    <row r="169" spans="1:8" x14ac:dyDescent="0.2">
      <c r="A169" s="420" t="s">
        <v>5709</v>
      </c>
      <c r="B169" s="19" t="s">
        <v>5516</v>
      </c>
      <c r="C169" s="45" t="s">
        <v>568</v>
      </c>
      <c r="D169" s="73" t="s">
        <v>6149</v>
      </c>
      <c r="E169" s="73" t="s">
        <v>3503</v>
      </c>
      <c r="F169" s="403" t="s">
        <v>1256</v>
      </c>
      <c r="G169" s="6" t="s">
        <v>1975</v>
      </c>
      <c r="H169" s="2">
        <v>0</v>
      </c>
    </row>
    <row r="170" spans="1:8" x14ac:dyDescent="0.2">
      <c r="A170" s="420" t="s">
        <v>5710</v>
      </c>
      <c r="B170" s="404" t="s">
        <v>4887</v>
      </c>
      <c r="C170" s="45" t="s">
        <v>986</v>
      </c>
      <c r="D170" s="73" t="s">
        <v>6150</v>
      </c>
      <c r="E170" s="73" t="s">
        <v>3499</v>
      </c>
      <c r="F170" s="74" t="s">
        <v>988</v>
      </c>
      <c r="G170" s="38" t="s">
        <v>1064</v>
      </c>
      <c r="H170" s="2">
        <v>1</v>
      </c>
    </row>
    <row r="171" spans="1:8" x14ac:dyDescent="0.2">
      <c r="A171" s="420" t="s">
        <v>5711</v>
      </c>
      <c r="B171" s="404" t="s">
        <v>4889</v>
      </c>
      <c r="C171" s="45" t="s">
        <v>986</v>
      </c>
      <c r="D171" s="73" t="s">
        <v>6150</v>
      </c>
      <c r="E171" s="73" t="s">
        <v>3499</v>
      </c>
      <c r="F171" s="74" t="s">
        <v>988</v>
      </c>
      <c r="G171" s="38" t="s">
        <v>1140</v>
      </c>
      <c r="H171" s="2">
        <v>0</v>
      </c>
    </row>
    <row r="172" spans="1:8" x14ac:dyDescent="0.2">
      <c r="A172" s="420" t="s">
        <v>5715</v>
      </c>
      <c r="B172" s="398" t="s">
        <v>5445</v>
      </c>
      <c r="C172" s="43" t="s">
        <v>986</v>
      </c>
      <c r="D172" s="73" t="s">
        <v>6150</v>
      </c>
      <c r="E172" s="73" t="s">
        <v>3499</v>
      </c>
      <c r="F172" s="47" t="s">
        <v>988</v>
      </c>
      <c r="G172" s="20" t="s">
        <v>873</v>
      </c>
      <c r="H172" s="2">
        <v>0</v>
      </c>
    </row>
    <row r="173" spans="1:8" x14ac:dyDescent="0.2">
      <c r="A173" s="420" t="s">
        <v>5712</v>
      </c>
      <c r="B173" s="404" t="s">
        <v>4891</v>
      </c>
      <c r="C173" s="43" t="s">
        <v>986</v>
      </c>
      <c r="D173" s="73" t="s">
        <v>6150</v>
      </c>
      <c r="E173" s="73" t="s">
        <v>3499</v>
      </c>
      <c r="F173" s="47" t="s">
        <v>988</v>
      </c>
      <c r="G173" s="55" t="s">
        <v>5093</v>
      </c>
      <c r="H173" s="2">
        <v>0</v>
      </c>
    </row>
    <row r="174" spans="1:8" x14ac:dyDescent="0.2">
      <c r="A174" s="420" t="s">
        <v>5717</v>
      </c>
      <c r="B174" s="402" t="s">
        <v>5434</v>
      </c>
      <c r="C174" s="43" t="s">
        <v>986</v>
      </c>
      <c r="D174" s="73" t="s">
        <v>6150</v>
      </c>
      <c r="E174" s="73" t="s">
        <v>3499</v>
      </c>
      <c r="F174" s="47" t="s">
        <v>988</v>
      </c>
      <c r="G174" s="176" t="s">
        <v>1938</v>
      </c>
      <c r="H174" s="2">
        <v>0</v>
      </c>
    </row>
    <row r="175" spans="1:8" x14ac:dyDescent="0.2">
      <c r="A175" s="420" t="s">
        <v>5713</v>
      </c>
      <c r="B175" s="404" t="s">
        <v>4894</v>
      </c>
      <c r="C175" s="45" t="s">
        <v>986</v>
      </c>
      <c r="D175" s="73" t="s">
        <v>6150</v>
      </c>
      <c r="E175" s="73" t="s">
        <v>3499</v>
      </c>
      <c r="F175" s="74" t="s">
        <v>988</v>
      </c>
      <c r="G175" s="38" t="s">
        <v>1035</v>
      </c>
      <c r="H175" s="2">
        <v>0</v>
      </c>
    </row>
    <row r="176" spans="1:8" x14ac:dyDescent="0.2">
      <c r="A176" s="420" t="s">
        <v>5716</v>
      </c>
      <c r="B176" s="19" t="s">
        <v>5517</v>
      </c>
      <c r="C176" s="45" t="s">
        <v>568</v>
      </c>
      <c r="D176" s="73" t="s">
        <v>6150</v>
      </c>
      <c r="E176" s="73" t="s">
        <v>3503</v>
      </c>
      <c r="F176" s="403" t="s">
        <v>1256</v>
      </c>
      <c r="G176" s="6" t="s">
        <v>1286</v>
      </c>
      <c r="H176" s="2">
        <v>0</v>
      </c>
    </row>
    <row r="177" spans="1:9" x14ac:dyDescent="0.2">
      <c r="A177" s="420" t="s">
        <v>5714</v>
      </c>
      <c r="B177" s="404" t="s">
        <v>4897</v>
      </c>
      <c r="C177" s="45" t="s">
        <v>986</v>
      </c>
      <c r="D177" s="73" t="s">
        <v>6151</v>
      </c>
      <c r="E177" s="73" t="s">
        <v>3499</v>
      </c>
      <c r="F177" s="74" t="s">
        <v>988</v>
      </c>
      <c r="G177" s="38" t="s">
        <v>1036</v>
      </c>
      <c r="H177" s="2">
        <v>0</v>
      </c>
    </row>
    <row r="178" spans="1:9" s="512" customFormat="1" x14ac:dyDescent="0.2">
      <c r="A178" s="511" t="s">
        <v>6370</v>
      </c>
      <c r="B178" s="19" t="s">
        <v>6686</v>
      </c>
      <c r="C178" s="408" t="s">
        <v>568</v>
      </c>
      <c r="D178" s="408" t="s">
        <v>578</v>
      </c>
      <c r="E178" s="408" t="s">
        <v>3499</v>
      </c>
      <c r="F178" s="51" t="s">
        <v>988</v>
      </c>
      <c r="G178" s="480" t="s">
        <v>6373</v>
      </c>
      <c r="H178" s="2">
        <v>0</v>
      </c>
      <c r="I178" s="2"/>
    </row>
    <row r="179" spans="1:9" x14ac:dyDescent="0.2">
      <c r="A179" s="511" t="s">
        <v>6367</v>
      </c>
      <c r="B179" s="404" t="s">
        <v>4898</v>
      </c>
      <c r="C179" s="43" t="s">
        <v>986</v>
      </c>
      <c r="D179" s="73" t="s">
        <v>6151</v>
      </c>
      <c r="E179" s="73" t="s">
        <v>3499</v>
      </c>
      <c r="F179" s="38" t="s">
        <v>991</v>
      </c>
      <c r="G179" s="38" t="s">
        <v>1037</v>
      </c>
      <c r="H179" s="2">
        <v>0</v>
      </c>
    </row>
    <row r="180" spans="1:9" x14ac:dyDescent="0.2">
      <c r="A180" s="511" t="s">
        <v>6368</v>
      </c>
      <c r="B180" s="404" t="s">
        <v>4900</v>
      </c>
      <c r="C180" s="43" t="s">
        <v>986</v>
      </c>
      <c r="D180" s="73" t="s">
        <v>6151</v>
      </c>
      <c r="E180" s="73" t="s">
        <v>3499</v>
      </c>
      <c r="F180" s="38" t="s">
        <v>991</v>
      </c>
      <c r="G180" s="38" t="s">
        <v>1197</v>
      </c>
      <c r="H180" s="2">
        <v>0</v>
      </c>
    </row>
    <row r="181" spans="1:9" x14ac:dyDescent="0.2">
      <c r="A181" s="511" t="s">
        <v>6369</v>
      </c>
      <c r="B181" s="19" t="s">
        <v>4901</v>
      </c>
      <c r="C181" s="43" t="s">
        <v>986</v>
      </c>
      <c r="D181" s="73" t="s">
        <v>6151</v>
      </c>
      <c r="E181" s="73" t="s">
        <v>3499</v>
      </c>
      <c r="F181" s="47" t="s">
        <v>988</v>
      </c>
      <c r="G181" s="55" t="s">
        <v>6018</v>
      </c>
      <c r="H181" s="2">
        <v>0</v>
      </c>
    </row>
    <row r="182" spans="1:9" x14ac:dyDescent="0.2">
      <c r="A182" s="420" t="s">
        <v>5721</v>
      </c>
      <c r="B182" s="404" t="s">
        <v>4905</v>
      </c>
      <c r="C182" s="45" t="s">
        <v>986</v>
      </c>
      <c r="D182" s="73" t="s">
        <v>6151</v>
      </c>
      <c r="E182" s="73" t="s">
        <v>3499</v>
      </c>
      <c r="F182" s="74" t="s">
        <v>988</v>
      </c>
      <c r="G182" s="38" t="s">
        <v>1038</v>
      </c>
      <c r="H182" s="2">
        <v>0</v>
      </c>
    </row>
    <row r="183" spans="1:9" x14ac:dyDescent="0.2">
      <c r="A183" s="420" t="s">
        <v>5722</v>
      </c>
      <c r="B183" s="19" t="s">
        <v>4907</v>
      </c>
      <c r="C183" s="45" t="s">
        <v>986</v>
      </c>
      <c r="D183" s="73" t="s">
        <v>6151</v>
      </c>
      <c r="E183" s="73" t="s">
        <v>3499</v>
      </c>
      <c r="F183" s="74" t="s">
        <v>988</v>
      </c>
      <c r="G183" s="38" t="s">
        <v>1039</v>
      </c>
      <c r="H183" s="2">
        <v>0</v>
      </c>
    </row>
    <row r="184" spans="1:9" x14ac:dyDescent="0.2">
      <c r="A184" s="420" t="s">
        <v>5723</v>
      </c>
      <c r="B184" s="404" t="s">
        <v>4914</v>
      </c>
      <c r="C184" s="45" t="s">
        <v>986</v>
      </c>
      <c r="D184" s="73" t="s">
        <v>6151</v>
      </c>
      <c r="E184" s="73" t="s">
        <v>3499</v>
      </c>
      <c r="F184" s="74" t="s">
        <v>988</v>
      </c>
      <c r="G184" s="38" t="s">
        <v>1040</v>
      </c>
      <c r="H184" s="2">
        <v>0</v>
      </c>
    </row>
    <row r="185" spans="1:9" x14ac:dyDescent="0.2">
      <c r="A185" s="420" t="s">
        <v>5724</v>
      </c>
      <c r="B185" s="21" t="s">
        <v>5037</v>
      </c>
      <c r="C185" s="45" t="s">
        <v>986</v>
      </c>
      <c r="D185" s="73" t="s">
        <v>6151</v>
      </c>
      <c r="E185" s="73" t="s">
        <v>3499</v>
      </c>
      <c r="F185" s="74" t="s">
        <v>988</v>
      </c>
      <c r="G185" s="38" t="s">
        <v>1041</v>
      </c>
      <c r="H185" s="2">
        <v>0</v>
      </c>
    </row>
    <row r="186" spans="1:9" x14ac:dyDescent="0.2">
      <c r="A186" s="420" t="s">
        <v>5725</v>
      </c>
      <c r="B186" s="404" t="s">
        <v>4916</v>
      </c>
      <c r="C186" s="45" t="s">
        <v>986</v>
      </c>
      <c r="D186" s="73" t="s">
        <v>6151</v>
      </c>
      <c r="E186" s="73" t="s">
        <v>3499</v>
      </c>
      <c r="F186" s="74" t="s">
        <v>988</v>
      </c>
      <c r="G186" s="38" t="s">
        <v>1042</v>
      </c>
      <c r="H186" s="2">
        <v>0</v>
      </c>
    </row>
    <row r="187" spans="1:9" x14ac:dyDescent="0.2">
      <c r="A187" s="420" t="s">
        <v>5726</v>
      </c>
      <c r="B187" s="404" t="s">
        <v>4917</v>
      </c>
      <c r="C187" s="43" t="s">
        <v>986</v>
      </c>
      <c r="D187" s="73" t="s">
        <v>6151</v>
      </c>
      <c r="E187" s="73" t="s">
        <v>3499</v>
      </c>
      <c r="F187" s="47" t="s">
        <v>988</v>
      </c>
      <c r="G187" s="55" t="s">
        <v>6017</v>
      </c>
      <c r="H187" s="2">
        <v>0</v>
      </c>
    </row>
    <row r="188" spans="1:9" x14ac:dyDescent="0.2">
      <c r="A188" s="420" t="s">
        <v>5727</v>
      </c>
      <c r="B188" s="404" t="s">
        <v>4918</v>
      </c>
      <c r="C188" s="43" t="s">
        <v>986</v>
      </c>
      <c r="D188" s="73" t="s">
        <v>6151</v>
      </c>
      <c r="E188" s="73" t="s">
        <v>3499</v>
      </c>
      <c r="F188" s="47" t="s">
        <v>988</v>
      </c>
      <c r="G188" s="55" t="s">
        <v>977</v>
      </c>
      <c r="H188" s="2">
        <v>0</v>
      </c>
    </row>
    <row r="189" spans="1:9" x14ac:dyDescent="0.2">
      <c r="A189" s="420" t="s">
        <v>5728</v>
      </c>
      <c r="B189" s="404" t="s">
        <v>4920</v>
      </c>
      <c r="C189" s="43" t="s">
        <v>986</v>
      </c>
      <c r="D189" s="73" t="s">
        <v>6151</v>
      </c>
      <c r="E189" s="73" t="s">
        <v>3499</v>
      </c>
      <c r="F189" s="47" t="s">
        <v>988</v>
      </c>
      <c r="G189" s="55" t="s">
        <v>6016</v>
      </c>
      <c r="H189" s="2">
        <v>0</v>
      </c>
    </row>
    <row r="190" spans="1:9" x14ac:dyDescent="0.2">
      <c r="A190" s="420" t="s">
        <v>5729</v>
      </c>
      <c r="B190" s="404" t="s">
        <v>4922</v>
      </c>
      <c r="C190" s="45" t="s">
        <v>986</v>
      </c>
      <c r="D190" s="73" t="s">
        <v>6151</v>
      </c>
      <c r="E190" s="73" t="s">
        <v>3499</v>
      </c>
      <c r="F190" s="74" t="s">
        <v>988</v>
      </c>
      <c r="G190" s="38" t="s">
        <v>1043</v>
      </c>
      <c r="H190" s="2">
        <v>0</v>
      </c>
    </row>
    <row r="191" spans="1:9" x14ac:dyDescent="0.2">
      <c r="A191" s="420" t="s">
        <v>5730</v>
      </c>
      <c r="B191" s="19" t="s">
        <v>5518</v>
      </c>
      <c r="C191" s="45" t="s">
        <v>986</v>
      </c>
      <c r="D191" s="73" t="s">
        <v>6151</v>
      </c>
      <c r="E191" s="73" t="s">
        <v>3503</v>
      </c>
      <c r="F191" s="403" t="s">
        <v>1256</v>
      </c>
      <c r="G191" s="6" t="s">
        <v>1287</v>
      </c>
      <c r="H191" s="2">
        <v>0</v>
      </c>
    </row>
    <row r="192" spans="1:9" x14ac:dyDescent="0.2">
      <c r="A192" s="420" t="s">
        <v>5732</v>
      </c>
      <c r="B192" s="19" t="s">
        <v>5519</v>
      </c>
      <c r="C192" s="45" t="s">
        <v>986</v>
      </c>
      <c r="D192" s="73" t="s">
        <v>6151</v>
      </c>
      <c r="E192" s="73" t="s">
        <v>3503</v>
      </c>
      <c r="F192" s="403" t="s">
        <v>1256</v>
      </c>
      <c r="G192" s="6" t="s">
        <v>1288</v>
      </c>
      <c r="H192" s="2">
        <v>0</v>
      </c>
    </row>
    <row r="193" spans="1:9" x14ac:dyDescent="0.2">
      <c r="A193" s="420" t="s">
        <v>5734</v>
      </c>
      <c r="B193" s="19" t="s">
        <v>5520</v>
      </c>
      <c r="C193" s="45" t="s">
        <v>986</v>
      </c>
      <c r="D193" s="73" t="s">
        <v>6151</v>
      </c>
      <c r="E193" s="73" t="s">
        <v>3503</v>
      </c>
      <c r="F193" s="403" t="s">
        <v>1256</v>
      </c>
      <c r="G193" s="6" t="s">
        <v>1289</v>
      </c>
      <c r="H193" s="2">
        <v>0</v>
      </c>
    </row>
    <row r="194" spans="1:9" x14ac:dyDescent="0.2">
      <c r="A194" s="420" t="s">
        <v>5735</v>
      </c>
      <c r="B194" s="19" t="s">
        <v>5521</v>
      </c>
      <c r="C194" s="45" t="s">
        <v>986</v>
      </c>
      <c r="D194" s="73" t="s">
        <v>6151</v>
      </c>
      <c r="E194" s="73" t="s">
        <v>3503</v>
      </c>
      <c r="F194" s="403" t="s">
        <v>1256</v>
      </c>
      <c r="G194" s="6" t="s">
        <v>1290</v>
      </c>
      <c r="H194" s="2">
        <v>0</v>
      </c>
    </row>
    <row r="195" spans="1:9" s="546" customFormat="1" x14ac:dyDescent="0.2">
      <c r="A195" s="545" t="s">
        <v>6395</v>
      </c>
      <c r="B195" s="21" t="s">
        <v>6396</v>
      </c>
      <c r="C195" s="408" t="s">
        <v>570</v>
      </c>
      <c r="D195" s="408" t="s">
        <v>586</v>
      </c>
      <c r="E195" s="408" t="s">
        <v>3499</v>
      </c>
      <c r="F195" s="51" t="s">
        <v>988</v>
      </c>
      <c r="G195" s="55" t="s">
        <v>6394</v>
      </c>
      <c r="H195" s="2">
        <v>0</v>
      </c>
      <c r="I195" s="2"/>
    </row>
    <row r="196" spans="1:9" x14ac:dyDescent="0.2">
      <c r="A196" s="420" t="s">
        <v>5736</v>
      </c>
      <c r="B196" s="404" t="s">
        <v>5019</v>
      </c>
      <c r="C196" s="43" t="s">
        <v>1000</v>
      </c>
      <c r="D196" s="43" t="s">
        <v>6152</v>
      </c>
      <c r="E196" s="73" t="s">
        <v>3499</v>
      </c>
      <c r="F196" s="38" t="s">
        <v>991</v>
      </c>
      <c r="G196" s="55" t="s">
        <v>978</v>
      </c>
      <c r="H196" s="2">
        <v>0</v>
      </c>
    </row>
    <row r="197" spans="1:9" x14ac:dyDescent="0.2">
      <c r="A197" s="420" t="s">
        <v>5737</v>
      </c>
      <c r="B197" s="404" t="s">
        <v>4924</v>
      </c>
      <c r="C197" s="43" t="s">
        <v>1000</v>
      </c>
      <c r="D197" s="43" t="s">
        <v>6152</v>
      </c>
      <c r="E197" s="73" t="s">
        <v>3499</v>
      </c>
      <c r="F197" s="38" t="s">
        <v>991</v>
      </c>
      <c r="G197" s="55" t="s">
        <v>979</v>
      </c>
      <c r="H197" s="2">
        <v>0</v>
      </c>
    </row>
    <row r="198" spans="1:9" x14ac:dyDescent="0.2">
      <c r="A198" s="420" t="s">
        <v>5738</v>
      </c>
      <c r="B198" s="404" t="s">
        <v>4926</v>
      </c>
      <c r="C198" s="43" t="s">
        <v>1000</v>
      </c>
      <c r="D198" s="43" t="s">
        <v>6152</v>
      </c>
      <c r="E198" s="73" t="s">
        <v>3499</v>
      </c>
      <c r="F198" s="38" t="s">
        <v>991</v>
      </c>
      <c r="G198" s="55" t="s">
        <v>980</v>
      </c>
      <c r="H198" s="2">
        <v>0</v>
      </c>
    </row>
    <row r="199" spans="1:9" s="546" customFormat="1" x14ac:dyDescent="0.2">
      <c r="A199" s="545" t="s">
        <v>6401</v>
      </c>
      <c r="B199" s="21" t="s">
        <v>6402</v>
      </c>
      <c r="C199" s="408" t="s">
        <v>570</v>
      </c>
      <c r="D199" s="408" t="s">
        <v>586</v>
      </c>
      <c r="E199" s="408" t="s">
        <v>3499</v>
      </c>
      <c r="F199" s="51" t="s">
        <v>988</v>
      </c>
      <c r="G199" s="51" t="s">
        <v>6400</v>
      </c>
      <c r="H199" s="2">
        <v>0</v>
      </c>
      <c r="I199" s="2"/>
    </row>
    <row r="200" spans="1:9" x14ac:dyDescent="0.2">
      <c r="A200" s="420" t="s">
        <v>5739</v>
      </c>
      <c r="B200" s="404" t="s">
        <v>4928</v>
      </c>
      <c r="C200" s="43" t="s">
        <v>1000</v>
      </c>
      <c r="D200" s="43" t="s">
        <v>6152</v>
      </c>
      <c r="E200" s="73" t="s">
        <v>3499</v>
      </c>
      <c r="F200" s="38" t="s">
        <v>991</v>
      </c>
      <c r="G200" s="55" t="s">
        <v>981</v>
      </c>
      <c r="H200" s="2">
        <v>0</v>
      </c>
    </row>
    <row r="201" spans="1:9" x14ac:dyDescent="0.2">
      <c r="A201" s="420" t="s">
        <v>5740</v>
      </c>
      <c r="B201" s="404" t="s">
        <v>4930</v>
      </c>
      <c r="C201" s="45" t="s">
        <v>1000</v>
      </c>
      <c r="D201" s="43" t="s">
        <v>6152</v>
      </c>
      <c r="E201" s="73" t="s">
        <v>3499</v>
      </c>
      <c r="F201" s="38" t="s">
        <v>991</v>
      </c>
      <c r="G201" s="55" t="s">
        <v>982</v>
      </c>
      <c r="H201" s="2">
        <v>0</v>
      </c>
    </row>
    <row r="202" spans="1:9" x14ac:dyDescent="0.2">
      <c r="A202" s="420" t="s">
        <v>5741</v>
      </c>
      <c r="B202" s="404" t="s">
        <v>4932</v>
      </c>
      <c r="C202" s="43" t="s">
        <v>1000</v>
      </c>
      <c r="D202" s="43" t="s">
        <v>6152</v>
      </c>
      <c r="E202" s="73" t="s">
        <v>3499</v>
      </c>
      <c r="F202" s="38" t="s">
        <v>991</v>
      </c>
      <c r="G202" s="55" t="s">
        <v>983</v>
      </c>
      <c r="H202" s="2">
        <v>0</v>
      </c>
    </row>
    <row r="203" spans="1:9" s="546" customFormat="1" x14ac:dyDescent="0.2">
      <c r="A203" s="545" t="s">
        <v>6406</v>
      </c>
      <c r="B203" s="21" t="s">
        <v>6407</v>
      </c>
      <c r="C203" s="408" t="s">
        <v>570</v>
      </c>
      <c r="D203" s="408" t="s">
        <v>586</v>
      </c>
      <c r="E203" s="408" t="s">
        <v>3499</v>
      </c>
      <c r="F203" s="51" t="s">
        <v>988</v>
      </c>
      <c r="G203" s="51" t="s">
        <v>6405</v>
      </c>
      <c r="H203" s="2">
        <v>0</v>
      </c>
      <c r="I203" s="2"/>
    </row>
    <row r="204" spans="1:9" x14ac:dyDescent="0.2">
      <c r="A204" s="420" t="s">
        <v>5742</v>
      </c>
      <c r="B204" s="404" t="s">
        <v>4934</v>
      </c>
      <c r="C204" s="45" t="s">
        <v>1000</v>
      </c>
      <c r="D204" s="43" t="s">
        <v>6152</v>
      </c>
      <c r="E204" s="73" t="s">
        <v>3499</v>
      </c>
      <c r="F204" s="38" t="s">
        <v>991</v>
      </c>
      <c r="G204" s="38" t="s">
        <v>1002</v>
      </c>
      <c r="H204" s="2">
        <v>0</v>
      </c>
    </row>
    <row r="205" spans="1:9" x14ac:dyDescent="0.2">
      <c r="A205" s="420" t="s">
        <v>5743</v>
      </c>
      <c r="B205" s="404" t="s">
        <v>4936</v>
      </c>
      <c r="C205" s="45" t="s">
        <v>1000</v>
      </c>
      <c r="D205" s="43" t="s">
        <v>6152</v>
      </c>
      <c r="E205" s="73" t="s">
        <v>3499</v>
      </c>
      <c r="F205" s="38" t="s">
        <v>991</v>
      </c>
      <c r="G205" s="38" t="s">
        <v>1003</v>
      </c>
      <c r="H205" s="2">
        <v>0</v>
      </c>
    </row>
    <row r="206" spans="1:9" x14ac:dyDescent="0.2">
      <c r="A206" s="420" t="s">
        <v>5744</v>
      </c>
      <c r="B206" s="404" t="s">
        <v>4938</v>
      </c>
      <c r="C206" s="45" t="s">
        <v>1000</v>
      </c>
      <c r="D206" s="43" t="s">
        <v>6152</v>
      </c>
      <c r="E206" s="73" t="s">
        <v>3499</v>
      </c>
      <c r="F206" s="38" t="s">
        <v>991</v>
      </c>
      <c r="G206" s="38" t="s">
        <v>1004</v>
      </c>
      <c r="H206" s="2">
        <v>0</v>
      </c>
    </row>
    <row r="207" spans="1:9" x14ac:dyDescent="0.2">
      <c r="A207" s="420" t="s">
        <v>5745</v>
      </c>
      <c r="B207" s="404" t="s">
        <v>4940</v>
      </c>
      <c r="C207" s="45" t="s">
        <v>1000</v>
      </c>
      <c r="D207" s="43" t="s">
        <v>6152</v>
      </c>
      <c r="E207" s="73" t="s">
        <v>3499</v>
      </c>
      <c r="F207" s="74" t="s">
        <v>988</v>
      </c>
      <c r="G207" s="38" t="s">
        <v>1005</v>
      </c>
      <c r="H207" s="2">
        <v>0</v>
      </c>
    </row>
    <row r="208" spans="1:9" x14ac:dyDescent="0.2">
      <c r="A208" s="420" t="s">
        <v>5746</v>
      </c>
      <c r="B208" s="404" t="s">
        <v>4942</v>
      </c>
      <c r="C208" s="43" t="s">
        <v>1000</v>
      </c>
      <c r="D208" s="43" t="s">
        <v>6152</v>
      </c>
      <c r="E208" s="73" t="s">
        <v>3499</v>
      </c>
      <c r="F208" s="47" t="s">
        <v>988</v>
      </c>
      <c r="G208" s="55" t="s">
        <v>5194</v>
      </c>
      <c r="H208" s="2">
        <v>0</v>
      </c>
    </row>
    <row r="209" spans="1:8" x14ac:dyDescent="0.2">
      <c r="A209" s="420" t="s">
        <v>5748</v>
      </c>
      <c r="B209" s="404" t="s">
        <v>4944</v>
      </c>
      <c r="C209" s="45" t="s">
        <v>1000</v>
      </c>
      <c r="D209" s="43" t="s">
        <v>6152</v>
      </c>
      <c r="E209" s="73" t="s">
        <v>3499</v>
      </c>
      <c r="F209" s="74" t="s">
        <v>988</v>
      </c>
      <c r="G209" s="38" t="s">
        <v>1006</v>
      </c>
      <c r="H209" s="2">
        <v>0</v>
      </c>
    </row>
    <row r="210" spans="1:8" x14ac:dyDescent="0.2">
      <c r="A210" s="420" t="s">
        <v>5749</v>
      </c>
      <c r="B210" s="398" t="s">
        <v>5446</v>
      </c>
      <c r="C210" s="45" t="s">
        <v>1000</v>
      </c>
      <c r="D210" s="43" t="s">
        <v>6152</v>
      </c>
      <c r="E210" s="73" t="s">
        <v>3499</v>
      </c>
      <c r="F210" s="47" t="s">
        <v>988</v>
      </c>
      <c r="G210" s="20" t="s">
        <v>1939</v>
      </c>
      <c r="H210" s="2">
        <v>0</v>
      </c>
    </row>
    <row r="211" spans="1:8" x14ac:dyDescent="0.2">
      <c r="A211" s="420" t="s">
        <v>5750</v>
      </c>
      <c r="B211" s="404" t="s">
        <v>4946</v>
      </c>
      <c r="C211" s="45" t="s">
        <v>1000</v>
      </c>
      <c r="D211" s="43" t="s">
        <v>6152</v>
      </c>
      <c r="E211" s="73" t="s">
        <v>3499</v>
      </c>
      <c r="F211" s="74" t="s">
        <v>988</v>
      </c>
      <c r="G211" s="38" t="s">
        <v>1007</v>
      </c>
      <c r="H211" s="2">
        <v>0</v>
      </c>
    </row>
    <row r="212" spans="1:8" x14ac:dyDescent="0.2">
      <c r="A212" s="420" t="s">
        <v>5751</v>
      </c>
      <c r="B212" s="404" t="s">
        <v>4948</v>
      </c>
      <c r="C212" s="45" t="s">
        <v>1000</v>
      </c>
      <c r="D212" s="43" t="s">
        <v>6152</v>
      </c>
      <c r="E212" s="73" t="s">
        <v>3499</v>
      </c>
      <c r="F212" s="74" t="s">
        <v>988</v>
      </c>
      <c r="G212" s="38" t="s">
        <v>1008</v>
      </c>
      <c r="H212" s="2">
        <v>0</v>
      </c>
    </row>
    <row r="213" spans="1:8" s="423" customFormat="1" x14ac:dyDescent="0.2">
      <c r="A213" s="422" t="s">
        <v>5970</v>
      </c>
      <c r="B213" s="398" t="s">
        <v>5574</v>
      </c>
      <c r="C213" s="45" t="s">
        <v>1000</v>
      </c>
      <c r="D213" s="43" t="s">
        <v>6152</v>
      </c>
      <c r="E213" s="73" t="s">
        <v>3499</v>
      </c>
      <c r="F213" s="47" t="s">
        <v>988</v>
      </c>
      <c r="G213" s="20" t="s">
        <v>1940</v>
      </c>
      <c r="H213" s="2">
        <v>0</v>
      </c>
    </row>
    <row r="214" spans="1:8" x14ac:dyDescent="0.2">
      <c r="A214" s="420" t="s">
        <v>5752</v>
      </c>
      <c r="B214" s="398" t="s">
        <v>5447</v>
      </c>
      <c r="C214" s="45" t="s">
        <v>1000</v>
      </c>
      <c r="D214" s="43" t="s">
        <v>6152</v>
      </c>
      <c r="E214" s="73" t="s">
        <v>3499</v>
      </c>
      <c r="F214" s="47" t="s">
        <v>988</v>
      </c>
      <c r="G214" s="20" t="s">
        <v>5203</v>
      </c>
      <c r="H214" s="2">
        <v>0</v>
      </c>
    </row>
    <row r="215" spans="1:8" x14ac:dyDescent="0.2">
      <c r="A215" s="420" t="s">
        <v>5753</v>
      </c>
      <c r="B215" s="398" t="s">
        <v>5448</v>
      </c>
      <c r="C215" s="45" t="s">
        <v>1000</v>
      </c>
      <c r="D215" s="43" t="s">
        <v>6152</v>
      </c>
      <c r="E215" s="73" t="s">
        <v>3499</v>
      </c>
      <c r="F215" s="47" t="s">
        <v>988</v>
      </c>
      <c r="G215" s="20" t="s">
        <v>5204</v>
      </c>
      <c r="H215" s="2">
        <v>0</v>
      </c>
    </row>
    <row r="216" spans="1:8" x14ac:dyDescent="0.2">
      <c r="A216" s="420" t="s">
        <v>5754</v>
      </c>
      <c r="B216" s="398" t="s">
        <v>5449</v>
      </c>
      <c r="C216" s="45" t="s">
        <v>1000</v>
      </c>
      <c r="D216" s="43" t="s">
        <v>6152</v>
      </c>
      <c r="E216" s="73" t="s">
        <v>3499</v>
      </c>
      <c r="F216" s="47" t="s">
        <v>988</v>
      </c>
      <c r="G216" s="20" t="s">
        <v>828</v>
      </c>
      <c r="H216" s="2">
        <v>0</v>
      </c>
    </row>
    <row r="217" spans="1:8" x14ac:dyDescent="0.2">
      <c r="A217" s="420" t="s">
        <v>5755</v>
      </c>
      <c r="B217" s="398" t="s">
        <v>5450</v>
      </c>
      <c r="C217" s="45" t="s">
        <v>1000</v>
      </c>
      <c r="D217" s="43" t="s">
        <v>6152</v>
      </c>
      <c r="E217" s="73" t="s">
        <v>3499</v>
      </c>
      <c r="F217" s="47" t="s">
        <v>988</v>
      </c>
      <c r="G217" s="20" t="s">
        <v>1941</v>
      </c>
      <c r="H217" s="2">
        <v>0</v>
      </c>
    </row>
    <row r="218" spans="1:8" x14ac:dyDescent="0.2">
      <c r="A218" s="420" t="s">
        <v>5733</v>
      </c>
      <c r="B218" s="19" t="s">
        <v>5524</v>
      </c>
      <c r="C218" s="45" t="s">
        <v>1000</v>
      </c>
      <c r="D218" s="43" t="s">
        <v>6152</v>
      </c>
      <c r="E218" s="73" t="s">
        <v>3503</v>
      </c>
      <c r="F218" s="74" t="s">
        <v>1256</v>
      </c>
      <c r="G218" s="6" t="s">
        <v>1263</v>
      </c>
      <c r="H218" s="2">
        <v>0</v>
      </c>
    </row>
    <row r="219" spans="1:8" x14ac:dyDescent="0.2">
      <c r="A219" s="420" t="s">
        <v>5756</v>
      </c>
      <c r="B219" s="19" t="s">
        <v>5526</v>
      </c>
      <c r="C219" s="45" t="s">
        <v>1000</v>
      </c>
      <c r="D219" s="43" t="s">
        <v>6152</v>
      </c>
      <c r="E219" s="73" t="s">
        <v>3503</v>
      </c>
      <c r="F219" s="74" t="s">
        <v>1256</v>
      </c>
      <c r="G219" s="6" t="s">
        <v>1264</v>
      </c>
      <c r="H219" s="2">
        <v>0</v>
      </c>
    </row>
    <row r="220" spans="1:8" x14ac:dyDescent="0.2">
      <c r="A220" s="420" t="s">
        <v>5731</v>
      </c>
      <c r="B220" s="19" t="s">
        <v>5527</v>
      </c>
      <c r="C220" s="45" t="s">
        <v>1000</v>
      </c>
      <c r="D220" s="43" t="s">
        <v>6152</v>
      </c>
      <c r="E220" s="73" t="s">
        <v>3503</v>
      </c>
      <c r="F220" s="74" t="s">
        <v>1256</v>
      </c>
      <c r="G220" s="6" t="s">
        <v>6015</v>
      </c>
      <c r="H220" s="2">
        <v>0</v>
      </c>
    </row>
    <row r="221" spans="1:8" x14ac:dyDescent="0.2">
      <c r="A221" s="420" t="s">
        <v>5760</v>
      </c>
      <c r="B221" s="19" t="s">
        <v>5528</v>
      </c>
      <c r="C221" s="45" t="s">
        <v>1000</v>
      </c>
      <c r="D221" s="43" t="s">
        <v>6152</v>
      </c>
      <c r="E221" s="73" t="s">
        <v>3503</v>
      </c>
      <c r="F221" s="74" t="s">
        <v>1256</v>
      </c>
      <c r="G221" s="6" t="s">
        <v>1265</v>
      </c>
      <c r="H221" s="2">
        <v>0</v>
      </c>
    </row>
    <row r="222" spans="1:8" x14ac:dyDescent="0.2">
      <c r="A222" s="420" t="s">
        <v>5747</v>
      </c>
      <c r="B222" s="19" t="s">
        <v>5525</v>
      </c>
      <c r="C222" s="45" t="s">
        <v>1000</v>
      </c>
      <c r="D222" s="32" t="s">
        <v>6153</v>
      </c>
      <c r="E222" s="73" t="s">
        <v>3499</v>
      </c>
      <c r="F222" s="74" t="s">
        <v>988</v>
      </c>
      <c r="G222" s="38" t="s">
        <v>1044</v>
      </c>
      <c r="H222" s="2">
        <v>0</v>
      </c>
    </row>
    <row r="223" spans="1:8" s="404" customFormat="1" x14ac:dyDescent="0.2">
      <c r="A223" s="420" t="s">
        <v>5762</v>
      </c>
      <c r="B223" s="19" t="s">
        <v>5530</v>
      </c>
      <c r="C223" s="42" t="s">
        <v>1000</v>
      </c>
      <c r="D223" s="32" t="s">
        <v>6153</v>
      </c>
      <c r="E223" s="73" t="s">
        <v>3499</v>
      </c>
      <c r="F223" s="51" t="s">
        <v>792</v>
      </c>
      <c r="G223" s="169" t="s">
        <v>5529</v>
      </c>
      <c r="H223" s="2">
        <v>0</v>
      </c>
    </row>
    <row r="224" spans="1:8" x14ac:dyDescent="0.2">
      <c r="A224" s="420" t="s">
        <v>5764</v>
      </c>
      <c r="B224" s="404" t="s">
        <v>4959</v>
      </c>
      <c r="C224" s="45" t="s">
        <v>1000</v>
      </c>
      <c r="D224" s="32" t="s">
        <v>6153</v>
      </c>
      <c r="E224" s="73" t="s">
        <v>3499</v>
      </c>
      <c r="F224" s="38" t="s">
        <v>991</v>
      </c>
      <c r="G224" s="38" t="s">
        <v>1009</v>
      </c>
      <c r="H224" s="2">
        <v>0</v>
      </c>
    </row>
    <row r="225" spans="1:8" x14ac:dyDescent="0.2">
      <c r="A225" s="420" t="s">
        <v>5765</v>
      </c>
      <c r="B225" s="404" t="s">
        <v>4961</v>
      </c>
      <c r="C225" s="45" t="s">
        <v>1000</v>
      </c>
      <c r="D225" s="32" t="s">
        <v>6153</v>
      </c>
      <c r="E225" s="73" t="s">
        <v>3499</v>
      </c>
      <c r="F225" s="38" t="s">
        <v>991</v>
      </c>
      <c r="G225" s="38" t="s">
        <v>1010</v>
      </c>
      <c r="H225" s="2">
        <v>0</v>
      </c>
    </row>
    <row r="226" spans="1:8" x14ac:dyDescent="0.2">
      <c r="A226" s="420" t="s">
        <v>5766</v>
      </c>
      <c r="B226" s="404" t="s">
        <v>4963</v>
      </c>
      <c r="C226" s="45" t="s">
        <v>1000</v>
      </c>
      <c r="D226" s="32" t="s">
        <v>6153</v>
      </c>
      <c r="E226" s="73" t="s">
        <v>3499</v>
      </c>
      <c r="F226" s="38" t="s">
        <v>991</v>
      </c>
      <c r="G226" s="38" t="s">
        <v>1011</v>
      </c>
      <c r="H226" s="2">
        <v>0</v>
      </c>
    </row>
    <row r="227" spans="1:8" s="404" customFormat="1" x14ac:dyDescent="0.2">
      <c r="A227" s="420" t="s">
        <v>5767</v>
      </c>
      <c r="B227" s="19" t="s">
        <v>5531</v>
      </c>
      <c r="C227" s="42" t="s">
        <v>1000</v>
      </c>
      <c r="D227" s="32" t="s">
        <v>6153</v>
      </c>
      <c r="E227" s="73" t="s">
        <v>3499</v>
      </c>
      <c r="F227" s="51" t="s">
        <v>792</v>
      </c>
      <c r="G227" s="169" t="s">
        <v>5532</v>
      </c>
      <c r="H227" s="2">
        <v>0</v>
      </c>
    </row>
    <row r="228" spans="1:8" x14ac:dyDescent="0.2">
      <c r="A228" s="420" t="s">
        <v>5768</v>
      </c>
      <c r="B228" s="404" t="s">
        <v>4967</v>
      </c>
      <c r="C228" s="45" t="s">
        <v>1000</v>
      </c>
      <c r="D228" s="32" t="s">
        <v>6153</v>
      </c>
      <c r="E228" s="73" t="s">
        <v>3499</v>
      </c>
      <c r="F228" s="38" t="s">
        <v>991</v>
      </c>
      <c r="G228" s="38" t="s">
        <v>1012</v>
      </c>
      <c r="H228" s="2">
        <v>0</v>
      </c>
    </row>
    <row r="229" spans="1:8" x14ac:dyDescent="0.2">
      <c r="A229" s="420" t="s">
        <v>5769</v>
      </c>
      <c r="B229" s="404" t="s">
        <v>4965</v>
      </c>
      <c r="C229" s="45" t="s">
        <v>1000</v>
      </c>
      <c r="D229" s="32" t="s">
        <v>6153</v>
      </c>
      <c r="E229" s="73" t="s">
        <v>3499</v>
      </c>
      <c r="F229" s="38" t="s">
        <v>991</v>
      </c>
      <c r="G229" s="38" t="s">
        <v>1013</v>
      </c>
      <c r="H229" s="2">
        <v>0</v>
      </c>
    </row>
    <row r="230" spans="1:8" x14ac:dyDescent="0.2">
      <c r="A230" s="420" t="s">
        <v>5770</v>
      </c>
      <c r="B230" s="398" t="s">
        <v>5451</v>
      </c>
      <c r="C230" s="45" t="s">
        <v>1000</v>
      </c>
      <c r="D230" s="32" t="s">
        <v>6153</v>
      </c>
      <c r="E230" s="73" t="s">
        <v>3499</v>
      </c>
      <c r="F230" s="47" t="s">
        <v>988</v>
      </c>
      <c r="G230" s="20" t="s">
        <v>1945</v>
      </c>
      <c r="H230" s="2">
        <v>0</v>
      </c>
    </row>
    <row r="231" spans="1:8" x14ac:dyDescent="0.2">
      <c r="A231" s="420" t="s">
        <v>5771</v>
      </c>
      <c r="B231" s="398" t="s">
        <v>5452</v>
      </c>
      <c r="C231" s="45" t="s">
        <v>1000</v>
      </c>
      <c r="D231" s="32" t="s">
        <v>6153</v>
      </c>
      <c r="E231" s="73" t="s">
        <v>3499</v>
      </c>
      <c r="F231" s="47" t="s">
        <v>988</v>
      </c>
      <c r="G231" s="20" t="s">
        <v>1942</v>
      </c>
      <c r="H231" s="2">
        <v>0</v>
      </c>
    </row>
    <row r="232" spans="1:8" x14ac:dyDescent="0.2">
      <c r="A232" s="420" t="s">
        <v>5772</v>
      </c>
      <c r="B232" s="398" t="s">
        <v>5453</v>
      </c>
      <c r="C232" s="45" t="s">
        <v>1000</v>
      </c>
      <c r="D232" s="32" t="s">
        <v>6153</v>
      </c>
      <c r="E232" s="73" t="s">
        <v>3499</v>
      </c>
      <c r="F232" s="47" t="s">
        <v>988</v>
      </c>
      <c r="G232" s="20" t="s">
        <v>1946</v>
      </c>
      <c r="H232" s="2">
        <v>0</v>
      </c>
    </row>
    <row r="233" spans="1:8" x14ac:dyDescent="0.2">
      <c r="A233" s="420" t="s">
        <v>5773</v>
      </c>
      <c r="B233" s="398" t="s">
        <v>5454</v>
      </c>
      <c r="C233" s="45" t="s">
        <v>1000</v>
      </c>
      <c r="D233" s="32" t="s">
        <v>6153</v>
      </c>
      <c r="E233" s="73" t="s">
        <v>3499</v>
      </c>
      <c r="F233" s="47" t="s">
        <v>988</v>
      </c>
      <c r="G233" s="20" t="s">
        <v>1943</v>
      </c>
      <c r="H233" s="2">
        <v>0</v>
      </c>
    </row>
    <row r="234" spans="1:8" x14ac:dyDescent="0.2">
      <c r="A234" s="420" t="s">
        <v>5774</v>
      </c>
      <c r="B234" s="398" t="s">
        <v>5455</v>
      </c>
      <c r="C234" s="45" t="s">
        <v>1000</v>
      </c>
      <c r="D234" s="32" t="s">
        <v>6153</v>
      </c>
      <c r="E234" s="73" t="s">
        <v>3499</v>
      </c>
      <c r="F234" s="47" t="s">
        <v>988</v>
      </c>
      <c r="G234" s="20" t="s">
        <v>1944</v>
      </c>
      <c r="H234" s="2">
        <v>0</v>
      </c>
    </row>
    <row r="235" spans="1:8" x14ac:dyDescent="0.2">
      <c r="A235" s="420" t="s">
        <v>5758</v>
      </c>
      <c r="B235" s="19" t="s">
        <v>5533</v>
      </c>
      <c r="C235" s="45" t="s">
        <v>1000</v>
      </c>
      <c r="D235" s="32" t="s">
        <v>6153</v>
      </c>
      <c r="E235" s="73" t="s">
        <v>3503</v>
      </c>
      <c r="F235" s="74" t="s">
        <v>1256</v>
      </c>
      <c r="G235" s="6" t="s">
        <v>1266</v>
      </c>
      <c r="H235" s="2">
        <v>0</v>
      </c>
    </row>
    <row r="236" spans="1:8" x14ac:dyDescent="0.2">
      <c r="A236" s="420" t="s">
        <v>5757</v>
      </c>
      <c r="B236" s="19" t="s">
        <v>5534</v>
      </c>
      <c r="C236" s="45" t="s">
        <v>1000</v>
      </c>
      <c r="D236" s="32" t="s">
        <v>6153</v>
      </c>
      <c r="E236" s="73" t="s">
        <v>3503</v>
      </c>
      <c r="F236" s="74" t="s">
        <v>1256</v>
      </c>
      <c r="G236" s="6" t="s">
        <v>1267</v>
      </c>
      <c r="H236" s="2">
        <v>0</v>
      </c>
    </row>
    <row r="237" spans="1:8" x14ac:dyDescent="0.2">
      <c r="A237" s="420" t="s">
        <v>5775</v>
      </c>
      <c r="B237" s="19" t="s">
        <v>5535</v>
      </c>
      <c r="C237" s="45" t="s">
        <v>1000</v>
      </c>
      <c r="D237" s="32" t="s">
        <v>6153</v>
      </c>
      <c r="E237" s="73" t="s">
        <v>3503</v>
      </c>
      <c r="F237" s="74" t="s">
        <v>1256</v>
      </c>
      <c r="G237" s="6" t="s">
        <v>1268</v>
      </c>
      <c r="H237" s="2">
        <v>0</v>
      </c>
    </row>
    <row r="238" spans="1:8" x14ac:dyDescent="0.2">
      <c r="A238" s="420" t="s">
        <v>5776</v>
      </c>
      <c r="B238" s="19" t="s">
        <v>5536</v>
      </c>
      <c r="C238" s="45" t="s">
        <v>1000</v>
      </c>
      <c r="D238" s="32" t="s">
        <v>6153</v>
      </c>
      <c r="E238" s="73" t="s">
        <v>3503</v>
      </c>
      <c r="F238" s="74" t="s">
        <v>1256</v>
      </c>
      <c r="G238" s="6" t="s">
        <v>1269</v>
      </c>
      <c r="H238" s="2">
        <v>0</v>
      </c>
    </row>
    <row r="239" spans="1:8" x14ac:dyDescent="0.2">
      <c r="A239" s="420" t="s">
        <v>5759</v>
      </c>
      <c r="B239" s="19" t="s">
        <v>5537</v>
      </c>
      <c r="C239" s="45" t="s">
        <v>1000</v>
      </c>
      <c r="D239" s="32" t="s">
        <v>6153</v>
      </c>
      <c r="E239" s="73" t="s">
        <v>3503</v>
      </c>
      <c r="F239" s="74" t="s">
        <v>1256</v>
      </c>
      <c r="G239" s="6" t="s">
        <v>1270</v>
      </c>
      <c r="H239" s="2">
        <v>0</v>
      </c>
    </row>
    <row r="240" spans="1:8" x14ac:dyDescent="0.2">
      <c r="A240" s="420" t="s">
        <v>5761</v>
      </c>
      <c r="B240" s="21" t="s">
        <v>5040</v>
      </c>
      <c r="C240" s="43" t="s">
        <v>1065</v>
      </c>
      <c r="D240" s="43" t="s">
        <v>6154</v>
      </c>
      <c r="E240" s="73" t="s">
        <v>3499</v>
      </c>
      <c r="F240" s="47" t="s">
        <v>988</v>
      </c>
      <c r="G240" s="38" t="s">
        <v>1066</v>
      </c>
      <c r="H240" s="2">
        <v>1</v>
      </c>
    </row>
    <row r="241" spans="1:8" x14ac:dyDescent="0.2">
      <c r="A241" s="420" t="s">
        <v>5777</v>
      </c>
      <c r="B241" s="21" t="s">
        <v>5041</v>
      </c>
      <c r="C241" s="45" t="s">
        <v>1065</v>
      </c>
      <c r="D241" s="43" t="s">
        <v>6154</v>
      </c>
      <c r="E241" s="73" t="s">
        <v>3499</v>
      </c>
      <c r="F241" s="74" t="s">
        <v>988</v>
      </c>
      <c r="G241" s="38" t="s">
        <v>1067</v>
      </c>
      <c r="H241" s="2">
        <v>1</v>
      </c>
    </row>
    <row r="242" spans="1:8" x14ac:dyDescent="0.2">
      <c r="A242" s="420" t="s">
        <v>5778</v>
      </c>
      <c r="B242" s="21" t="s">
        <v>5042</v>
      </c>
      <c r="C242" s="45" t="s">
        <v>1065</v>
      </c>
      <c r="D242" s="43" t="s">
        <v>6154</v>
      </c>
      <c r="E242" s="73" t="s">
        <v>3499</v>
      </c>
      <c r="F242" s="74" t="s">
        <v>988</v>
      </c>
      <c r="G242" s="38" t="s">
        <v>1068</v>
      </c>
      <c r="H242" s="2">
        <v>1</v>
      </c>
    </row>
    <row r="243" spans="1:8" x14ac:dyDescent="0.2">
      <c r="A243" s="420" t="s">
        <v>5779</v>
      </c>
      <c r="B243" s="21" t="s">
        <v>5043</v>
      </c>
      <c r="C243" s="45" t="s">
        <v>1065</v>
      </c>
      <c r="D243" s="43" t="s">
        <v>6154</v>
      </c>
      <c r="E243" s="73" t="s">
        <v>3499</v>
      </c>
      <c r="F243" s="74" t="s">
        <v>988</v>
      </c>
      <c r="G243" s="38" t="s">
        <v>1069</v>
      </c>
      <c r="H243" s="2">
        <v>0</v>
      </c>
    </row>
    <row r="244" spans="1:8" x14ac:dyDescent="0.2">
      <c r="A244" s="420" t="s">
        <v>5780</v>
      </c>
      <c r="B244" s="21" t="s">
        <v>5044</v>
      </c>
      <c r="C244" s="45" t="s">
        <v>1065</v>
      </c>
      <c r="D244" s="43" t="s">
        <v>6154</v>
      </c>
      <c r="E244" s="73" t="s">
        <v>3499</v>
      </c>
      <c r="F244" s="74" t="s">
        <v>988</v>
      </c>
      <c r="G244" s="38" t="s">
        <v>1070</v>
      </c>
      <c r="H244" s="2">
        <v>0</v>
      </c>
    </row>
    <row r="245" spans="1:8" x14ac:dyDescent="0.2">
      <c r="A245" s="420" t="s">
        <v>5781</v>
      </c>
      <c r="B245" s="21" t="s">
        <v>5045</v>
      </c>
      <c r="C245" s="45" t="s">
        <v>1065</v>
      </c>
      <c r="D245" s="43" t="s">
        <v>6154</v>
      </c>
      <c r="E245" s="73" t="s">
        <v>3499</v>
      </c>
      <c r="F245" s="74" t="s">
        <v>988</v>
      </c>
      <c r="G245" s="38" t="s">
        <v>1092</v>
      </c>
      <c r="H245" s="2">
        <v>0</v>
      </c>
    </row>
    <row r="246" spans="1:8" x14ac:dyDescent="0.2">
      <c r="A246" s="420" t="s">
        <v>5782</v>
      </c>
      <c r="B246" s="21" t="s">
        <v>5046</v>
      </c>
      <c r="C246" s="45" t="s">
        <v>1065</v>
      </c>
      <c r="D246" s="43" t="s">
        <v>6154</v>
      </c>
      <c r="E246" s="73" t="s">
        <v>3499</v>
      </c>
      <c r="F246" s="74" t="s">
        <v>988</v>
      </c>
      <c r="G246" s="38" t="s">
        <v>1094</v>
      </c>
      <c r="H246" s="2">
        <v>0</v>
      </c>
    </row>
    <row r="247" spans="1:8" x14ac:dyDescent="0.2">
      <c r="A247" s="420" t="s">
        <v>5763</v>
      </c>
      <c r="B247" s="403" t="s">
        <v>5538</v>
      </c>
      <c r="C247" s="43" t="s">
        <v>1065</v>
      </c>
      <c r="D247" s="43" t="s">
        <v>6154</v>
      </c>
      <c r="E247" s="73" t="s">
        <v>3499</v>
      </c>
      <c r="F247" s="47" t="s">
        <v>988</v>
      </c>
      <c r="G247" s="38" t="s">
        <v>1073</v>
      </c>
      <c r="H247" s="2">
        <v>0</v>
      </c>
    </row>
    <row r="248" spans="1:8" x14ac:dyDescent="0.2">
      <c r="A248" s="420" t="s">
        <v>5783</v>
      </c>
      <c r="B248" s="19" t="s">
        <v>5539</v>
      </c>
      <c r="C248" s="43" t="s">
        <v>1065</v>
      </c>
      <c r="D248" s="43" t="s">
        <v>6154</v>
      </c>
      <c r="E248" s="73" t="s">
        <v>3499</v>
      </c>
      <c r="F248" s="47" t="s">
        <v>988</v>
      </c>
      <c r="G248" s="40" t="s">
        <v>1074</v>
      </c>
      <c r="H248" s="2">
        <v>0</v>
      </c>
    </row>
    <row r="249" spans="1:8" x14ac:dyDescent="0.2">
      <c r="A249" s="420" t="s">
        <v>5784</v>
      </c>
      <c r="B249" s="404" t="s">
        <v>4971</v>
      </c>
      <c r="C249" s="45" t="s">
        <v>1065</v>
      </c>
      <c r="D249" s="43" t="s">
        <v>6154</v>
      </c>
      <c r="E249" s="73" t="s">
        <v>3499</v>
      </c>
      <c r="F249" s="74" t="s">
        <v>988</v>
      </c>
      <c r="G249" s="38" t="s">
        <v>1075</v>
      </c>
      <c r="H249" s="2">
        <v>0</v>
      </c>
    </row>
    <row r="250" spans="1:8" x14ac:dyDescent="0.2">
      <c r="A250" s="420" t="s">
        <v>5785</v>
      </c>
      <c r="B250" s="21" t="s">
        <v>5039</v>
      </c>
      <c r="C250" s="45" t="s">
        <v>1065</v>
      </c>
      <c r="D250" s="43" t="s">
        <v>6154</v>
      </c>
      <c r="E250" s="73" t="s">
        <v>3499</v>
      </c>
      <c r="F250" s="74" t="s">
        <v>988</v>
      </c>
      <c r="G250" s="38" t="s">
        <v>1076</v>
      </c>
      <c r="H250" s="2">
        <v>0</v>
      </c>
    </row>
    <row r="251" spans="1:8" x14ac:dyDescent="0.2">
      <c r="A251" s="420" t="s">
        <v>5786</v>
      </c>
      <c r="B251" s="404" t="s">
        <v>4973</v>
      </c>
      <c r="C251" s="45" t="s">
        <v>1065</v>
      </c>
      <c r="D251" s="43" t="s">
        <v>6154</v>
      </c>
      <c r="E251" s="73" t="s">
        <v>3499</v>
      </c>
      <c r="F251" s="74" t="s">
        <v>988</v>
      </c>
      <c r="G251" s="38" t="s">
        <v>1095</v>
      </c>
      <c r="H251" s="2">
        <v>0</v>
      </c>
    </row>
    <row r="252" spans="1:8" x14ac:dyDescent="0.2">
      <c r="A252" s="420" t="s">
        <v>5787</v>
      </c>
      <c r="B252" s="404" t="s">
        <v>4974</v>
      </c>
      <c r="C252" s="43" t="s">
        <v>1065</v>
      </c>
      <c r="D252" s="43" t="s">
        <v>6154</v>
      </c>
      <c r="E252" s="73" t="s">
        <v>3499</v>
      </c>
      <c r="F252" s="47" t="s">
        <v>988</v>
      </c>
      <c r="G252" s="38" t="s">
        <v>1096</v>
      </c>
      <c r="H252" s="2">
        <v>0</v>
      </c>
    </row>
    <row r="253" spans="1:8" x14ac:dyDescent="0.2">
      <c r="A253" s="420" t="s">
        <v>5794</v>
      </c>
      <c r="B253" s="19" t="s">
        <v>5544</v>
      </c>
      <c r="C253" s="42" t="s">
        <v>1065</v>
      </c>
      <c r="D253" s="43" t="s">
        <v>6154</v>
      </c>
      <c r="E253" s="73" t="s">
        <v>3503</v>
      </c>
      <c r="F253" s="51" t="s">
        <v>1256</v>
      </c>
      <c r="G253" s="169" t="s">
        <v>5541</v>
      </c>
      <c r="H253" s="2">
        <v>0</v>
      </c>
    </row>
    <row r="254" spans="1:8" s="423" customFormat="1" x14ac:dyDescent="0.2">
      <c r="A254" s="422" t="s">
        <v>5971</v>
      </c>
      <c r="B254" s="19" t="s">
        <v>5977</v>
      </c>
      <c r="C254" s="43" t="s">
        <v>1065</v>
      </c>
      <c r="D254" s="43" t="s">
        <v>6154</v>
      </c>
      <c r="E254" s="73" t="s">
        <v>3503</v>
      </c>
      <c r="F254" s="74" t="s">
        <v>1256</v>
      </c>
      <c r="G254" s="6" t="s">
        <v>1271</v>
      </c>
      <c r="H254" s="2">
        <v>0</v>
      </c>
    </row>
    <row r="255" spans="1:8" s="423" customFormat="1" x14ac:dyDescent="0.2">
      <c r="A255" s="422" t="s">
        <v>5972</v>
      </c>
      <c r="B255" s="19" t="s">
        <v>5978</v>
      </c>
      <c r="C255" s="43" t="s">
        <v>1065</v>
      </c>
      <c r="D255" s="43" t="s">
        <v>6154</v>
      </c>
      <c r="E255" s="73" t="s">
        <v>3503</v>
      </c>
      <c r="F255" s="74" t="s">
        <v>1256</v>
      </c>
      <c r="G255" s="6" t="s">
        <v>1272</v>
      </c>
      <c r="H255" s="2">
        <v>0</v>
      </c>
    </row>
    <row r="256" spans="1:8" s="423" customFormat="1" x14ac:dyDescent="0.2">
      <c r="A256" s="422" t="s">
        <v>5973</v>
      </c>
      <c r="B256" s="19" t="s">
        <v>5979</v>
      </c>
      <c r="C256" s="43" t="s">
        <v>1065</v>
      </c>
      <c r="D256" s="43" t="s">
        <v>6154</v>
      </c>
      <c r="E256" s="73" t="s">
        <v>3503</v>
      </c>
      <c r="F256" s="74" t="s">
        <v>1256</v>
      </c>
      <c r="G256" s="6" t="s">
        <v>1273</v>
      </c>
      <c r="H256" s="2">
        <v>0</v>
      </c>
    </row>
    <row r="257" spans="1:8" s="423" customFormat="1" x14ac:dyDescent="0.2">
      <c r="A257" s="422" t="s">
        <v>5974</v>
      </c>
      <c r="B257" s="19" t="s">
        <v>5980</v>
      </c>
      <c r="C257" s="43" t="s">
        <v>1065</v>
      </c>
      <c r="D257" s="43" t="s">
        <v>6154</v>
      </c>
      <c r="E257" s="73" t="s">
        <v>3503</v>
      </c>
      <c r="F257" s="74" t="s">
        <v>1256</v>
      </c>
      <c r="G257" s="6" t="s">
        <v>1274</v>
      </c>
      <c r="H257" s="2">
        <v>0</v>
      </c>
    </row>
    <row r="258" spans="1:8" s="423" customFormat="1" x14ac:dyDescent="0.2">
      <c r="A258" s="422" t="s">
        <v>5975</v>
      </c>
      <c r="B258" s="19" t="s">
        <v>5981</v>
      </c>
      <c r="C258" s="43" t="s">
        <v>1065</v>
      </c>
      <c r="D258" s="43" t="s">
        <v>6154</v>
      </c>
      <c r="E258" s="73" t="s">
        <v>3503</v>
      </c>
      <c r="F258" s="74" t="s">
        <v>1256</v>
      </c>
      <c r="G258" s="6" t="s">
        <v>1275</v>
      </c>
      <c r="H258" s="2">
        <v>0</v>
      </c>
    </row>
    <row r="259" spans="1:8" s="423" customFormat="1" x14ac:dyDescent="0.2">
      <c r="A259" s="422" t="s">
        <v>5976</v>
      </c>
      <c r="B259" s="19" t="s">
        <v>5982</v>
      </c>
      <c r="C259" s="43" t="s">
        <v>1065</v>
      </c>
      <c r="D259" s="43" t="s">
        <v>6154</v>
      </c>
      <c r="E259" s="73" t="s">
        <v>3503</v>
      </c>
      <c r="F259" s="74" t="s">
        <v>1256</v>
      </c>
      <c r="G259" s="6" t="s">
        <v>1276</v>
      </c>
      <c r="H259" s="2">
        <v>0</v>
      </c>
    </row>
    <row r="260" spans="1:8" x14ac:dyDescent="0.2">
      <c r="A260" s="420" t="s">
        <v>5788</v>
      </c>
      <c r="B260" s="404" t="s">
        <v>4969</v>
      </c>
      <c r="C260" s="45" t="s">
        <v>1065</v>
      </c>
      <c r="D260" s="43" t="s">
        <v>6154</v>
      </c>
      <c r="E260" s="73" t="s">
        <v>3503</v>
      </c>
      <c r="F260" s="74" t="s">
        <v>1071</v>
      </c>
      <c r="G260" s="38" t="s">
        <v>1093</v>
      </c>
      <c r="H260" s="2">
        <v>0</v>
      </c>
    </row>
    <row r="261" spans="1:8" x14ac:dyDescent="0.2">
      <c r="A261" s="420" t="s">
        <v>5789</v>
      </c>
      <c r="B261" s="19" t="s">
        <v>5540</v>
      </c>
      <c r="C261" s="43" t="s">
        <v>1065</v>
      </c>
      <c r="D261" s="43" t="s">
        <v>6154</v>
      </c>
      <c r="E261" s="73" t="s">
        <v>3503</v>
      </c>
      <c r="F261" s="74" t="s">
        <v>1256</v>
      </c>
      <c r="G261" s="6" t="s">
        <v>1277</v>
      </c>
      <c r="H261" s="2">
        <v>0</v>
      </c>
    </row>
    <row r="262" spans="1:8" x14ac:dyDescent="0.2">
      <c r="A262" s="420" t="s">
        <v>5792</v>
      </c>
      <c r="B262" s="19" t="s">
        <v>5793</v>
      </c>
      <c r="C262" s="43" t="s">
        <v>1065</v>
      </c>
      <c r="D262" s="43" t="s">
        <v>6154</v>
      </c>
      <c r="E262" s="73" t="s">
        <v>3503</v>
      </c>
      <c r="F262" s="47" t="s">
        <v>1071</v>
      </c>
      <c r="G262" s="38" t="s">
        <v>1072</v>
      </c>
      <c r="H262" s="2">
        <v>0</v>
      </c>
    </row>
    <row r="263" spans="1:8" x14ac:dyDescent="0.2">
      <c r="A263" s="420" t="s">
        <v>5790</v>
      </c>
      <c r="B263" s="19" t="s">
        <v>5542</v>
      </c>
      <c r="C263" s="43" t="s">
        <v>1065</v>
      </c>
      <c r="D263" s="32" t="s">
        <v>6155</v>
      </c>
      <c r="E263" s="73" t="s">
        <v>3499</v>
      </c>
      <c r="F263" s="47" t="s">
        <v>988</v>
      </c>
      <c r="G263" s="55" t="s">
        <v>6008</v>
      </c>
      <c r="H263" s="2">
        <v>1</v>
      </c>
    </row>
    <row r="264" spans="1:8" x14ac:dyDescent="0.2">
      <c r="A264" s="420" t="s">
        <v>5791</v>
      </c>
      <c r="B264" s="19" t="s">
        <v>5543</v>
      </c>
      <c r="C264" s="45" t="s">
        <v>1065</v>
      </c>
      <c r="D264" s="32" t="s">
        <v>6155</v>
      </c>
      <c r="E264" s="73" t="s">
        <v>3499</v>
      </c>
      <c r="F264" s="74" t="s">
        <v>988</v>
      </c>
      <c r="G264" s="38" t="s">
        <v>1097</v>
      </c>
      <c r="H264" s="2">
        <v>0</v>
      </c>
    </row>
    <row r="265" spans="1:8" x14ac:dyDescent="0.2">
      <c r="A265" s="420" t="s">
        <v>5795</v>
      </c>
      <c r="B265" s="404" t="s">
        <v>5048</v>
      </c>
      <c r="C265" s="43" t="s">
        <v>1065</v>
      </c>
      <c r="D265" s="32" t="s">
        <v>6155</v>
      </c>
      <c r="E265" s="73" t="s">
        <v>3499</v>
      </c>
      <c r="F265" s="47" t="s">
        <v>988</v>
      </c>
      <c r="G265" s="38" t="s">
        <v>1098</v>
      </c>
      <c r="H265" s="2">
        <v>0</v>
      </c>
    </row>
    <row r="266" spans="1:8" x14ac:dyDescent="0.2">
      <c r="A266" s="420" t="s">
        <v>5796</v>
      </c>
      <c r="B266" s="404" t="s">
        <v>4978</v>
      </c>
      <c r="C266" s="45" t="s">
        <v>1065</v>
      </c>
      <c r="D266" s="32" t="s">
        <v>6155</v>
      </c>
      <c r="E266" s="73" t="s">
        <v>3499</v>
      </c>
      <c r="F266" s="74" t="s">
        <v>988</v>
      </c>
      <c r="G266" s="38" t="s">
        <v>1099</v>
      </c>
      <c r="H266" s="2">
        <v>0</v>
      </c>
    </row>
    <row r="267" spans="1:8" x14ac:dyDescent="0.2">
      <c r="A267" s="420" t="s">
        <v>5797</v>
      </c>
      <c r="B267" s="404" t="s">
        <v>4980</v>
      </c>
      <c r="C267" s="43" t="s">
        <v>1065</v>
      </c>
      <c r="D267" s="32" t="s">
        <v>6155</v>
      </c>
      <c r="E267" s="73" t="s">
        <v>3499</v>
      </c>
      <c r="F267" s="47" t="s">
        <v>988</v>
      </c>
      <c r="G267" s="38" t="s">
        <v>1101</v>
      </c>
      <c r="H267" s="2">
        <v>1</v>
      </c>
    </row>
    <row r="268" spans="1:8" x14ac:dyDescent="0.2">
      <c r="A268" s="420" t="s">
        <v>5798</v>
      </c>
      <c r="B268" s="398" t="s">
        <v>5456</v>
      </c>
      <c r="C268" s="43" t="s">
        <v>1065</v>
      </c>
      <c r="D268" s="32" t="s">
        <v>6155</v>
      </c>
      <c r="E268" s="73" t="s">
        <v>3499</v>
      </c>
      <c r="F268" s="47" t="s">
        <v>988</v>
      </c>
      <c r="G268" s="20" t="s">
        <v>1947</v>
      </c>
      <c r="H268" s="2">
        <v>0</v>
      </c>
    </row>
    <row r="269" spans="1:8" x14ac:dyDescent="0.2">
      <c r="A269" s="420" t="s">
        <v>5799</v>
      </c>
      <c r="B269" s="404" t="s">
        <v>5049</v>
      </c>
      <c r="C269" s="45" t="s">
        <v>1065</v>
      </c>
      <c r="D269" s="32" t="s">
        <v>6155</v>
      </c>
      <c r="E269" s="73" t="s">
        <v>3499</v>
      </c>
      <c r="F269" s="74" t="s">
        <v>988</v>
      </c>
      <c r="G269" s="38" t="s">
        <v>1088</v>
      </c>
      <c r="H269" s="2">
        <v>0</v>
      </c>
    </row>
    <row r="270" spans="1:8" x14ac:dyDescent="0.2">
      <c r="A270" s="420" t="s">
        <v>5800</v>
      </c>
      <c r="B270" s="404" t="s">
        <v>5050</v>
      </c>
      <c r="C270" s="45" t="s">
        <v>1065</v>
      </c>
      <c r="D270" s="32" t="s">
        <v>6155</v>
      </c>
      <c r="E270" s="73" t="s">
        <v>3499</v>
      </c>
      <c r="F270" s="74" t="s">
        <v>988</v>
      </c>
      <c r="G270" s="38" t="s">
        <v>1089</v>
      </c>
      <c r="H270" s="2">
        <v>0</v>
      </c>
    </row>
    <row r="271" spans="1:8" x14ac:dyDescent="0.2">
      <c r="A271" s="420" t="s">
        <v>5801</v>
      </c>
      <c r="B271" s="404" t="s">
        <v>4991</v>
      </c>
      <c r="C271" s="43" t="s">
        <v>1065</v>
      </c>
      <c r="D271" s="32" t="s">
        <v>6155</v>
      </c>
      <c r="E271" s="73" t="s">
        <v>3499</v>
      </c>
      <c r="F271" s="47" t="s">
        <v>988</v>
      </c>
      <c r="G271" s="55" t="s">
        <v>6009</v>
      </c>
      <c r="H271" s="2">
        <v>0</v>
      </c>
    </row>
    <row r="272" spans="1:8" x14ac:dyDescent="0.2">
      <c r="A272" s="420" t="s">
        <v>5802</v>
      </c>
      <c r="B272" s="404" t="s">
        <v>4993</v>
      </c>
      <c r="C272" s="43" t="s">
        <v>1065</v>
      </c>
      <c r="D272" s="32" t="s">
        <v>6155</v>
      </c>
      <c r="E272" s="73" t="s">
        <v>3499</v>
      </c>
      <c r="F272" s="47" t="s">
        <v>988</v>
      </c>
      <c r="G272" s="55" t="s">
        <v>1281</v>
      </c>
      <c r="H272" s="2">
        <v>0</v>
      </c>
    </row>
    <row r="273" spans="1:8" x14ac:dyDescent="0.2">
      <c r="A273" s="420" t="s">
        <v>5803</v>
      </c>
      <c r="B273" s="21" t="s">
        <v>5047</v>
      </c>
      <c r="C273" s="45" t="s">
        <v>1065</v>
      </c>
      <c r="D273" s="32" t="s">
        <v>6155</v>
      </c>
      <c r="E273" s="73" t="s">
        <v>3499</v>
      </c>
      <c r="F273" s="74" t="s">
        <v>988</v>
      </c>
      <c r="G273" s="38" t="s">
        <v>1090</v>
      </c>
      <c r="H273" s="2">
        <v>0</v>
      </c>
    </row>
    <row r="274" spans="1:8" x14ac:dyDescent="0.2">
      <c r="A274" s="420" t="s">
        <v>5804</v>
      </c>
      <c r="B274" s="404" t="s">
        <v>4995</v>
      </c>
      <c r="C274" s="43" t="s">
        <v>1065</v>
      </c>
      <c r="D274" s="32" t="s">
        <v>6155</v>
      </c>
      <c r="E274" s="73" t="s">
        <v>3499</v>
      </c>
      <c r="F274" s="47" t="s">
        <v>988</v>
      </c>
      <c r="G274" s="38" t="s">
        <v>1102</v>
      </c>
      <c r="H274" s="2">
        <v>0</v>
      </c>
    </row>
    <row r="275" spans="1:8" x14ac:dyDescent="0.2">
      <c r="A275" s="420" t="s">
        <v>5805</v>
      </c>
      <c r="B275" s="19" t="s">
        <v>5545</v>
      </c>
      <c r="C275" s="43" t="s">
        <v>1065</v>
      </c>
      <c r="D275" s="32" t="s">
        <v>6155</v>
      </c>
      <c r="E275" s="73" t="s">
        <v>3503</v>
      </c>
      <c r="F275" s="74" t="s">
        <v>1256</v>
      </c>
      <c r="G275" s="6" t="s">
        <v>1280</v>
      </c>
      <c r="H275" s="2">
        <v>0</v>
      </c>
    </row>
    <row r="276" spans="1:8" x14ac:dyDescent="0.2">
      <c r="A276" s="420" t="s">
        <v>5806</v>
      </c>
      <c r="B276" s="476" t="s">
        <v>5546</v>
      </c>
      <c r="C276" s="45" t="s">
        <v>1014</v>
      </c>
      <c r="D276" s="45" t="s">
        <v>6156</v>
      </c>
      <c r="E276" s="73" t="s">
        <v>3503</v>
      </c>
      <c r="F276" s="74" t="s">
        <v>1071</v>
      </c>
      <c r="G276" s="38" t="s">
        <v>1106</v>
      </c>
      <c r="H276" s="2">
        <v>0</v>
      </c>
    </row>
    <row r="277" spans="1:8" x14ac:dyDescent="0.2">
      <c r="A277" s="420" t="s">
        <v>5807</v>
      </c>
      <c r="B277" s="19" t="s">
        <v>5547</v>
      </c>
      <c r="C277" s="45" t="s">
        <v>1014</v>
      </c>
      <c r="D277" s="45" t="s">
        <v>6156</v>
      </c>
      <c r="E277" s="73" t="s">
        <v>3503</v>
      </c>
      <c r="F277" s="74" t="s">
        <v>1256</v>
      </c>
      <c r="G277" s="6" t="s">
        <v>1282</v>
      </c>
      <c r="H277" s="2">
        <v>0</v>
      </c>
    </row>
    <row r="278" spans="1:8" x14ac:dyDescent="0.2">
      <c r="A278" s="420" t="s">
        <v>5808</v>
      </c>
      <c r="B278" s="21" t="s">
        <v>4997</v>
      </c>
      <c r="C278" s="45" t="s">
        <v>1014</v>
      </c>
      <c r="D278" s="45" t="s">
        <v>6156</v>
      </c>
      <c r="E278" s="73" t="s">
        <v>3499</v>
      </c>
      <c r="F278" s="74" t="s">
        <v>988</v>
      </c>
      <c r="G278" s="38" t="s">
        <v>1108</v>
      </c>
      <c r="H278" s="2">
        <v>0</v>
      </c>
    </row>
    <row r="279" spans="1:8" x14ac:dyDescent="0.2">
      <c r="A279" s="420" t="s">
        <v>5809</v>
      </c>
      <c r="B279" s="404" t="s">
        <v>4999</v>
      </c>
      <c r="C279" s="43" t="s">
        <v>1014</v>
      </c>
      <c r="D279" s="45" t="s">
        <v>6156</v>
      </c>
      <c r="E279" s="73" t="s">
        <v>3499</v>
      </c>
      <c r="F279" s="47" t="s">
        <v>988</v>
      </c>
      <c r="G279" s="40" t="s">
        <v>1091</v>
      </c>
      <c r="H279" s="2">
        <v>0</v>
      </c>
    </row>
    <row r="280" spans="1:8" x14ac:dyDescent="0.2">
      <c r="A280" s="420" t="s">
        <v>5810</v>
      </c>
      <c r="B280" s="21" t="s">
        <v>5051</v>
      </c>
      <c r="C280" s="45" t="s">
        <v>1014</v>
      </c>
      <c r="D280" s="45" t="s">
        <v>6156</v>
      </c>
      <c r="E280" s="73" t="s">
        <v>3499</v>
      </c>
      <c r="F280" s="74" t="s">
        <v>988</v>
      </c>
      <c r="G280" s="38" t="s">
        <v>3361</v>
      </c>
      <c r="H280" s="2">
        <v>0</v>
      </c>
    </row>
    <row r="281" spans="1:8" x14ac:dyDescent="0.2">
      <c r="A281" s="420" t="s">
        <v>5811</v>
      </c>
      <c r="B281" s="404" t="s">
        <v>5000</v>
      </c>
      <c r="C281" s="45" t="s">
        <v>1014</v>
      </c>
      <c r="D281" s="45" t="s">
        <v>6156</v>
      </c>
      <c r="E281" s="73" t="s">
        <v>3499</v>
      </c>
      <c r="F281" s="74" t="s">
        <v>988</v>
      </c>
      <c r="G281" s="38" t="s">
        <v>1109</v>
      </c>
      <c r="H281" s="2">
        <v>0</v>
      </c>
    </row>
    <row r="282" spans="1:8" x14ac:dyDescent="0.2">
      <c r="A282" s="420" t="s">
        <v>5812</v>
      </c>
      <c r="B282" s="404" t="s">
        <v>5002</v>
      </c>
      <c r="C282" s="45" t="s">
        <v>1014</v>
      </c>
      <c r="D282" s="45" t="s">
        <v>6156</v>
      </c>
      <c r="E282" s="73" t="s">
        <v>3499</v>
      </c>
      <c r="F282" s="74" t="s">
        <v>988</v>
      </c>
      <c r="G282" s="38" t="s">
        <v>1196</v>
      </c>
      <c r="H282" s="2">
        <v>0</v>
      </c>
    </row>
    <row r="283" spans="1:8" s="404" customFormat="1" x14ac:dyDescent="0.2">
      <c r="A283" s="420" t="s">
        <v>5813</v>
      </c>
      <c r="B283" s="19" t="s">
        <v>5549</v>
      </c>
      <c r="C283" s="408" t="s">
        <v>573</v>
      </c>
      <c r="D283" s="73" t="s">
        <v>6157</v>
      </c>
      <c r="E283" s="73" t="s">
        <v>3499</v>
      </c>
      <c r="F283" s="51" t="s">
        <v>792</v>
      </c>
      <c r="G283" s="169" t="s">
        <v>6545</v>
      </c>
      <c r="H283" s="2">
        <v>0</v>
      </c>
    </row>
    <row r="284" spans="1:8" x14ac:dyDescent="0.2">
      <c r="A284" s="420" t="s">
        <v>5814</v>
      </c>
      <c r="B284" s="21" t="s">
        <v>5052</v>
      </c>
      <c r="C284" s="43" t="s">
        <v>1014</v>
      </c>
      <c r="D284" s="73" t="s">
        <v>6157</v>
      </c>
      <c r="E284" s="73" t="s">
        <v>3499</v>
      </c>
      <c r="F284" s="38" t="s">
        <v>991</v>
      </c>
      <c r="G284" s="55" t="s">
        <v>6546</v>
      </c>
      <c r="H284" s="2">
        <v>0</v>
      </c>
    </row>
    <row r="285" spans="1:8" x14ac:dyDescent="0.2">
      <c r="A285" s="420" t="s">
        <v>5815</v>
      </c>
      <c r="B285" s="21" t="s">
        <v>5053</v>
      </c>
      <c r="C285" s="45" t="s">
        <v>1014</v>
      </c>
      <c r="D285" s="73" t="s">
        <v>6157</v>
      </c>
      <c r="E285" s="73" t="s">
        <v>3499</v>
      </c>
      <c r="F285" s="38" t="s">
        <v>991</v>
      </c>
      <c r="G285" s="55" t="s">
        <v>6547</v>
      </c>
      <c r="H285" s="2">
        <v>0</v>
      </c>
    </row>
    <row r="286" spans="1:8" x14ac:dyDescent="0.2">
      <c r="A286" s="420" t="s">
        <v>5816</v>
      </c>
      <c r="B286" s="21" t="s">
        <v>5054</v>
      </c>
      <c r="C286" s="43" t="s">
        <v>1014</v>
      </c>
      <c r="D286" s="73" t="s">
        <v>6157</v>
      </c>
      <c r="E286" s="73" t="s">
        <v>3499</v>
      </c>
      <c r="F286" s="40" t="s">
        <v>991</v>
      </c>
      <c r="G286" s="55" t="s">
        <v>6548</v>
      </c>
      <c r="H286" s="2">
        <v>0</v>
      </c>
    </row>
    <row r="287" spans="1:8" x14ac:dyDescent="0.2">
      <c r="A287" s="420" t="s">
        <v>5817</v>
      </c>
      <c r="B287" s="21" t="s">
        <v>5055</v>
      </c>
      <c r="C287" s="45" t="s">
        <v>1014</v>
      </c>
      <c r="D287" s="73" t="s">
        <v>6157</v>
      </c>
      <c r="E287" s="73" t="s">
        <v>3499</v>
      </c>
      <c r="F287" s="38" t="s">
        <v>991</v>
      </c>
      <c r="G287" s="55" t="s">
        <v>6549</v>
      </c>
      <c r="H287" s="2">
        <v>0</v>
      </c>
    </row>
    <row r="288" spans="1:8" x14ac:dyDescent="0.2">
      <c r="A288" s="420" t="s">
        <v>5818</v>
      </c>
      <c r="B288" s="404" t="s">
        <v>5003</v>
      </c>
      <c r="C288" s="45" t="s">
        <v>1014</v>
      </c>
      <c r="D288" s="73" t="s">
        <v>6157</v>
      </c>
      <c r="E288" s="73" t="s">
        <v>3499</v>
      </c>
      <c r="F288" s="74" t="s">
        <v>988</v>
      </c>
      <c r="G288" s="55" t="s">
        <v>6550</v>
      </c>
      <c r="H288" s="2">
        <v>0</v>
      </c>
    </row>
    <row r="289" spans="1:8" x14ac:dyDescent="0.2">
      <c r="A289" s="420" t="s">
        <v>5819</v>
      </c>
      <c r="B289" s="21" t="s">
        <v>5056</v>
      </c>
      <c r="C289" s="45" t="s">
        <v>1014</v>
      </c>
      <c r="D289" s="73" t="s">
        <v>6157</v>
      </c>
      <c r="E289" s="73" t="s">
        <v>3499</v>
      </c>
      <c r="F289" s="74" t="s">
        <v>988</v>
      </c>
      <c r="G289" s="55" t="s">
        <v>6551</v>
      </c>
      <c r="H289" s="2">
        <v>1</v>
      </c>
    </row>
    <row r="290" spans="1:8" s="423" customFormat="1" x14ac:dyDescent="0.2">
      <c r="A290" s="422" t="s">
        <v>5983</v>
      </c>
      <c r="B290" s="398" t="s">
        <v>5577</v>
      </c>
      <c r="C290" s="58" t="s">
        <v>573</v>
      </c>
      <c r="D290" s="73" t="s">
        <v>6157</v>
      </c>
      <c r="E290" s="73" t="s">
        <v>3499</v>
      </c>
      <c r="F290" s="47" t="s">
        <v>988</v>
      </c>
      <c r="G290" s="20" t="s">
        <v>1949</v>
      </c>
      <c r="H290" s="2">
        <v>0</v>
      </c>
    </row>
    <row r="291" spans="1:8" x14ac:dyDescent="0.2">
      <c r="A291" s="420" t="s">
        <v>5820</v>
      </c>
      <c r="B291" s="398" t="s">
        <v>5457</v>
      </c>
      <c r="C291" s="58" t="s">
        <v>573</v>
      </c>
      <c r="D291" s="73" t="s">
        <v>6157</v>
      </c>
      <c r="E291" s="73" t="s">
        <v>3499</v>
      </c>
      <c r="F291" s="47" t="s">
        <v>988</v>
      </c>
      <c r="G291" s="20" t="s">
        <v>5381</v>
      </c>
      <c r="H291" s="2">
        <v>0</v>
      </c>
    </row>
    <row r="292" spans="1:8" x14ac:dyDescent="0.2">
      <c r="A292" s="420" t="s">
        <v>5821</v>
      </c>
      <c r="B292" s="398" t="s">
        <v>5458</v>
      </c>
      <c r="C292" s="58" t="s">
        <v>573</v>
      </c>
      <c r="D292" s="73" t="s">
        <v>6157</v>
      </c>
      <c r="E292" s="73" t="s">
        <v>3499</v>
      </c>
      <c r="F292" s="47" t="s">
        <v>988</v>
      </c>
      <c r="G292" s="20" t="s">
        <v>5382</v>
      </c>
      <c r="H292" s="2">
        <v>0</v>
      </c>
    </row>
    <row r="293" spans="1:8" x14ac:dyDescent="0.2">
      <c r="A293" s="420" t="s">
        <v>5822</v>
      </c>
      <c r="B293" s="21" t="s">
        <v>5057</v>
      </c>
      <c r="C293" s="43" t="s">
        <v>1014</v>
      </c>
      <c r="D293" s="73" t="s">
        <v>6157</v>
      </c>
      <c r="E293" s="73" t="s">
        <v>3499</v>
      </c>
      <c r="F293" s="47" t="s">
        <v>988</v>
      </c>
      <c r="G293" s="55" t="s">
        <v>6552</v>
      </c>
      <c r="H293" s="2">
        <v>0</v>
      </c>
    </row>
    <row r="294" spans="1:8" x14ac:dyDescent="0.2">
      <c r="A294" s="420" t="s">
        <v>5824</v>
      </c>
      <c r="B294" s="21" t="s">
        <v>5827</v>
      </c>
      <c r="C294" s="45" t="s">
        <v>1014</v>
      </c>
      <c r="D294" s="73" t="s">
        <v>6157</v>
      </c>
      <c r="E294" s="73" t="s">
        <v>3499</v>
      </c>
      <c r="F294" s="74" t="s">
        <v>988</v>
      </c>
      <c r="G294" s="55" t="s">
        <v>6553</v>
      </c>
      <c r="H294" s="2">
        <v>1</v>
      </c>
    </row>
    <row r="295" spans="1:8" x14ac:dyDescent="0.2">
      <c r="A295" s="420" t="s">
        <v>5825</v>
      </c>
      <c r="B295" s="402" t="s">
        <v>5833</v>
      </c>
      <c r="C295" s="58" t="s">
        <v>573</v>
      </c>
      <c r="D295" s="73" t="s">
        <v>6157</v>
      </c>
      <c r="E295" s="73" t="s">
        <v>3499</v>
      </c>
      <c r="F295" s="47" t="s">
        <v>988</v>
      </c>
      <c r="G295" s="176" t="s">
        <v>1951</v>
      </c>
      <c r="H295" s="2">
        <v>1</v>
      </c>
    </row>
    <row r="296" spans="1:8" x14ac:dyDescent="0.2">
      <c r="A296" s="420" t="s">
        <v>5888</v>
      </c>
      <c r="B296" s="21" t="s">
        <v>5828</v>
      </c>
      <c r="C296" s="43" t="s">
        <v>1014</v>
      </c>
      <c r="D296" s="73" t="s">
        <v>6157</v>
      </c>
      <c r="E296" s="73" t="s">
        <v>3499</v>
      </c>
      <c r="F296" s="47" t="s">
        <v>988</v>
      </c>
      <c r="G296" s="55" t="s">
        <v>1916</v>
      </c>
      <c r="H296" s="2">
        <v>0</v>
      </c>
    </row>
    <row r="297" spans="1:8" x14ac:dyDescent="0.2">
      <c r="A297" s="420" t="s">
        <v>5889</v>
      </c>
      <c r="B297" s="21" t="s">
        <v>5829</v>
      </c>
      <c r="C297" s="45" t="s">
        <v>1014</v>
      </c>
      <c r="D297" s="73" t="s">
        <v>6157</v>
      </c>
      <c r="E297" s="73" t="s">
        <v>3499</v>
      </c>
      <c r="F297" s="74" t="s">
        <v>988</v>
      </c>
      <c r="G297" s="38" t="s">
        <v>1105</v>
      </c>
      <c r="H297" s="2">
        <v>0</v>
      </c>
    </row>
    <row r="298" spans="1:8" s="404" customFormat="1" x14ac:dyDescent="0.2">
      <c r="A298" s="420" t="s">
        <v>5826</v>
      </c>
      <c r="B298" s="19" t="s">
        <v>5830</v>
      </c>
      <c r="C298" s="408" t="s">
        <v>573</v>
      </c>
      <c r="D298" s="73" t="s">
        <v>6157</v>
      </c>
      <c r="E298" s="73" t="s">
        <v>3499</v>
      </c>
      <c r="F298" s="51" t="s">
        <v>792</v>
      </c>
      <c r="G298" s="169" t="s">
        <v>6554</v>
      </c>
      <c r="H298" s="2">
        <v>0</v>
      </c>
    </row>
    <row r="299" spans="1:8" x14ac:dyDescent="0.2">
      <c r="A299" s="420" t="s">
        <v>5834</v>
      </c>
      <c r="B299" s="21" t="s">
        <v>5831</v>
      </c>
      <c r="C299" s="43" t="s">
        <v>1014</v>
      </c>
      <c r="D299" s="73" t="s">
        <v>6157</v>
      </c>
      <c r="E299" s="73" t="s">
        <v>3499</v>
      </c>
      <c r="F299" s="40" t="s">
        <v>991</v>
      </c>
      <c r="G299" s="55" t="s">
        <v>984</v>
      </c>
      <c r="H299" s="2">
        <v>0</v>
      </c>
    </row>
    <row r="300" spans="1:8" x14ac:dyDescent="0.2">
      <c r="A300" s="420" t="s">
        <v>5835</v>
      </c>
      <c r="B300" s="21" t="s">
        <v>5832</v>
      </c>
      <c r="C300" s="45" t="s">
        <v>1014</v>
      </c>
      <c r="D300" s="73" t="s">
        <v>6157</v>
      </c>
      <c r="E300" s="73" t="s">
        <v>3499</v>
      </c>
      <c r="F300" s="38" t="s">
        <v>991</v>
      </c>
      <c r="G300" s="55" t="s">
        <v>985</v>
      </c>
      <c r="H300" s="2">
        <v>0</v>
      </c>
    </row>
    <row r="301" spans="1:8" x14ac:dyDescent="0.2">
      <c r="A301" s="420" t="s">
        <v>5836</v>
      </c>
      <c r="B301" s="404" t="s">
        <v>5004</v>
      </c>
      <c r="C301" s="233" t="s">
        <v>1014</v>
      </c>
      <c r="D301" s="73" t="s">
        <v>6157</v>
      </c>
      <c r="E301" s="73" t="s">
        <v>3499</v>
      </c>
      <c r="F301" s="47" t="s">
        <v>792</v>
      </c>
      <c r="G301" s="234" t="s">
        <v>3362</v>
      </c>
      <c r="H301" s="2">
        <v>0</v>
      </c>
    </row>
    <row r="302" spans="1:8" x14ac:dyDescent="0.2">
      <c r="A302" s="420" t="s">
        <v>5837</v>
      </c>
      <c r="B302" s="19" t="s">
        <v>5556</v>
      </c>
      <c r="C302" s="233" t="s">
        <v>1014</v>
      </c>
      <c r="D302" s="73" t="s">
        <v>6157</v>
      </c>
      <c r="E302" s="73" t="s">
        <v>3503</v>
      </c>
      <c r="F302" s="47" t="s">
        <v>1256</v>
      </c>
      <c r="G302" s="6" t="s">
        <v>1292</v>
      </c>
      <c r="H302" s="2">
        <v>0</v>
      </c>
    </row>
    <row r="303" spans="1:8" x14ac:dyDescent="0.2">
      <c r="A303" s="420" t="s">
        <v>5839</v>
      </c>
      <c r="B303" s="19" t="s">
        <v>5557</v>
      </c>
      <c r="C303" s="233" t="s">
        <v>1014</v>
      </c>
      <c r="D303" s="73" t="s">
        <v>6157</v>
      </c>
      <c r="E303" s="73" t="s">
        <v>3503</v>
      </c>
      <c r="F303" s="47" t="s">
        <v>1256</v>
      </c>
      <c r="G303" s="6" t="s">
        <v>1293</v>
      </c>
      <c r="H303" s="2">
        <v>0</v>
      </c>
    </row>
    <row r="304" spans="1:8" x14ac:dyDescent="0.2">
      <c r="A304" s="420" t="s">
        <v>5840</v>
      </c>
      <c r="B304" s="21" t="s">
        <v>5061</v>
      </c>
      <c r="C304" s="45" t="s">
        <v>1014</v>
      </c>
      <c r="D304" s="73" t="s">
        <v>6158</v>
      </c>
      <c r="E304" s="73" t="s">
        <v>3499</v>
      </c>
      <c r="F304" s="38" t="s">
        <v>991</v>
      </c>
      <c r="G304" s="38" t="s">
        <v>1181</v>
      </c>
      <c r="H304" s="2">
        <v>0</v>
      </c>
    </row>
    <row r="305" spans="1:8" x14ac:dyDescent="0.2">
      <c r="A305" s="420" t="s">
        <v>5841</v>
      </c>
      <c r="B305" s="21" t="s">
        <v>5062</v>
      </c>
      <c r="C305" s="45" t="s">
        <v>1014</v>
      </c>
      <c r="D305" s="73" t="s">
        <v>6158</v>
      </c>
      <c r="E305" s="73" t="s">
        <v>3499</v>
      </c>
      <c r="F305" s="38" t="s">
        <v>991</v>
      </c>
      <c r="G305" s="38" t="s">
        <v>1182</v>
      </c>
      <c r="H305" s="2">
        <v>0</v>
      </c>
    </row>
    <row r="306" spans="1:8" x14ac:dyDescent="0.2">
      <c r="A306" s="420" t="s">
        <v>5842</v>
      </c>
      <c r="B306" s="398" t="s">
        <v>5459</v>
      </c>
      <c r="C306" s="58" t="s">
        <v>573</v>
      </c>
      <c r="D306" s="73" t="s">
        <v>6158</v>
      </c>
      <c r="E306" s="73" t="s">
        <v>3499</v>
      </c>
      <c r="F306" s="47" t="s">
        <v>988</v>
      </c>
      <c r="G306" s="20" t="s">
        <v>913</v>
      </c>
      <c r="H306" s="2">
        <v>0</v>
      </c>
    </row>
    <row r="307" spans="1:8" x14ac:dyDescent="0.2">
      <c r="A307" s="420" t="s">
        <v>5848</v>
      </c>
      <c r="B307" s="21" t="s">
        <v>5063</v>
      </c>
      <c r="C307" s="45" t="s">
        <v>1014</v>
      </c>
      <c r="D307" s="73" t="s">
        <v>6158</v>
      </c>
      <c r="E307" s="73" t="s">
        <v>3499</v>
      </c>
      <c r="F307" s="74" t="s">
        <v>988</v>
      </c>
      <c r="G307" s="38" t="s">
        <v>1183</v>
      </c>
      <c r="H307" s="2">
        <v>1</v>
      </c>
    </row>
    <row r="308" spans="1:8" x14ac:dyDescent="0.2">
      <c r="A308" s="420" t="s">
        <v>5849</v>
      </c>
      <c r="B308" s="21" t="s">
        <v>5064</v>
      </c>
      <c r="C308" s="45" t="s">
        <v>1014</v>
      </c>
      <c r="D308" s="73" t="s">
        <v>6158</v>
      </c>
      <c r="E308" s="73" t="s">
        <v>3499</v>
      </c>
      <c r="F308" s="74" t="s">
        <v>988</v>
      </c>
      <c r="G308" s="38" t="s">
        <v>1184</v>
      </c>
      <c r="H308" s="2">
        <v>0</v>
      </c>
    </row>
    <row r="309" spans="1:8" x14ac:dyDescent="0.2">
      <c r="A309" s="420" t="s">
        <v>5850</v>
      </c>
      <c r="B309" s="404" t="s">
        <v>5007</v>
      </c>
      <c r="C309" s="41" t="s">
        <v>1014</v>
      </c>
      <c r="D309" s="73" t="s">
        <v>6158</v>
      </c>
      <c r="E309" s="73" t="s">
        <v>3499</v>
      </c>
      <c r="F309" s="52" t="s">
        <v>988</v>
      </c>
      <c r="G309" s="37" t="s">
        <v>1016</v>
      </c>
      <c r="H309" s="2">
        <v>0</v>
      </c>
    </row>
    <row r="310" spans="1:8" s="423" customFormat="1" x14ac:dyDescent="0.2">
      <c r="A310" s="422" t="s">
        <v>5922</v>
      </c>
      <c r="B310" s="21" t="s">
        <v>5926</v>
      </c>
      <c r="C310" s="45" t="s">
        <v>1014</v>
      </c>
      <c r="D310" s="73" t="s">
        <v>6158</v>
      </c>
      <c r="E310" s="73" t="s">
        <v>3499</v>
      </c>
      <c r="F310" s="38" t="s">
        <v>991</v>
      </c>
      <c r="G310" s="38" t="s">
        <v>1018</v>
      </c>
      <c r="H310" s="2">
        <v>0</v>
      </c>
    </row>
    <row r="311" spans="1:8" s="423" customFormat="1" x14ac:dyDescent="0.2">
      <c r="A311" s="422" t="s">
        <v>5923</v>
      </c>
      <c r="B311" s="21" t="s">
        <v>5927</v>
      </c>
      <c r="C311" s="43" t="s">
        <v>1014</v>
      </c>
      <c r="D311" s="73" t="s">
        <v>6158</v>
      </c>
      <c r="E311" s="73" t="s">
        <v>3499</v>
      </c>
      <c r="F311" s="38" t="s">
        <v>991</v>
      </c>
      <c r="G311" s="55" t="s">
        <v>5097</v>
      </c>
      <c r="H311" s="2">
        <v>0</v>
      </c>
    </row>
    <row r="312" spans="1:8" s="423" customFormat="1" x14ac:dyDescent="0.2">
      <c r="A312" s="422" t="s">
        <v>5924</v>
      </c>
      <c r="B312" s="21" t="s">
        <v>5928</v>
      </c>
      <c r="C312" s="43" t="s">
        <v>1014</v>
      </c>
      <c r="D312" s="73" t="s">
        <v>6158</v>
      </c>
      <c r="E312" s="73" t="s">
        <v>3499</v>
      </c>
      <c r="F312" s="38" t="s">
        <v>991</v>
      </c>
      <c r="G312" s="38" t="s">
        <v>1019</v>
      </c>
      <c r="H312" s="2">
        <v>0</v>
      </c>
    </row>
    <row r="313" spans="1:8" s="423" customFormat="1" x14ac:dyDescent="0.2">
      <c r="A313" s="422" t="s">
        <v>5925</v>
      </c>
      <c r="B313" s="21" t="s">
        <v>5929</v>
      </c>
      <c r="C313" s="43" t="s">
        <v>1014</v>
      </c>
      <c r="D313" s="73" t="s">
        <v>6158</v>
      </c>
      <c r="E313" s="73" t="s">
        <v>3499</v>
      </c>
      <c r="F313" s="38" t="s">
        <v>991</v>
      </c>
      <c r="G313" s="55" t="s">
        <v>5098</v>
      </c>
      <c r="H313" s="2">
        <v>0</v>
      </c>
    </row>
    <row r="314" spans="1:8" x14ac:dyDescent="0.2">
      <c r="A314" s="420" t="s">
        <v>5851</v>
      </c>
      <c r="B314" s="398" t="s">
        <v>5460</v>
      </c>
      <c r="C314" s="58" t="s">
        <v>573</v>
      </c>
      <c r="D314" s="73" t="s">
        <v>6158</v>
      </c>
      <c r="E314" s="73" t="s">
        <v>3499</v>
      </c>
      <c r="F314" s="47" t="s">
        <v>988</v>
      </c>
      <c r="G314" s="20" t="s">
        <v>1952</v>
      </c>
      <c r="H314" s="2">
        <v>0</v>
      </c>
    </row>
    <row r="315" spans="1:8" s="423" customFormat="1" x14ac:dyDescent="0.2">
      <c r="A315" s="422" t="s">
        <v>5984</v>
      </c>
      <c r="B315" s="402" t="s">
        <v>5575</v>
      </c>
      <c r="C315" s="58" t="s">
        <v>573</v>
      </c>
      <c r="D315" s="73" t="s">
        <v>6158</v>
      </c>
      <c r="E315" s="73" t="s">
        <v>3499</v>
      </c>
      <c r="F315" s="47" t="s">
        <v>988</v>
      </c>
      <c r="G315" s="20" t="s">
        <v>1953</v>
      </c>
      <c r="H315" s="2">
        <v>0</v>
      </c>
    </row>
    <row r="316" spans="1:8" x14ac:dyDescent="0.2">
      <c r="A316" s="420" t="s">
        <v>5843</v>
      </c>
      <c r="B316" s="402" t="s">
        <v>5461</v>
      </c>
      <c r="C316" s="58" t="s">
        <v>573</v>
      </c>
      <c r="D316" s="73" t="s">
        <v>6158</v>
      </c>
      <c r="E316" s="73" t="s">
        <v>3499</v>
      </c>
      <c r="F316" s="38" t="s">
        <v>991</v>
      </c>
      <c r="G316" s="176" t="s">
        <v>5139</v>
      </c>
      <c r="H316" s="2">
        <v>0</v>
      </c>
    </row>
    <row r="317" spans="1:8" x14ac:dyDescent="0.2">
      <c r="A317" s="420" t="s">
        <v>5844</v>
      </c>
      <c r="B317" s="402" t="s">
        <v>5462</v>
      </c>
      <c r="C317" s="58" t="s">
        <v>573</v>
      </c>
      <c r="D317" s="73" t="s">
        <v>6158</v>
      </c>
      <c r="E317" s="73" t="s">
        <v>3499</v>
      </c>
      <c r="F317" s="38" t="s">
        <v>991</v>
      </c>
      <c r="G317" s="176" t="s">
        <v>5140</v>
      </c>
      <c r="H317" s="2">
        <v>0</v>
      </c>
    </row>
    <row r="318" spans="1:8" x14ac:dyDescent="0.2">
      <c r="A318" s="420" t="s">
        <v>5838</v>
      </c>
      <c r="B318" s="19" t="s">
        <v>5930</v>
      </c>
      <c r="C318" s="45" t="s">
        <v>1014</v>
      </c>
      <c r="D318" s="73" t="s">
        <v>6158</v>
      </c>
      <c r="E318" s="73" t="s">
        <v>3503</v>
      </c>
      <c r="F318" s="74" t="s">
        <v>1256</v>
      </c>
      <c r="G318" s="6" t="s">
        <v>1283</v>
      </c>
      <c r="H318" s="2">
        <v>0</v>
      </c>
    </row>
    <row r="319" spans="1:8" x14ac:dyDescent="0.2">
      <c r="A319" s="420" t="s">
        <v>5845</v>
      </c>
      <c r="B319" s="404" t="s">
        <v>5009</v>
      </c>
      <c r="C319" s="43" t="s">
        <v>1045</v>
      </c>
      <c r="D319" s="43" t="s">
        <v>6159</v>
      </c>
      <c r="E319" s="73" t="s">
        <v>3499</v>
      </c>
      <c r="F319" s="47" t="s">
        <v>988</v>
      </c>
      <c r="G319" s="38" t="s">
        <v>1046</v>
      </c>
      <c r="H319" s="2">
        <v>0</v>
      </c>
    </row>
    <row r="320" spans="1:8" x14ac:dyDescent="0.2">
      <c r="A320" s="420" t="s">
        <v>5846</v>
      </c>
      <c r="B320" s="21" t="s">
        <v>5858</v>
      </c>
      <c r="C320" s="41" t="s">
        <v>1045</v>
      </c>
      <c r="D320" s="43" t="s">
        <v>6159</v>
      </c>
      <c r="E320" s="73" t="s">
        <v>3499</v>
      </c>
      <c r="F320" s="52" t="s">
        <v>988</v>
      </c>
      <c r="G320" s="37" t="s">
        <v>1048</v>
      </c>
      <c r="H320" s="2">
        <v>0</v>
      </c>
    </row>
    <row r="321" spans="1:8" s="423" customFormat="1" x14ac:dyDescent="0.2">
      <c r="A321" s="422" t="s">
        <v>5985</v>
      </c>
      <c r="B321" s="21" t="s">
        <v>5986</v>
      </c>
      <c r="C321" s="43" t="s">
        <v>1045</v>
      </c>
      <c r="D321" s="43" t="s">
        <v>6159</v>
      </c>
      <c r="E321" s="73" t="s">
        <v>3499</v>
      </c>
      <c r="F321" s="38" t="s">
        <v>991</v>
      </c>
      <c r="G321" s="40" t="s">
        <v>1050</v>
      </c>
      <c r="H321" s="2">
        <v>0</v>
      </c>
    </row>
    <row r="322" spans="1:8" x14ac:dyDescent="0.2">
      <c r="A322" s="420" t="s">
        <v>5856</v>
      </c>
      <c r="B322" s="404" t="s">
        <v>5011</v>
      </c>
      <c r="C322" s="43" t="s">
        <v>1045</v>
      </c>
      <c r="D322" s="43" t="s">
        <v>6159</v>
      </c>
      <c r="E322" s="73" t="s">
        <v>3499</v>
      </c>
      <c r="F322" s="38" t="s">
        <v>991</v>
      </c>
      <c r="G322" s="38" t="s">
        <v>1052</v>
      </c>
      <c r="H322" s="2">
        <v>0</v>
      </c>
    </row>
    <row r="323" spans="1:8" s="423" customFormat="1" x14ac:dyDescent="0.2">
      <c r="A323" s="422" t="s">
        <v>5987</v>
      </c>
      <c r="B323" s="21" t="s">
        <v>5988</v>
      </c>
      <c r="C323" s="43" t="s">
        <v>1045</v>
      </c>
      <c r="D323" s="43" t="s">
        <v>6159</v>
      </c>
      <c r="E323" s="73" t="s">
        <v>3499</v>
      </c>
      <c r="F323" s="38" t="s">
        <v>991</v>
      </c>
      <c r="G323" s="38" t="s">
        <v>1053</v>
      </c>
      <c r="H323" s="2">
        <v>0</v>
      </c>
    </row>
    <row r="324" spans="1:8" x14ac:dyDescent="0.2">
      <c r="A324" s="420" t="s">
        <v>5847</v>
      </c>
      <c r="B324" s="19" t="s">
        <v>5559</v>
      </c>
      <c r="C324" s="43" t="s">
        <v>1045</v>
      </c>
      <c r="D324" s="43" t="s">
        <v>6159</v>
      </c>
      <c r="E324" s="73" t="s">
        <v>3499</v>
      </c>
      <c r="F324" s="47" t="s">
        <v>988</v>
      </c>
      <c r="G324" s="38" t="s">
        <v>1054</v>
      </c>
      <c r="H324" s="2">
        <v>0</v>
      </c>
    </row>
    <row r="325" spans="1:8" s="423" customFormat="1" x14ac:dyDescent="0.2">
      <c r="A325" s="422" t="s">
        <v>5989</v>
      </c>
      <c r="B325" s="398" t="s">
        <v>5576</v>
      </c>
      <c r="C325" s="43" t="s">
        <v>1045</v>
      </c>
      <c r="D325" s="43" t="s">
        <v>6159</v>
      </c>
      <c r="E325" s="73" t="s">
        <v>3499</v>
      </c>
      <c r="F325" s="47" t="s">
        <v>988</v>
      </c>
      <c r="G325" s="20" t="s">
        <v>1955</v>
      </c>
      <c r="H325" s="2">
        <v>0</v>
      </c>
    </row>
    <row r="326" spans="1:8" x14ac:dyDescent="0.2">
      <c r="A326" s="420" t="s">
        <v>5859</v>
      </c>
      <c r="B326" s="398" t="s">
        <v>5463</v>
      </c>
      <c r="C326" s="43" t="s">
        <v>1045</v>
      </c>
      <c r="D326" s="43" t="s">
        <v>6159</v>
      </c>
      <c r="E326" s="73" t="s">
        <v>3499</v>
      </c>
      <c r="F326" s="47" t="s">
        <v>988</v>
      </c>
      <c r="G326" s="20" t="s">
        <v>5325</v>
      </c>
      <c r="H326" s="2">
        <v>0</v>
      </c>
    </row>
    <row r="327" spans="1:8" x14ac:dyDescent="0.2">
      <c r="A327" s="420" t="s">
        <v>5860</v>
      </c>
      <c r="B327" s="398" t="s">
        <v>5464</v>
      </c>
      <c r="C327" s="43" t="s">
        <v>1045</v>
      </c>
      <c r="D327" s="43" t="s">
        <v>6159</v>
      </c>
      <c r="E327" s="73" t="s">
        <v>3499</v>
      </c>
      <c r="F327" s="47" t="s">
        <v>988</v>
      </c>
      <c r="G327" s="20" t="s">
        <v>5326</v>
      </c>
      <c r="H327" s="2">
        <v>0</v>
      </c>
    </row>
    <row r="328" spans="1:8" x14ac:dyDescent="0.2">
      <c r="A328" s="420" t="s">
        <v>5861</v>
      </c>
      <c r="B328" s="398" t="s">
        <v>5465</v>
      </c>
      <c r="C328" s="43" t="s">
        <v>1045</v>
      </c>
      <c r="D328" s="43" t="s">
        <v>6159</v>
      </c>
      <c r="E328" s="73" t="s">
        <v>3499</v>
      </c>
      <c r="F328" s="47" t="s">
        <v>988</v>
      </c>
      <c r="G328" s="176" t="s">
        <v>5334</v>
      </c>
      <c r="H328" s="2">
        <v>0</v>
      </c>
    </row>
    <row r="329" spans="1:8" x14ac:dyDescent="0.2">
      <c r="A329" s="420" t="s">
        <v>5862</v>
      </c>
      <c r="B329" s="398" t="s">
        <v>5466</v>
      </c>
      <c r="C329" s="43" t="s">
        <v>1045</v>
      </c>
      <c r="D329" s="43" t="s">
        <v>6159</v>
      </c>
      <c r="E329" s="73" t="s">
        <v>3499</v>
      </c>
      <c r="F329" s="47" t="s">
        <v>988</v>
      </c>
      <c r="G329" s="176" t="s">
        <v>5335</v>
      </c>
      <c r="H329" s="2">
        <v>0</v>
      </c>
    </row>
    <row r="330" spans="1:8" x14ac:dyDescent="0.2">
      <c r="A330" s="420" t="s">
        <v>5863</v>
      </c>
      <c r="B330" s="398" t="s">
        <v>5467</v>
      </c>
      <c r="C330" s="43" t="s">
        <v>1045</v>
      </c>
      <c r="D330" s="43" t="s">
        <v>6159</v>
      </c>
      <c r="E330" s="73" t="s">
        <v>3499</v>
      </c>
      <c r="F330" s="47" t="s">
        <v>988</v>
      </c>
      <c r="G330" s="176" t="s">
        <v>5336</v>
      </c>
      <c r="H330" s="2">
        <v>0</v>
      </c>
    </row>
    <row r="331" spans="1:8" x14ac:dyDescent="0.2">
      <c r="A331" s="420" t="s">
        <v>5852</v>
      </c>
      <c r="B331" s="19" t="s">
        <v>5560</v>
      </c>
      <c r="C331" s="43" t="s">
        <v>1045</v>
      </c>
      <c r="D331" s="43" t="s">
        <v>6159</v>
      </c>
      <c r="E331" s="73" t="s">
        <v>3503</v>
      </c>
      <c r="F331" s="74" t="s">
        <v>1256</v>
      </c>
      <c r="G331" s="6" t="s">
        <v>1284</v>
      </c>
      <c r="H331" s="2">
        <v>0</v>
      </c>
    </row>
    <row r="332" spans="1:8" x14ac:dyDescent="0.2">
      <c r="A332" s="420" t="s">
        <v>5853</v>
      </c>
      <c r="B332" s="404" t="s">
        <v>5013</v>
      </c>
      <c r="C332" s="41" t="s">
        <v>1045</v>
      </c>
      <c r="D332" s="32" t="s">
        <v>6160</v>
      </c>
      <c r="E332" s="73" t="s">
        <v>3499</v>
      </c>
      <c r="F332" s="52" t="s">
        <v>988</v>
      </c>
      <c r="G332" s="37" t="s">
        <v>1055</v>
      </c>
      <c r="H332" s="2">
        <v>0</v>
      </c>
    </row>
    <row r="333" spans="1:8" s="423" customFormat="1" x14ac:dyDescent="0.2">
      <c r="A333" s="422" t="s">
        <v>5990</v>
      </c>
      <c r="B333" s="21" t="s">
        <v>5992</v>
      </c>
      <c r="C333" s="45" t="s">
        <v>1045</v>
      </c>
      <c r="D333" s="32" t="s">
        <v>6160</v>
      </c>
      <c r="E333" s="73" t="s">
        <v>3499</v>
      </c>
      <c r="F333" s="38" t="s">
        <v>991</v>
      </c>
      <c r="G333" s="38" t="s">
        <v>1056</v>
      </c>
      <c r="H333" s="2">
        <v>0</v>
      </c>
    </row>
    <row r="334" spans="1:8" s="423" customFormat="1" x14ac:dyDescent="0.2">
      <c r="A334" s="422" t="s">
        <v>5991</v>
      </c>
      <c r="B334" s="21" t="s">
        <v>5993</v>
      </c>
      <c r="C334" s="45" t="s">
        <v>1045</v>
      </c>
      <c r="D334" s="32" t="s">
        <v>6160</v>
      </c>
      <c r="E334" s="73" t="s">
        <v>3499</v>
      </c>
      <c r="F334" s="38" t="s">
        <v>991</v>
      </c>
      <c r="G334" s="38" t="s">
        <v>1057</v>
      </c>
      <c r="H334" s="2">
        <v>0</v>
      </c>
    </row>
    <row r="335" spans="1:8" x14ac:dyDescent="0.2">
      <c r="A335" s="420" t="s">
        <v>5865</v>
      </c>
      <c r="B335" s="19" t="s">
        <v>5561</v>
      </c>
      <c r="C335" s="45" t="s">
        <v>1045</v>
      </c>
      <c r="D335" s="32" t="s">
        <v>6160</v>
      </c>
      <c r="E335" s="73" t="s">
        <v>3499</v>
      </c>
      <c r="F335" s="74" t="s">
        <v>988</v>
      </c>
      <c r="G335" s="38" t="s">
        <v>1058</v>
      </c>
      <c r="H335" s="2">
        <v>0</v>
      </c>
    </row>
    <row r="336" spans="1:8" x14ac:dyDescent="0.2">
      <c r="A336" s="420" t="s">
        <v>5857</v>
      </c>
      <c r="B336" s="402" t="s">
        <v>5468</v>
      </c>
      <c r="C336" s="43" t="s">
        <v>1045</v>
      </c>
      <c r="D336" s="32" t="s">
        <v>6160</v>
      </c>
      <c r="E336" s="73" t="s">
        <v>3499</v>
      </c>
      <c r="F336" s="47" t="s">
        <v>988</v>
      </c>
      <c r="G336" s="20" t="s">
        <v>849</v>
      </c>
      <c r="H336" s="2">
        <v>0</v>
      </c>
    </row>
    <row r="337" spans="1:8" x14ac:dyDescent="0.2">
      <c r="A337" s="420" t="s">
        <v>5854</v>
      </c>
      <c r="B337" s="404" t="s">
        <v>5015</v>
      </c>
      <c r="C337" s="41" t="s">
        <v>1045</v>
      </c>
      <c r="D337" s="32" t="s">
        <v>6160</v>
      </c>
      <c r="E337" s="73" t="s">
        <v>3499</v>
      </c>
      <c r="F337" s="52" t="s">
        <v>988</v>
      </c>
      <c r="G337" s="37" t="s">
        <v>1059</v>
      </c>
      <c r="H337" s="2">
        <v>0</v>
      </c>
    </row>
    <row r="338" spans="1:8" s="423" customFormat="1" x14ac:dyDescent="0.2">
      <c r="A338" s="422" t="s">
        <v>5994</v>
      </c>
      <c r="B338" s="21" t="s">
        <v>5996</v>
      </c>
      <c r="C338" s="43" t="s">
        <v>1045</v>
      </c>
      <c r="D338" s="32" t="s">
        <v>6160</v>
      </c>
      <c r="E338" s="73" t="s">
        <v>3499</v>
      </c>
      <c r="F338" s="40" t="s">
        <v>991</v>
      </c>
      <c r="G338" s="55" t="s">
        <v>1206</v>
      </c>
      <c r="H338" s="2">
        <v>0</v>
      </c>
    </row>
    <row r="339" spans="1:8" s="423" customFormat="1" x14ac:dyDescent="0.2">
      <c r="A339" s="422" t="s">
        <v>5995</v>
      </c>
      <c r="B339" s="21" t="s">
        <v>5997</v>
      </c>
      <c r="C339" s="43" t="s">
        <v>1045</v>
      </c>
      <c r="D339" s="32" t="s">
        <v>6160</v>
      </c>
      <c r="E339" s="73" t="s">
        <v>3499</v>
      </c>
      <c r="F339" s="38" t="s">
        <v>991</v>
      </c>
      <c r="G339" s="55" t="s">
        <v>6012</v>
      </c>
      <c r="H339" s="2">
        <v>0</v>
      </c>
    </row>
    <row r="340" spans="1:8" x14ac:dyDescent="0.2">
      <c r="A340" s="420" t="s">
        <v>5866</v>
      </c>
      <c r="B340" s="19" t="s">
        <v>5562</v>
      </c>
      <c r="C340" s="45" t="s">
        <v>1045</v>
      </c>
      <c r="D340" s="32" t="s">
        <v>6160</v>
      </c>
      <c r="E340" s="73" t="s">
        <v>3499</v>
      </c>
      <c r="F340" s="74" t="s">
        <v>988</v>
      </c>
      <c r="G340" s="38" t="s">
        <v>1060</v>
      </c>
      <c r="H340" s="2">
        <v>0</v>
      </c>
    </row>
    <row r="341" spans="1:8" x14ac:dyDescent="0.2">
      <c r="A341" s="420" t="s">
        <v>5855</v>
      </c>
      <c r="B341" s="19" t="s">
        <v>5563</v>
      </c>
      <c r="C341" s="41" t="s">
        <v>1045</v>
      </c>
      <c r="D341" s="32" t="s">
        <v>6160</v>
      </c>
      <c r="E341" s="73" t="s">
        <v>3499</v>
      </c>
      <c r="F341" s="52" t="s">
        <v>988</v>
      </c>
      <c r="G341" s="480" t="s">
        <v>6013</v>
      </c>
      <c r="H341" s="2">
        <v>0</v>
      </c>
    </row>
    <row r="342" spans="1:8" s="423" customFormat="1" x14ac:dyDescent="0.2">
      <c r="A342" s="422" t="s">
        <v>5998</v>
      </c>
      <c r="B342" s="19" t="s">
        <v>6002</v>
      </c>
      <c r="C342" s="43" t="s">
        <v>1045</v>
      </c>
      <c r="D342" s="32" t="s">
        <v>6160</v>
      </c>
      <c r="E342" s="73" t="s">
        <v>3499</v>
      </c>
      <c r="F342" s="38" t="s">
        <v>991</v>
      </c>
      <c r="G342" s="55" t="s">
        <v>6014</v>
      </c>
      <c r="H342" s="2">
        <v>0</v>
      </c>
    </row>
    <row r="343" spans="1:8" s="423" customFormat="1" x14ac:dyDescent="0.2">
      <c r="A343" s="422" t="s">
        <v>5999</v>
      </c>
      <c r="B343" s="19" t="s">
        <v>6003</v>
      </c>
      <c r="C343" s="43" t="s">
        <v>1045</v>
      </c>
      <c r="D343" s="32" t="s">
        <v>6160</v>
      </c>
      <c r="E343" s="73" t="s">
        <v>3499</v>
      </c>
      <c r="F343" s="38" t="s">
        <v>991</v>
      </c>
      <c r="G343" s="38" t="s">
        <v>1061</v>
      </c>
      <c r="H343" s="2">
        <v>0</v>
      </c>
    </row>
    <row r="344" spans="1:8" s="423" customFormat="1" x14ac:dyDescent="0.2">
      <c r="A344" s="422" t="s">
        <v>6000</v>
      </c>
      <c r="B344" s="19" t="s">
        <v>6004</v>
      </c>
      <c r="C344" s="43" t="s">
        <v>1045</v>
      </c>
      <c r="D344" s="32" t="s">
        <v>6160</v>
      </c>
      <c r="E344" s="73" t="s">
        <v>3499</v>
      </c>
      <c r="F344" s="38" t="s">
        <v>991</v>
      </c>
      <c r="G344" s="38" t="s">
        <v>1062</v>
      </c>
      <c r="H344" s="2">
        <v>0</v>
      </c>
    </row>
    <row r="345" spans="1:8" s="423" customFormat="1" x14ac:dyDescent="0.2">
      <c r="A345" s="422" t="s">
        <v>6001</v>
      </c>
      <c r="B345" s="19" t="s">
        <v>6005</v>
      </c>
      <c r="C345" s="43" t="s">
        <v>1045</v>
      </c>
      <c r="D345" s="32" t="s">
        <v>6160</v>
      </c>
      <c r="E345" s="73" t="s">
        <v>3499</v>
      </c>
      <c r="F345" s="40" t="s">
        <v>991</v>
      </c>
      <c r="G345" s="38" t="s">
        <v>1063</v>
      </c>
      <c r="H345" s="2">
        <v>0</v>
      </c>
    </row>
    <row r="346" spans="1:8" x14ac:dyDescent="0.2">
      <c r="A346" s="420" t="s">
        <v>5867</v>
      </c>
      <c r="B346" s="402" t="s">
        <v>5469</v>
      </c>
      <c r="C346" s="43" t="s">
        <v>1045</v>
      </c>
      <c r="D346" s="32" t="s">
        <v>6160</v>
      </c>
      <c r="E346" s="73" t="s">
        <v>3499</v>
      </c>
      <c r="F346" s="47" t="s">
        <v>988</v>
      </c>
      <c r="G346" s="20" t="s">
        <v>851</v>
      </c>
      <c r="H346" s="2">
        <v>0</v>
      </c>
    </row>
    <row r="347" spans="1:8" x14ac:dyDescent="0.2">
      <c r="A347" s="420" t="s">
        <v>5868</v>
      </c>
      <c r="B347" s="402" t="s">
        <v>5470</v>
      </c>
      <c r="C347" s="43" t="s">
        <v>1045</v>
      </c>
      <c r="D347" s="32" t="s">
        <v>6160</v>
      </c>
      <c r="E347" s="73" t="s">
        <v>3499</v>
      </c>
      <c r="F347" s="47" t="s">
        <v>988</v>
      </c>
      <c r="G347" s="176" t="s">
        <v>1956</v>
      </c>
      <c r="H347" s="2">
        <v>0</v>
      </c>
    </row>
    <row r="348" spans="1:8" x14ac:dyDescent="0.2">
      <c r="A348" s="420" t="s">
        <v>5864</v>
      </c>
      <c r="B348" s="19" t="s">
        <v>5564</v>
      </c>
      <c r="C348" s="43" t="s">
        <v>1045</v>
      </c>
      <c r="D348" s="32" t="s">
        <v>6160</v>
      </c>
      <c r="E348" s="73" t="s">
        <v>3503</v>
      </c>
      <c r="F348" s="74" t="s">
        <v>1256</v>
      </c>
      <c r="G348" s="133" t="s">
        <v>1884</v>
      </c>
      <c r="H348" s="2">
        <v>0</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7"/>
  <sheetViews>
    <sheetView topLeftCell="A115" workbookViewId="0">
      <selection activeCell="B2" sqref="B2:H157"/>
    </sheetView>
  </sheetViews>
  <sheetFormatPr defaultColWidth="9.33203125" defaultRowHeight="12.75" x14ac:dyDescent="0.2"/>
  <cols>
    <col min="1" max="1" width="15.6640625" style="510" bestFit="1" customWidth="1"/>
    <col min="2" max="16384" width="9.33203125" style="510"/>
  </cols>
  <sheetData>
    <row r="1" spans="1:8" x14ac:dyDescent="0.2">
      <c r="A1" s="510" t="s">
        <v>5126</v>
      </c>
      <c r="B1" s="4">
        <v>2021</v>
      </c>
      <c r="C1" s="4">
        <v>2022</v>
      </c>
      <c r="D1" s="4">
        <v>2023</v>
      </c>
      <c r="E1" s="4">
        <v>2024</v>
      </c>
      <c r="F1" s="4">
        <v>2025</v>
      </c>
      <c r="G1" s="4">
        <v>2026</v>
      </c>
      <c r="H1" s="510" t="s">
        <v>3353</v>
      </c>
    </row>
    <row r="2" spans="1:8" x14ac:dyDescent="0.2">
      <c r="A2" s="510" t="s">
        <v>5585</v>
      </c>
      <c r="B2" s="544">
        <v>0</v>
      </c>
      <c r="C2" s="544">
        <v>0</v>
      </c>
      <c r="D2" s="544">
        <v>0</v>
      </c>
      <c r="E2" s="544">
        <v>1</v>
      </c>
      <c r="F2" s="544">
        <v>0</v>
      </c>
      <c r="G2" s="544">
        <v>1</v>
      </c>
      <c r="H2" s="544">
        <v>2</v>
      </c>
    </row>
    <row r="3" spans="1:8" x14ac:dyDescent="0.2">
      <c r="A3" s="510" t="s">
        <v>5586</v>
      </c>
      <c r="B3" s="544">
        <v>0</v>
      </c>
      <c r="C3" s="544">
        <v>0</v>
      </c>
      <c r="D3" s="544">
        <v>0</v>
      </c>
      <c r="E3" s="544">
        <v>1</v>
      </c>
      <c r="F3" s="544">
        <v>0</v>
      </c>
      <c r="G3" s="544">
        <v>1</v>
      </c>
      <c r="H3" s="544">
        <v>2</v>
      </c>
    </row>
    <row r="4" spans="1:8" x14ac:dyDescent="0.2">
      <c r="A4" s="510" t="s">
        <v>5587</v>
      </c>
      <c r="B4" s="544">
        <v>0</v>
      </c>
      <c r="C4" s="544">
        <v>0</v>
      </c>
      <c r="D4" s="544">
        <v>0</v>
      </c>
      <c r="E4" s="544">
        <v>1</v>
      </c>
      <c r="F4" s="544">
        <v>0</v>
      </c>
      <c r="G4" s="544">
        <v>1</v>
      </c>
      <c r="H4" s="544">
        <v>2</v>
      </c>
    </row>
    <row r="5" spans="1:8" x14ac:dyDescent="0.2">
      <c r="A5" s="510" t="s">
        <v>5588</v>
      </c>
      <c r="B5" s="544">
        <v>0</v>
      </c>
      <c r="C5" s="544">
        <v>0</v>
      </c>
      <c r="D5" s="544">
        <v>1</v>
      </c>
      <c r="E5" s="544">
        <v>0</v>
      </c>
      <c r="F5" s="544">
        <v>0</v>
      </c>
      <c r="G5" s="544">
        <v>0</v>
      </c>
      <c r="H5" s="544">
        <v>1</v>
      </c>
    </row>
    <row r="6" spans="1:8" x14ac:dyDescent="0.2">
      <c r="A6" s="510" t="s">
        <v>5589</v>
      </c>
      <c r="B6" s="544">
        <v>0</v>
      </c>
      <c r="C6" s="544">
        <v>0</v>
      </c>
      <c r="D6" s="544">
        <v>0</v>
      </c>
      <c r="E6" s="544">
        <v>1</v>
      </c>
      <c r="F6" s="544">
        <v>0</v>
      </c>
      <c r="G6" s="544">
        <v>1</v>
      </c>
      <c r="H6" s="544">
        <v>2</v>
      </c>
    </row>
    <row r="7" spans="1:8" x14ac:dyDescent="0.2">
      <c r="A7" s="510" t="s">
        <v>5590</v>
      </c>
      <c r="B7" s="544">
        <v>0</v>
      </c>
      <c r="C7" s="544">
        <v>0</v>
      </c>
      <c r="D7" s="544">
        <v>0</v>
      </c>
      <c r="E7" s="544">
        <v>0</v>
      </c>
      <c r="F7" s="544">
        <v>1</v>
      </c>
      <c r="G7" s="544">
        <v>0</v>
      </c>
      <c r="H7" s="544">
        <v>1</v>
      </c>
    </row>
    <row r="8" spans="1:8" x14ac:dyDescent="0.2">
      <c r="A8" s="510" t="s">
        <v>5591</v>
      </c>
      <c r="B8" s="544">
        <v>0</v>
      </c>
      <c r="C8" s="544">
        <v>0</v>
      </c>
      <c r="D8" s="544">
        <v>3</v>
      </c>
      <c r="E8" s="544">
        <v>0</v>
      </c>
      <c r="F8" s="544">
        <v>0</v>
      </c>
      <c r="G8" s="544">
        <v>3</v>
      </c>
      <c r="H8" s="544">
        <v>6</v>
      </c>
    </row>
    <row r="9" spans="1:8" x14ac:dyDescent="0.2">
      <c r="A9" s="510" t="s">
        <v>5592</v>
      </c>
      <c r="B9" s="544">
        <v>0</v>
      </c>
      <c r="C9" s="544">
        <v>0</v>
      </c>
      <c r="D9" s="544">
        <v>0</v>
      </c>
      <c r="E9" s="544">
        <v>0</v>
      </c>
      <c r="F9" s="544">
        <v>1</v>
      </c>
      <c r="G9" s="544">
        <v>1</v>
      </c>
      <c r="H9" s="544">
        <v>2</v>
      </c>
    </row>
    <row r="10" spans="1:8" x14ac:dyDescent="0.2">
      <c r="A10" s="510" t="s">
        <v>5598</v>
      </c>
      <c r="B10" s="544">
        <v>0</v>
      </c>
      <c r="C10" s="544">
        <v>1</v>
      </c>
      <c r="D10" s="544">
        <v>0</v>
      </c>
      <c r="E10" s="544">
        <v>1</v>
      </c>
      <c r="F10" s="544">
        <v>0</v>
      </c>
      <c r="G10" s="544">
        <v>0</v>
      </c>
      <c r="H10" s="544">
        <v>2</v>
      </c>
    </row>
    <row r="11" spans="1:8" x14ac:dyDescent="0.2">
      <c r="A11" s="510" t="s">
        <v>5599</v>
      </c>
      <c r="B11" s="544">
        <v>0</v>
      </c>
      <c r="C11" s="544">
        <v>0</v>
      </c>
      <c r="D11" s="544">
        <v>1</v>
      </c>
      <c r="E11" s="544">
        <v>0</v>
      </c>
      <c r="F11" s="544">
        <v>0</v>
      </c>
      <c r="G11" s="544">
        <v>1</v>
      </c>
      <c r="H11" s="544">
        <v>2</v>
      </c>
    </row>
    <row r="12" spans="1:8" x14ac:dyDescent="0.2">
      <c r="A12" s="510" t="s">
        <v>5600</v>
      </c>
      <c r="B12" s="544">
        <v>0</v>
      </c>
      <c r="C12" s="544">
        <v>0</v>
      </c>
      <c r="D12" s="544">
        <v>1</v>
      </c>
      <c r="E12" s="544">
        <v>0</v>
      </c>
      <c r="F12" s="544">
        <v>0</v>
      </c>
      <c r="G12" s="544">
        <v>2</v>
      </c>
      <c r="H12" s="544">
        <v>3</v>
      </c>
    </row>
    <row r="13" spans="1:8" x14ac:dyDescent="0.2">
      <c r="A13" s="510" t="s">
        <v>5601</v>
      </c>
      <c r="B13" s="544">
        <v>0</v>
      </c>
      <c r="C13" s="544">
        <v>2</v>
      </c>
      <c r="D13" s="544">
        <v>3</v>
      </c>
      <c r="E13" s="544">
        <v>0</v>
      </c>
      <c r="F13" s="544">
        <v>0</v>
      </c>
      <c r="G13" s="544">
        <v>1</v>
      </c>
      <c r="H13" s="544">
        <v>6</v>
      </c>
    </row>
    <row r="14" spans="1:8" x14ac:dyDescent="0.2">
      <c r="A14" s="510" t="s">
        <v>5602</v>
      </c>
      <c r="B14" s="544">
        <v>0</v>
      </c>
      <c r="C14" s="544">
        <v>0</v>
      </c>
      <c r="D14" s="544">
        <v>3</v>
      </c>
      <c r="E14" s="544">
        <v>3</v>
      </c>
      <c r="F14" s="544">
        <v>0</v>
      </c>
      <c r="G14" s="544">
        <v>0</v>
      </c>
      <c r="H14" s="544">
        <v>6</v>
      </c>
    </row>
    <row r="15" spans="1:8" x14ac:dyDescent="0.2">
      <c r="A15" s="510" t="s">
        <v>5603</v>
      </c>
      <c r="B15" s="544">
        <v>0</v>
      </c>
      <c r="C15" s="544">
        <v>0</v>
      </c>
      <c r="D15" s="544">
        <v>1</v>
      </c>
      <c r="E15" s="544">
        <v>1</v>
      </c>
      <c r="F15" s="544">
        <v>0</v>
      </c>
      <c r="G15" s="544">
        <v>0</v>
      </c>
      <c r="H15" s="544">
        <v>2</v>
      </c>
    </row>
    <row r="16" spans="1:8" x14ac:dyDescent="0.2">
      <c r="A16" s="510" t="s">
        <v>5604</v>
      </c>
      <c r="B16" s="544">
        <v>0</v>
      </c>
      <c r="C16" s="544">
        <v>0</v>
      </c>
      <c r="D16" s="544">
        <v>1</v>
      </c>
      <c r="E16" s="544">
        <v>1</v>
      </c>
      <c r="F16" s="544">
        <v>0</v>
      </c>
      <c r="G16" s="544">
        <v>0</v>
      </c>
      <c r="H16" s="544">
        <v>2</v>
      </c>
    </row>
    <row r="17" spans="1:8" x14ac:dyDescent="0.2">
      <c r="A17" s="510" t="s">
        <v>5605</v>
      </c>
      <c r="B17" s="544">
        <v>0</v>
      </c>
      <c r="C17" s="544">
        <v>0</v>
      </c>
      <c r="D17" s="544">
        <v>0</v>
      </c>
      <c r="E17" s="544">
        <v>0</v>
      </c>
      <c r="F17" s="544">
        <v>1</v>
      </c>
      <c r="G17" s="544">
        <v>0</v>
      </c>
      <c r="H17" s="544">
        <v>1</v>
      </c>
    </row>
    <row r="18" spans="1:8" x14ac:dyDescent="0.2">
      <c r="A18" s="510" t="s">
        <v>5606</v>
      </c>
      <c r="B18" s="544">
        <v>0</v>
      </c>
      <c r="C18" s="544">
        <v>0</v>
      </c>
      <c r="D18" s="544">
        <v>0</v>
      </c>
      <c r="E18" s="544">
        <v>0</v>
      </c>
      <c r="F18" s="544">
        <v>0</v>
      </c>
      <c r="G18" s="544">
        <v>1</v>
      </c>
      <c r="H18" s="544">
        <v>1</v>
      </c>
    </row>
    <row r="19" spans="1:8" x14ac:dyDescent="0.2">
      <c r="A19" s="510" t="s">
        <v>5616</v>
      </c>
      <c r="B19" s="544">
        <v>1</v>
      </c>
      <c r="C19" s="544">
        <v>0</v>
      </c>
      <c r="D19" s="544">
        <v>0</v>
      </c>
      <c r="E19" s="544">
        <v>0</v>
      </c>
      <c r="F19" s="544">
        <v>0</v>
      </c>
      <c r="G19" s="544">
        <v>0</v>
      </c>
      <c r="H19" s="544">
        <v>1</v>
      </c>
    </row>
    <row r="20" spans="1:8" x14ac:dyDescent="0.2">
      <c r="A20" s="510" t="s">
        <v>5610</v>
      </c>
      <c r="B20" s="544">
        <v>0</v>
      </c>
      <c r="C20" s="544">
        <v>2</v>
      </c>
      <c r="D20" s="544">
        <v>0</v>
      </c>
      <c r="E20" s="544">
        <v>2</v>
      </c>
      <c r="F20" s="544">
        <v>0</v>
      </c>
      <c r="G20" s="544">
        <v>0</v>
      </c>
      <c r="H20" s="544">
        <v>4</v>
      </c>
    </row>
    <row r="21" spans="1:8" x14ac:dyDescent="0.2">
      <c r="A21" s="510" t="s">
        <v>5618</v>
      </c>
      <c r="B21" s="544">
        <v>0</v>
      </c>
      <c r="C21" s="544">
        <v>0</v>
      </c>
      <c r="D21" s="544">
        <v>0</v>
      </c>
      <c r="E21" s="544">
        <v>2</v>
      </c>
      <c r="F21" s="544">
        <v>0</v>
      </c>
      <c r="G21" s="544">
        <v>2</v>
      </c>
      <c r="H21" s="544">
        <v>4</v>
      </c>
    </row>
    <row r="22" spans="1:8" x14ac:dyDescent="0.2">
      <c r="A22" s="510" t="s">
        <v>5619</v>
      </c>
      <c r="B22" s="544">
        <v>0</v>
      </c>
      <c r="C22" s="544">
        <v>0</v>
      </c>
      <c r="D22" s="544">
        <v>0</v>
      </c>
      <c r="E22" s="544">
        <v>2</v>
      </c>
      <c r="F22" s="544">
        <v>0</v>
      </c>
      <c r="G22" s="544">
        <v>3</v>
      </c>
      <c r="H22" s="544">
        <v>5</v>
      </c>
    </row>
    <row r="23" spans="1:8" x14ac:dyDescent="0.2">
      <c r="A23" s="510" t="s">
        <v>5620</v>
      </c>
      <c r="B23" s="544">
        <v>0</v>
      </c>
      <c r="C23" s="544">
        <v>0</v>
      </c>
      <c r="D23" s="544">
        <v>0</v>
      </c>
      <c r="E23" s="544">
        <v>0</v>
      </c>
      <c r="F23" s="544">
        <v>0</v>
      </c>
      <c r="G23" s="544">
        <v>1</v>
      </c>
      <c r="H23" s="544">
        <v>1</v>
      </c>
    </row>
    <row r="24" spans="1:8" x14ac:dyDescent="0.2">
      <c r="A24" s="510" t="s">
        <v>5613</v>
      </c>
      <c r="B24" s="544">
        <v>0</v>
      </c>
      <c r="C24" s="544">
        <v>0</v>
      </c>
      <c r="D24" s="544">
        <v>0</v>
      </c>
      <c r="E24" s="544">
        <v>0</v>
      </c>
      <c r="F24" s="544">
        <v>0</v>
      </c>
      <c r="G24" s="544">
        <v>4</v>
      </c>
      <c r="H24" s="544">
        <v>4</v>
      </c>
    </row>
    <row r="25" spans="1:8" x14ac:dyDescent="0.2">
      <c r="A25" s="510" t="s">
        <v>5622</v>
      </c>
      <c r="B25" s="544">
        <v>0</v>
      </c>
      <c r="C25" s="544">
        <v>0</v>
      </c>
      <c r="D25" s="544">
        <v>5</v>
      </c>
      <c r="E25" s="544">
        <v>4</v>
      </c>
      <c r="F25" s="544">
        <v>0</v>
      </c>
      <c r="G25" s="544">
        <v>0</v>
      </c>
      <c r="H25" s="544">
        <v>9</v>
      </c>
    </row>
    <row r="26" spans="1:8" x14ac:dyDescent="0.2">
      <c r="A26" s="510" t="s">
        <v>5623</v>
      </c>
      <c r="B26" s="544">
        <v>0</v>
      </c>
      <c r="C26" s="544">
        <v>0</v>
      </c>
      <c r="D26" s="544">
        <v>8</v>
      </c>
      <c r="E26" s="544">
        <v>8</v>
      </c>
      <c r="F26" s="544">
        <v>0</v>
      </c>
      <c r="G26" s="544">
        <v>0</v>
      </c>
      <c r="H26" s="544">
        <v>16</v>
      </c>
    </row>
    <row r="27" spans="1:8" x14ac:dyDescent="0.2">
      <c r="A27" s="510" t="s">
        <v>5624</v>
      </c>
      <c r="B27" s="544">
        <v>0</v>
      </c>
      <c r="C27" s="544">
        <v>3</v>
      </c>
      <c r="D27" s="544">
        <v>1</v>
      </c>
      <c r="E27" s="544">
        <v>3</v>
      </c>
      <c r="F27" s="544">
        <v>1</v>
      </c>
      <c r="G27" s="544">
        <v>1</v>
      </c>
      <c r="H27" s="544">
        <v>9</v>
      </c>
    </row>
    <row r="28" spans="1:8" x14ac:dyDescent="0.2">
      <c r="A28" s="510" t="s">
        <v>5627</v>
      </c>
      <c r="B28" s="544">
        <v>0</v>
      </c>
      <c r="C28" s="544">
        <v>0</v>
      </c>
      <c r="D28" s="544">
        <v>0</v>
      </c>
      <c r="E28" s="544">
        <v>0</v>
      </c>
      <c r="F28" s="544">
        <v>0</v>
      </c>
      <c r="G28" s="544">
        <v>1</v>
      </c>
      <c r="H28" s="544">
        <v>1</v>
      </c>
    </row>
    <row r="29" spans="1:8" x14ac:dyDescent="0.2">
      <c r="A29" s="510" t="s">
        <v>5628</v>
      </c>
      <c r="B29" s="544">
        <v>0</v>
      </c>
      <c r="C29" s="544">
        <v>0</v>
      </c>
      <c r="D29" s="544">
        <v>0</v>
      </c>
      <c r="E29" s="544">
        <v>1</v>
      </c>
      <c r="F29" s="544">
        <v>1</v>
      </c>
      <c r="G29" s="544">
        <v>0</v>
      </c>
      <c r="H29" s="544">
        <v>2</v>
      </c>
    </row>
    <row r="30" spans="1:8" x14ac:dyDescent="0.2">
      <c r="A30" s="510" t="s">
        <v>5635</v>
      </c>
      <c r="B30" s="544">
        <v>0</v>
      </c>
      <c r="C30" s="544">
        <v>0</v>
      </c>
      <c r="D30" s="544">
        <v>0</v>
      </c>
      <c r="E30" s="544">
        <v>0</v>
      </c>
      <c r="F30" s="544">
        <v>0</v>
      </c>
      <c r="G30" s="544">
        <v>1</v>
      </c>
      <c r="H30" s="544">
        <v>1</v>
      </c>
    </row>
    <row r="31" spans="1:8" x14ac:dyDescent="0.2">
      <c r="A31" s="510" t="s">
        <v>5636</v>
      </c>
      <c r="B31" s="544">
        <v>0</v>
      </c>
      <c r="C31" s="544">
        <v>0</v>
      </c>
      <c r="D31" s="544">
        <v>1</v>
      </c>
      <c r="E31" s="544">
        <v>0</v>
      </c>
      <c r="F31" s="544">
        <v>0</v>
      </c>
      <c r="G31" s="544">
        <v>4</v>
      </c>
      <c r="H31" s="544">
        <v>5</v>
      </c>
    </row>
    <row r="32" spans="1:8" x14ac:dyDescent="0.2">
      <c r="A32" s="510" t="s">
        <v>5637</v>
      </c>
      <c r="B32" s="544">
        <v>0</v>
      </c>
      <c r="C32" s="544">
        <v>0</v>
      </c>
      <c r="D32" s="544">
        <v>0</v>
      </c>
      <c r="E32" s="544">
        <v>0</v>
      </c>
      <c r="F32" s="544">
        <v>0</v>
      </c>
      <c r="G32" s="544">
        <v>3</v>
      </c>
      <c r="H32" s="544">
        <v>3</v>
      </c>
    </row>
    <row r="33" spans="1:8" x14ac:dyDescent="0.2">
      <c r="A33" s="510" t="s">
        <v>5648</v>
      </c>
      <c r="B33" s="544">
        <v>1</v>
      </c>
      <c r="C33" s="544">
        <v>0</v>
      </c>
      <c r="D33" s="544">
        <v>0</v>
      </c>
      <c r="E33" s="544">
        <v>0</v>
      </c>
      <c r="F33" s="544">
        <v>0</v>
      </c>
      <c r="G33" s="544">
        <v>0</v>
      </c>
      <c r="H33" s="544">
        <v>1</v>
      </c>
    </row>
    <row r="34" spans="1:8" x14ac:dyDescent="0.2">
      <c r="A34" s="510" t="s">
        <v>5649</v>
      </c>
      <c r="B34" s="544">
        <v>0</v>
      </c>
      <c r="C34" s="544">
        <v>0</v>
      </c>
      <c r="D34" s="544">
        <v>1</v>
      </c>
      <c r="E34" s="544">
        <v>0</v>
      </c>
      <c r="F34" s="544">
        <v>0</v>
      </c>
      <c r="G34" s="544">
        <v>0</v>
      </c>
      <c r="H34" s="544">
        <v>1</v>
      </c>
    </row>
    <row r="35" spans="1:8" x14ac:dyDescent="0.2">
      <c r="A35" s="510" t="s">
        <v>5650</v>
      </c>
      <c r="B35" s="544">
        <v>0</v>
      </c>
      <c r="C35" s="544">
        <v>0</v>
      </c>
      <c r="D35" s="544">
        <v>0</v>
      </c>
      <c r="E35" s="544">
        <v>0</v>
      </c>
      <c r="F35" s="544">
        <v>1</v>
      </c>
      <c r="G35" s="544">
        <v>0</v>
      </c>
      <c r="H35" s="544">
        <v>1</v>
      </c>
    </row>
    <row r="36" spans="1:8" x14ac:dyDescent="0.2">
      <c r="A36" s="510" t="s">
        <v>5652</v>
      </c>
      <c r="B36" s="544">
        <v>0</v>
      </c>
      <c r="C36" s="544">
        <v>0</v>
      </c>
      <c r="D36" s="544">
        <v>0</v>
      </c>
      <c r="E36" s="544">
        <v>0</v>
      </c>
      <c r="F36" s="544">
        <v>1</v>
      </c>
      <c r="G36" s="544">
        <v>0</v>
      </c>
      <c r="H36" s="544">
        <v>1</v>
      </c>
    </row>
    <row r="37" spans="1:8" x14ac:dyDescent="0.2">
      <c r="A37" s="510" t="s">
        <v>5654</v>
      </c>
      <c r="B37" s="544">
        <v>0</v>
      </c>
      <c r="C37" s="544">
        <v>0</v>
      </c>
      <c r="D37" s="544">
        <v>0</v>
      </c>
      <c r="E37" s="544">
        <v>0</v>
      </c>
      <c r="F37" s="544">
        <v>2</v>
      </c>
      <c r="G37" s="544">
        <v>0</v>
      </c>
      <c r="H37" s="544">
        <v>2</v>
      </c>
    </row>
    <row r="38" spans="1:8" x14ac:dyDescent="0.2">
      <c r="A38" s="510" t="s">
        <v>5656</v>
      </c>
      <c r="B38" s="544">
        <v>0</v>
      </c>
      <c r="C38" s="544">
        <v>0</v>
      </c>
      <c r="D38" s="544">
        <v>0</v>
      </c>
      <c r="E38" s="544">
        <v>0</v>
      </c>
      <c r="F38" s="544">
        <v>0</v>
      </c>
      <c r="G38" s="544">
        <v>1</v>
      </c>
      <c r="H38" s="544">
        <v>1</v>
      </c>
    </row>
    <row r="39" spans="1:8" x14ac:dyDescent="0.2">
      <c r="A39" s="510" t="s">
        <v>5657</v>
      </c>
      <c r="B39" s="544">
        <v>0</v>
      </c>
      <c r="C39" s="544">
        <v>0</v>
      </c>
      <c r="D39" s="544">
        <v>1</v>
      </c>
      <c r="E39" s="544">
        <v>0</v>
      </c>
      <c r="F39" s="544">
        <v>1</v>
      </c>
      <c r="G39" s="544">
        <v>0</v>
      </c>
      <c r="H39" s="544">
        <v>2</v>
      </c>
    </row>
    <row r="40" spans="1:8" x14ac:dyDescent="0.2">
      <c r="A40" s="510" t="s">
        <v>5653</v>
      </c>
      <c r="B40" s="544">
        <v>0</v>
      </c>
      <c r="C40" s="544">
        <v>0</v>
      </c>
      <c r="D40" s="544">
        <v>0</v>
      </c>
      <c r="E40" s="544">
        <v>0</v>
      </c>
      <c r="F40" s="544">
        <v>1</v>
      </c>
      <c r="G40" s="544">
        <v>0</v>
      </c>
      <c r="H40" s="544">
        <v>1</v>
      </c>
    </row>
    <row r="41" spans="1:8" x14ac:dyDescent="0.2">
      <c r="A41" s="510" t="s">
        <v>5660</v>
      </c>
      <c r="B41" s="544">
        <v>0</v>
      </c>
      <c r="C41" s="544">
        <v>0</v>
      </c>
      <c r="D41" s="544">
        <v>0</v>
      </c>
      <c r="E41" s="544">
        <v>0</v>
      </c>
      <c r="F41" s="544">
        <v>1</v>
      </c>
      <c r="G41" s="544">
        <v>0</v>
      </c>
      <c r="H41" s="544">
        <v>1</v>
      </c>
    </row>
    <row r="42" spans="1:8" x14ac:dyDescent="0.2">
      <c r="A42" s="510" t="s">
        <v>5662</v>
      </c>
      <c r="B42" s="544">
        <v>0</v>
      </c>
      <c r="C42" s="544">
        <v>0</v>
      </c>
      <c r="D42" s="544">
        <v>0</v>
      </c>
      <c r="E42" s="544">
        <v>1</v>
      </c>
      <c r="F42" s="544">
        <v>0</v>
      </c>
      <c r="G42" s="544">
        <v>0</v>
      </c>
      <c r="H42" s="544">
        <v>1</v>
      </c>
    </row>
    <row r="43" spans="1:8" x14ac:dyDescent="0.2">
      <c r="A43" s="510" t="s">
        <v>5663</v>
      </c>
      <c r="B43" s="544">
        <v>0</v>
      </c>
      <c r="C43" s="544">
        <v>0</v>
      </c>
      <c r="D43" s="544">
        <v>0</v>
      </c>
      <c r="E43" s="544">
        <v>0</v>
      </c>
      <c r="F43" s="544">
        <v>1</v>
      </c>
      <c r="G43" s="544">
        <v>0</v>
      </c>
      <c r="H43" s="544">
        <v>1</v>
      </c>
    </row>
    <row r="44" spans="1:8" x14ac:dyDescent="0.2">
      <c r="A44" s="510" t="s">
        <v>5664</v>
      </c>
      <c r="B44" s="544">
        <v>0</v>
      </c>
      <c r="C44" s="544">
        <v>0</v>
      </c>
      <c r="D44" s="544">
        <v>0</v>
      </c>
      <c r="E44" s="544">
        <v>0</v>
      </c>
      <c r="F44" s="544">
        <v>0</v>
      </c>
      <c r="G44" s="544">
        <v>1</v>
      </c>
      <c r="H44" s="544">
        <v>1</v>
      </c>
    </row>
    <row r="45" spans="1:8" x14ac:dyDescent="0.2">
      <c r="A45" s="510" t="s">
        <v>5666</v>
      </c>
      <c r="B45" s="544">
        <v>0</v>
      </c>
      <c r="C45" s="544">
        <v>0</v>
      </c>
      <c r="D45" s="544">
        <v>0</v>
      </c>
      <c r="E45" s="544">
        <v>1</v>
      </c>
      <c r="F45" s="544">
        <v>0</v>
      </c>
      <c r="G45" s="544">
        <v>0</v>
      </c>
      <c r="H45" s="544">
        <v>1</v>
      </c>
    </row>
    <row r="46" spans="1:8" x14ac:dyDescent="0.2">
      <c r="A46" s="510" t="s">
        <v>5667</v>
      </c>
      <c r="B46" s="544">
        <v>0</v>
      </c>
      <c r="C46" s="544">
        <v>2</v>
      </c>
      <c r="D46" s="544">
        <v>0</v>
      </c>
      <c r="E46" s="544">
        <v>0</v>
      </c>
      <c r="F46" s="544">
        <v>5</v>
      </c>
      <c r="G46" s="544">
        <v>0</v>
      </c>
      <c r="H46" s="544">
        <v>7</v>
      </c>
    </row>
    <row r="47" spans="1:8" x14ac:dyDescent="0.2">
      <c r="A47" s="510" t="s">
        <v>5668</v>
      </c>
      <c r="B47" s="544">
        <v>0</v>
      </c>
      <c r="C47" s="544">
        <v>0</v>
      </c>
      <c r="D47" s="544">
        <v>0</v>
      </c>
      <c r="E47" s="544">
        <v>1</v>
      </c>
      <c r="F47" s="544">
        <v>0</v>
      </c>
      <c r="G47" s="544">
        <v>1</v>
      </c>
      <c r="H47" s="544">
        <v>2</v>
      </c>
    </row>
    <row r="48" spans="1:8" x14ac:dyDescent="0.2">
      <c r="A48" s="510" t="s">
        <v>5655</v>
      </c>
      <c r="B48" s="544">
        <v>0</v>
      </c>
      <c r="C48" s="544">
        <v>0</v>
      </c>
      <c r="D48" s="544">
        <v>3</v>
      </c>
      <c r="E48" s="544">
        <v>3</v>
      </c>
      <c r="F48" s="544">
        <v>0</v>
      </c>
      <c r="G48" s="544">
        <v>0</v>
      </c>
      <c r="H48" s="544">
        <v>6</v>
      </c>
    </row>
    <row r="49" spans="1:8" x14ac:dyDescent="0.2">
      <c r="A49" s="510" t="s">
        <v>5658</v>
      </c>
      <c r="B49" s="544">
        <v>0</v>
      </c>
      <c r="C49" s="544">
        <v>0</v>
      </c>
      <c r="D49" s="544">
        <v>0</v>
      </c>
      <c r="E49" s="544">
        <v>0</v>
      </c>
      <c r="F49" s="544">
        <v>8</v>
      </c>
      <c r="G49" s="544">
        <v>0</v>
      </c>
      <c r="H49" s="544">
        <v>8</v>
      </c>
    </row>
    <row r="50" spans="1:8" x14ac:dyDescent="0.2">
      <c r="A50" s="510" t="s">
        <v>5671</v>
      </c>
      <c r="B50" s="544">
        <v>0</v>
      </c>
      <c r="C50" s="544">
        <v>0</v>
      </c>
      <c r="D50" s="544">
        <v>0</v>
      </c>
      <c r="E50" s="544">
        <v>0</v>
      </c>
      <c r="F50" s="544">
        <v>0</v>
      </c>
      <c r="G50" s="544">
        <v>1</v>
      </c>
      <c r="H50" s="544">
        <v>1</v>
      </c>
    </row>
    <row r="51" spans="1:8" x14ac:dyDescent="0.2">
      <c r="A51" s="510" t="s">
        <v>5661</v>
      </c>
      <c r="B51" s="544">
        <v>0</v>
      </c>
      <c r="C51" s="544">
        <v>1</v>
      </c>
      <c r="D51" s="544">
        <v>1</v>
      </c>
      <c r="E51" s="544">
        <v>1</v>
      </c>
      <c r="F51" s="544">
        <v>0</v>
      </c>
      <c r="G51" s="544">
        <v>1</v>
      </c>
      <c r="H51" s="544">
        <v>4</v>
      </c>
    </row>
    <row r="52" spans="1:8" x14ac:dyDescent="0.2">
      <c r="A52" s="510" t="s">
        <v>5673</v>
      </c>
      <c r="B52" s="544">
        <v>0</v>
      </c>
      <c r="C52" s="544">
        <v>0</v>
      </c>
      <c r="D52" s="544">
        <v>0</v>
      </c>
      <c r="E52" s="544">
        <v>1</v>
      </c>
      <c r="F52" s="544">
        <v>0</v>
      </c>
      <c r="G52" s="544">
        <v>1</v>
      </c>
      <c r="H52" s="544">
        <v>2</v>
      </c>
    </row>
    <row r="53" spans="1:8" x14ac:dyDescent="0.2">
      <c r="A53" s="510" t="s">
        <v>5676</v>
      </c>
      <c r="B53" s="544">
        <v>0</v>
      </c>
      <c r="C53" s="544">
        <v>0</v>
      </c>
      <c r="D53" s="544">
        <v>0</v>
      </c>
      <c r="E53" s="544">
        <v>0</v>
      </c>
      <c r="F53" s="544">
        <v>0</v>
      </c>
      <c r="G53" s="544">
        <v>1</v>
      </c>
      <c r="H53" s="544">
        <v>1</v>
      </c>
    </row>
    <row r="54" spans="1:8" x14ac:dyDescent="0.2">
      <c r="A54" s="510" t="s">
        <v>5689</v>
      </c>
      <c r="B54" s="544">
        <v>0</v>
      </c>
      <c r="C54" s="544">
        <v>0</v>
      </c>
      <c r="D54" s="544">
        <v>0</v>
      </c>
      <c r="E54" s="544">
        <v>0</v>
      </c>
      <c r="F54" s="544">
        <v>0</v>
      </c>
      <c r="G54" s="544">
        <v>1</v>
      </c>
      <c r="H54" s="544">
        <v>1</v>
      </c>
    </row>
    <row r="55" spans="1:8" x14ac:dyDescent="0.2">
      <c r="A55" s="510" t="s">
        <v>5690</v>
      </c>
      <c r="B55" s="544">
        <v>0</v>
      </c>
      <c r="C55" s="544">
        <v>0</v>
      </c>
      <c r="D55" s="544">
        <v>0</v>
      </c>
      <c r="E55" s="544">
        <v>0</v>
      </c>
      <c r="F55" s="544">
        <v>0</v>
      </c>
      <c r="G55" s="544">
        <v>1</v>
      </c>
      <c r="H55" s="544">
        <v>1</v>
      </c>
    </row>
    <row r="56" spans="1:8" x14ac:dyDescent="0.2">
      <c r="A56" s="510" t="s">
        <v>5677</v>
      </c>
      <c r="B56" s="544">
        <v>0</v>
      </c>
      <c r="C56" s="544">
        <v>0</v>
      </c>
      <c r="D56" s="544">
        <v>0</v>
      </c>
      <c r="E56" s="544">
        <v>0</v>
      </c>
      <c r="F56" s="544">
        <v>0</v>
      </c>
      <c r="G56" s="544">
        <v>1</v>
      </c>
      <c r="H56" s="544">
        <v>1</v>
      </c>
    </row>
    <row r="57" spans="1:8" x14ac:dyDescent="0.2">
      <c r="A57" s="510" t="s">
        <v>5678</v>
      </c>
      <c r="B57" s="544">
        <v>0</v>
      </c>
      <c r="C57" s="544">
        <v>0</v>
      </c>
      <c r="D57" s="544">
        <v>0</v>
      </c>
      <c r="E57" s="544">
        <v>0</v>
      </c>
      <c r="F57" s="544">
        <v>0</v>
      </c>
      <c r="G57" s="544">
        <v>1</v>
      </c>
      <c r="H57" s="544">
        <v>1</v>
      </c>
    </row>
    <row r="58" spans="1:8" x14ac:dyDescent="0.2">
      <c r="A58" s="510" t="s">
        <v>5679</v>
      </c>
      <c r="B58" s="544">
        <v>0</v>
      </c>
      <c r="C58" s="544">
        <v>0</v>
      </c>
      <c r="D58" s="544">
        <v>0</v>
      </c>
      <c r="E58" s="544">
        <v>0</v>
      </c>
      <c r="F58" s="544">
        <v>0</v>
      </c>
      <c r="G58" s="544">
        <v>1</v>
      </c>
      <c r="H58" s="544">
        <v>1</v>
      </c>
    </row>
    <row r="59" spans="1:8" x14ac:dyDescent="0.2">
      <c r="A59" s="510" t="s">
        <v>5680</v>
      </c>
      <c r="B59" s="544">
        <v>0</v>
      </c>
      <c r="C59" s="544">
        <v>0</v>
      </c>
      <c r="D59" s="544">
        <v>1</v>
      </c>
      <c r="E59" s="544">
        <v>0</v>
      </c>
      <c r="F59" s="544">
        <v>0</v>
      </c>
      <c r="G59" s="544">
        <v>2</v>
      </c>
      <c r="H59" s="544">
        <v>3</v>
      </c>
    </row>
    <row r="60" spans="1:8" x14ac:dyDescent="0.2">
      <c r="A60" s="510" t="s">
        <v>5674</v>
      </c>
      <c r="B60" s="544">
        <v>0</v>
      </c>
      <c r="C60" s="544">
        <v>0</v>
      </c>
      <c r="D60" s="544">
        <v>0</v>
      </c>
      <c r="E60" s="544">
        <v>1</v>
      </c>
      <c r="F60" s="544">
        <v>0</v>
      </c>
      <c r="G60" s="544">
        <v>2</v>
      </c>
      <c r="H60" s="544">
        <v>3</v>
      </c>
    </row>
    <row r="61" spans="1:8" x14ac:dyDescent="0.2">
      <c r="A61" s="510" t="s">
        <v>5675</v>
      </c>
      <c r="B61" s="544">
        <v>0</v>
      </c>
      <c r="C61" s="544">
        <v>0</v>
      </c>
      <c r="D61" s="544">
        <v>0</v>
      </c>
      <c r="E61" s="544">
        <v>0</v>
      </c>
      <c r="F61" s="544">
        <v>0</v>
      </c>
      <c r="G61" s="544">
        <v>1</v>
      </c>
      <c r="H61" s="544">
        <v>1</v>
      </c>
    </row>
    <row r="62" spans="1:8" x14ac:dyDescent="0.2">
      <c r="A62" s="510" t="s">
        <v>5681</v>
      </c>
      <c r="B62" s="544">
        <v>0</v>
      </c>
      <c r="C62" s="544">
        <v>0</v>
      </c>
      <c r="D62" s="544">
        <v>0</v>
      </c>
      <c r="E62" s="544">
        <v>0</v>
      </c>
      <c r="F62" s="544">
        <v>0</v>
      </c>
      <c r="G62" s="544">
        <v>1</v>
      </c>
      <c r="H62" s="544">
        <v>1</v>
      </c>
    </row>
    <row r="63" spans="1:8" x14ac:dyDescent="0.2">
      <c r="A63" s="510" t="s">
        <v>5682</v>
      </c>
      <c r="B63" s="544">
        <v>0</v>
      </c>
      <c r="C63" s="544">
        <v>0</v>
      </c>
      <c r="D63" s="544">
        <v>0</v>
      </c>
      <c r="E63" s="544">
        <v>0</v>
      </c>
      <c r="F63" s="544">
        <v>0</v>
      </c>
      <c r="G63" s="544">
        <v>1</v>
      </c>
      <c r="H63" s="544">
        <v>1</v>
      </c>
    </row>
    <row r="64" spans="1:8" x14ac:dyDescent="0.2">
      <c r="A64" s="510" t="s">
        <v>5683</v>
      </c>
      <c r="B64" s="544">
        <v>0</v>
      </c>
      <c r="C64" s="544">
        <v>0</v>
      </c>
      <c r="D64" s="544">
        <v>0</v>
      </c>
      <c r="E64" s="544">
        <v>0</v>
      </c>
      <c r="F64" s="544">
        <v>0</v>
      </c>
      <c r="G64" s="544">
        <v>1</v>
      </c>
      <c r="H64" s="544">
        <v>1</v>
      </c>
    </row>
    <row r="65" spans="1:8" x14ac:dyDescent="0.2">
      <c r="A65" s="510" t="s">
        <v>5684</v>
      </c>
      <c r="B65" s="544">
        <v>0</v>
      </c>
      <c r="C65" s="544">
        <v>0</v>
      </c>
      <c r="D65" s="544">
        <v>0</v>
      </c>
      <c r="E65" s="544">
        <v>0</v>
      </c>
      <c r="F65" s="544">
        <v>0</v>
      </c>
      <c r="G65" s="544">
        <v>1</v>
      </c>
      <c r="H65" s="544">
        <v>1</v>
      </c>
    </row>
    <row r="66" spans="1:8" x14ac:dyDescent="0.2">
      <c r="A66" s="510" t="s">
        <v>5685</v>
      </c>
      <c r="B66" s="544">
        <v>0</v>
      </c>
      <c r="C66" s="544">
        <v>0</v>
      </c>
      <c r="D66" s="544">
        <v>0</v>
      </c>
      <c r="E66" s="544">
        <v>0</v>
      </c>
      <c r="F66" s="544">
        <v>0</v>
      </c>
      <c r="G66" s="544">
        <v>1</v>
      </c>
      <c r="H66" s="544">
        <v>1</v>
      </c>
    </row>
    <row r="67" spans="1:8" x14ac:dyDescent="0.2">
      <c r="A67" s="510" t="s">
        <v>5686</v>
      </c>
      <c r="B67" s="544">
        <v>0</v>
      </c>
      <c r="C67" s="544">
        <v>0</v>
      </c>
      <c r="D67" s="544">
        <v>1</v>
      </c>
      <c r="E67" s="544">
        <v>0</v>
      </c>
      <c r="F67" s="544">
        <v>0</v>
      </c>
      <c r="G67" s="544">
        <v>1</v>
      </c>
      <c r="H67" s="544">
        <v>2</v>
      </c>
    </row>
    <row r="68" spans="1:8" x14ac:dyDescent="0.2">
      <c r="A68" s="510" t="s">
        <v>5687</v>
      </c>
      <c r="B68" s="544">
        <v>0</v>
      </c>
      <c r="C68" s="544">
        <v>0</v>
      </c>
      <c r="D68" s="544">
        <v>0</v>
      </c>
      <c r="E68" s="544">
        <v>1</v>
      </c>
      <c r="F68" s="544">
        <v>0</v>
      </c>
      <c r="G68" s="544">
        <v>1</v>
      </c>
      <c r="H68" s="544">
        <v>2</v>
      </c>
    </row>
    <row r="69" spans="1:8" x14ac:dyDescent="0.2">
      <c r="A69" s="510" t="s">
        <v>5688</v>
      </c>
      <c r="B69" s="544">
        <v>0</v>
      </c>
      <c r="C69" s="544">
        <v>0</v>
      </c>
      <c r="D69" s="544">
        <v>0</v>
      </c>
      <c r="E69" s="544">
        <v>2</v>
      </c>
      <c r="F69" s="544">
        <v>2</v>
      </c>
      <c r="G69" s="544">
        <v>0</v>
      </c>
      <c r="H69" s="544">
        <v>4</v>
      </c>
    </row>
    <row r="70" spans="1:8" x14ac:dyDescent="0.2">
      <c r="A70" s="510" t="s">
        <v>5694</v>
      </c>
      <c r="B70" s="544">
        <v>0</v>
      </c>
      <c r="C70" s="544">
        <v>0</v>
      </c>
      <c r="D70" s="544">
        <v>0</v>
      </c>
      <c r="E70" s="544">
        <v>1</v>
      </c>
      <c r="F70" s="544">
        <v>0</v>
      </c>
      <c r="G70" s="544">
        <v>1</v>
      </c>
      <c r="H70" s="544">
        <v>2</v>
      </c>
    </row>
    <row r="71" spans="1:8" x14ac:dyDescent="0.2">
      <c r="A71" s="510" t="s">
        <v>5695</v>
      </c>
      <c r="B71" s="544">
        <v>0</v>
      </c>
      <c r="C71" s="544">
        <v>0</v>
      </c>
      <c r="D71" s="544">
        <v>0</v>
      </c>
      <c r="E71" s="544">
        <v>1</v>
      </c>
      <c r="F71" s="544">
        <v>0</v>
      </c>
      <c r="G71" s="544">
        <v>1</v>
      </c>
      <c r="H71" s="544">
        <v>2</v>
      </c>
    </row>
    <row r="72" spans="1:8" x14ac:dyDescent="0.2">
      <c r="A72" s="510" t="s">
        <v>5696</v>
      </c>
      <c r="B72" s="544">
        <v>0</v>
      </c>
      <c r="C72" s="544">
        <v>0</v>
      </c>
      <c r="D72" s="544">
        <v>0</v>
      </c>
      <c r="E72" s="544">
        <v>0</v>
      </c>
      <c r="F72" s="544">
        <v>0</v>
      </c>
      <c r="G72" s="544">
        <v>1</v>
      </c>
      <c r="H72" s="544">
        <v>1</v>
      </c>
    </row>
    <row r="73" spans="1:8" x14ac:dyDescent="0.2">
      <c r="A73" s="510" t="s">
        <v>5699</v>
      </c>
      <c r="B73" s="544">
        <v>0</v>
      </c>
      <c r="C73" s="544">
        <v>0</v>
      </c>
      <c r="D73" s="544">
        <v>0</v>
      </c>
      <c r="E73" s="544">
        <v>0</v>
      </c>
      <c r="F73" s="544">
        <v>1</v>
      </c>
      <c r="G73" s="544">
        <v>0</v>
      </c>
      <c r="H73" s="544">
        <v>1</v>
      </c>
    </row>
    <row r="74" spans="1:8" x14ac:dyDescent="0.2">
      <c r="A74" s="510" t="s">
        <v>5701</v>
      </c>
      <c r="B74" s="544">
        <v>0</v>
      </c>
      <c r="C74" s="544">
        <v>0</v>
      </c>
      <c r="D74" s="544">
        <v>0</v>
      </c>
      <c r="E74" s="544">
        <v>1</v>
      </c>
      <c r="F74" s="544">
        <v>0</v>
      </c>
      <c r="G74" s="544">
        <v>0</v>
      </c>
      <c r="H74" s="544">
        <v>1</v>
      </c>
    </row>
    <row r="75" spans="1:8" x14ac:dyDescent="0.2">
      <c r="A75" s="510" t="s">
        <v>5702</v>
      </c>
      <c r="B75" s="544">
        <v>0</v>
      </c>
      <c r="C75" s="544">
        <v>0</v>
      </c>
      <c r="D75" s="544">
        <v>0</v>
      </c>
      <c r="E75" s="544">
        <v>0</v>
      </c>
      <c r="F75" s="544">
        <v>0</v>
      </c>
      <c r="G75" s="544">
        <v>1</v>
      </c>
      <c r="H75" s="544">
        <v>1</v>
      </c>
    </row>
    <row r="76" spans="1:8" x14ac:dyDescent="0.2">
      <c r="A76" s="510" t="s">
        <v>5704</v>
      </c>
      <c r="B76" s="544">
        <v>0</v>
      </c>
      <c r="C76" s="544">
        <v>0</v>
      </c>
      <c r="D76" s="544">
        <v>0</v>
      </c>
      <c r="E76" s="544">
        <v>0</v>
      </c>
      <c r="F76" s="544">
        <v>0</v>
      </c>
      <c r="G76" s="544">
        <v>1</v>
      </c>
      <c r="H76" s="544">
        <v>1</v>
      </c>
    </row>
    <row r="77" spans="1:8" x14ac:dyDescent="0.2">
      <c r="A77" s="510" t="s">
        <v>5710</v>
      </c>
      <c r="B77" s="544">
        <v>0</v>
      </c>
      <c r="C77" s="544">
        <v>0</v>
      </c>
      <c r="D77" s="544">
        <v>0</v>
      </c>
      <c r="E77" s="544">
        <v>0</v>
      </c>
      <c r="F77" s="544">
        <v>0</v>
      </c>
      <c r="G77" s="544">
        <v>1</v>
      </c>
      <c r="H77" s="544">
        <v>1</v>
      </c>
    </row>
    <row r="78" spans="1:8" x14ac:dyDescent="0.2">
      <c r="A78" s="510" t="s">
        <v>5711</v>
      </c>
      <c r="B78" s="544">
        <v>0</v>
      </c>
      <c r="C78" s="544">
        <v>0</v>
      </c>
      <c r="D78" s="544">
        <v>0</v>
      </c>
      <c r="E78" s="544">
        <v>0</v>
      </c>
      <c r="F78" s="544">
        <v>0</v>
      </c>
      <c r="G78" s="544">
        <v>1</v>
      </c>
      <c r="H78" s="544">
        <v>1</v>
      </c>
    </row>
    <row r="79" spans="1:8" x14ac:dyDescent="0.2">
      <c r="A79" s="510" t="s">
        <v>5712</v>
      </c>
      <c r="B79" s="544">
        <v>0</v>
      </c>
      <c r="C79" s="544">
        <v>0</v>
      </c>
      <c r="D79" s="544">
        <v>1</v>
      </c>
      <c r="E79" s="544">
        <v>0</v>
      </c>
      <c r="F79" s="544">
        <v>1</v>
      </c>
      <c r="G79" s="544">
        <v>0</v>
      </c>
      <c r="H79" s="544">
        <v>2</v>
      </c>
    </row>
    <row r="80" spans="1:8" x14ac:dyDescent="0.2">
      <c r="A80" s="510" t="s">
        <v>5713</v>
      </c>
      <c r="B80" s="544">
        <v>0</v>
      </c>
      <c r="C80" s="544">
        <v>0</v>
      </c>
      <c r="D80" s="544">
        <v>0</v>
      </c>
      <c r="E80" s="544">
        <v>0</v>
      </c>
      <c r="F80" s="544">
        <v>0</v>
      </c>
      <c r="G80" s="544">
        <v>1</v>
      </c>
      <c r="H80" s="544">
        <v>1</v>
      </c>
    </row>
    <row r="81" spans="1:8" x14ac:dyDescent="0.2">
      <c r="A81" s="510" t="s">
        <v>5714</v>
      </c>
      <c r="B81" s="544">
        <v>0</v>
      </c>
      <c r="C81" s="544">
        <v>0</v>
      </c>
      <c r="D81" s="544">
        <v>0</v>
      </c>
      <c r="E81" s="544">
        <v>1</v>
      </c>
      <c r="F81" s="544">
        <v>0</v>
      </c>
      <c r="G81" s="544">
        <v>0</v>
      </c>
      <c r="H81" s="544">
        <v>1</v>
      </c>
    </row>
    <row r="82" spans="1:8" x14ac:dyDescent="0.2">
      <c r="A82" s="510" t="s">
        <v>5718</v>
      </c>
      <c r="B82" s="544">
        <v>0</v>
      </c>
      <c r="C82" s="544">
        <v>0</v>
      </c>
      <c r="D82" s="544">
        <v>0</v>
      </c>
      <c r="E82" s="544">
        <v>0</v>
      </c>
      <c r="F82" s="544">
        <v>0</v>
      </c>
      <c r="G82" s="544">
        <v>1</v>
      </c>
      <c r="H82" s="544">
        <v>1</v>
      </c>
    </row>
    <row r="83" spans="1:8" x14ac:dyDescent="0.2">
      <c r="A83" s="510" t="s">
        <v>5719</v>
      </c>
      <c r="B83" s="544">
        <v>0</v>
      </c>
      <c r="C83" s="544">
        <v>0</v>
      </c>
      <c r="D83" s="544">
        <v>0</v>
      </c>
      <c r="E83" s="544">
        <v>0</v>
      </c>
      <c r="F83" s="544">
        <v>1</v>
      </c>
      <c r="G83" s="544">
        <v>0</v>
      </c>
      <c r="H83" s="544">
        <v>1</v>
      </c>
    </row>
    <row r="84" spans="1:8" x14ac:dyDescent="0.2">
      <c r="A84" s="510" t="s">
        <v>5720</v>
      </c>
      <c r="B84" s="544">
        <v>0</v>
      </c>
      <c r="C84" s="544">
        <v>0</v>
      </c>
      <c r="D84" s="544">
        <v>2</v>
      </c>
      <c r="E84" s="544">
        <v>0</v>
      </c>
      <c r="F84" s="544">
        <v>0</v>
      </c>
      <c r="G84" s="544">
        <v>2</v>
      </c>
      <c r="H84" s="544">
        <v>4</v>
      </c>
    </row>
    <row r="85" spans="1:8" x14ac:dyDescent="0.2">
      <c r="A85" s="510" t="s">
        <v>5721</v>
      </c>
      <c r="B85" s="544">
        <v>0</v>
      </c>
      <c r="C85" s="544">
        <v>1</v>
      </c>
      <c r="D85" s="544">
        <v>0</v>
      </c>
      <c r="E85" s="544">
        <v>1</v>
      </c>
      <c r="F85" s="544">
        <v>0</v>
      </c>
      <c r="G85" s="544">
        <v>0</v>
      </c>
      <c r="H85" s="544">
        <v>2</v>
      </c>
    </row>
    <row r="86" spans="1:8" x14ac:dyDescent="0.2">
      <c r="A86" s="510" t="s">
        <v>5722</v>
      </c>
      <c r="B86" s="544">
        <v>0</v>
      </c>
      <c r="C86" s="544">
        <v>0</v>
      </c>
      <c r="D86" s="544">
        <v>1</v>
      </c>
      <c r="E86" s="544">
        <v>0</v>
      </c>
      <c r="F86" s="544">
        <v>0</v>
      </c>
      <c r="G86" s="544">
        <v>0</v>
      </c>
      <c r="H86" s="544">
        <v>1</v>
      </c>
    </row>
    <row r="87" spans="1:8" x14ac:dyDescent="0.2">
      <c r="A87" s="510" t="s">
        <v>5723</v>
      </c>
      <c r="B87" s="544">
        <v>0</v>
      </c>
      <c r="C87" s="544">
        <v>0</v>
      </c>
      <c r="D87" s="544">
        <v>0</v>
      </c>
      <c r="E87" s="544">
        <v>1</v>
      </c>
      <c r="F87" s="544">
        <v>0</v>
      </c>
      <c r="G87" s="544">
        <v>1</v>
      </c>
      <c r="H87" s="544">
        <v>2</v>
      </c>
    </row>
    <row r="88" spans="1:8" x14ac:dyDescent="0.2">
      <c r="A88" s="510" t="s">
        <v>5724</v>
      </c>
      <c r="B88" s="544">
        <v>0</v>
      </c>
      <c r="C88" s="544">
        <v>0</v>
      </c>
      <c r="D88" s="544">
        <v>0</v>
      </c>
      <c r="E88" s="544">
        <v>0</v>
      </c>
      <c r="F88" s="544">
        <v>0</v>
      </c>
      <c r="G88" s="544">
        <v>1</v>
      </c>
      <c r="H88" s="544">
        <v>1</v>
      </c>
    </row>
    <row r="89" spans="1:8" x14ac:dyDescent="0.2">
      <c r="A89" s="510" t="s">
        <v>5725</v>
      </c>
      <c r="B89" s="544">
        <v>0</v>
      </c>
      <c r="C89" s="544">
        <v>0</v>
      </c>
      <c r="D89" s="544">
        <v>0</v>
      </c>
      <c r="E89" s="544">
        <v>0</v>
      </c>
      <c r="F89" s="544">
        <v>1</v>
      </c>
      <c r="G89" s="544">
        <v>0</v>
      </c>
      <c r="H89" s="544">
        <v>1</v>
      </c>
    </row>
    <row r="90" spans="1:8" x14ac:dyDescent="0.2">
      <c r="A90" s="510" t="s">
        <v>5726</v>
      </c>
      <c r="B90" s="544">
        <v>0</v>
      </c>
      <c r="C90" s="544">
        <v>0</v>
      </c>
      <c r="D90" s="544">
        <v>0</v>
      </c>
      <c r="E90" s="544">
        <v>0</v>
      </c>
      <c r="F90" s="544">
        <v>0</v>
      </c>
      <c r="G90" s="544">
        <v>1</v>
      </c>
      <c r="H90" s="544">
        <v>1</v>
      </c>
    </row>
    <row r="91" spans="1:8" x14ac:dyDescent="0.2">
      <c r="A91" s="510" t="s">
        <v>5727</v>
      </c>
      <c r="B91" s="544">
        <v>0</v>
      </c>
      <c r="C91" s="544">
        <v>0</v>
      </c>
      <c r="D91" s="544">
        <v>0</v>
      </c>
      <c r="E91" s="544">
        <v>1</v>
      </c>
      <c r="F91" s="544">
        <v>0</v>
      </c>
      <c r="G91" s="544">
        <v>1</v>
      </c>
      <c r="H91" s="544">
        <v>2</v>
      </c>
    </row>
    <row r="92" spans="1:8" x14ac:dyDescent="0.2">
      <c r="A92" s="510" t="s">
        <v>5728</v>
      </c>
      <c r="B92" s="544">
        <v>0</v>
      </c>
      <c r="C92" s="544">
        <v>0</v>
      </c>
      <c r="D92" s="544">
        <v>0</v>
      </c>
      <c r="E92" s="544">
        <v>2</v>
      </c>
      <c r="F92" s="544">
        <v>0</v>
      </c>
      <c r="G92" s="544">
        <v>2</v>
      </c>
      <c r="H92" s="544">
        <v>4</v>
      </c>
    </row>
    <row r="93" spans="1:8" x14ac:dyDescent="0.2">
      <c r="A93" s="510" t="s">
        <v>5729</v>
      </c>
      <c r="B93" s="544">
        <v>0</v>
      </c>
      <c r="C93" s="544">
        <v>0</v>
      </c>
      <c r="D93" s="544">
        <v>0</v>
      </c>
      <c r="E93" s="544">
        <v>1</v>
      </c>
      <c r="F93" s="544">
        <v>0</v>
      </c>
      <c r="G93" s="544">
        <v>1</v>
      </c>
      <c r="H93" s="544">
        <v>2</v>
      </c>
    </row>
    <row r="94" spans="1:8" x14ac:dyDescent="0.2">
      <c r="A94" s="510" t="s">
        <v>5736</v>
      </c>
      <c r="B94" s="544">
        <v>0</v>
      </c>
      <c r="C94" s="544">
        <v>0</v>
      </c>
      <c r="D94" s="544">
        <v>0</v>
      </c>
      <c r="E94" s="544">
        <v>1</v>
      </c>
      <c r="F94" s="544">
        <v>0</v>
      </c>
      <c r="G94" s="544">
        <v>1</v>
      </c>
      <c r="H94" s="544">
        <v>2</v>
      </c>
    </row>
    <row r="95" spans="1:8" x14ac:dyDescent="0.2">
      <c r="A95" s="510" t="s">
        <v>5739</v>
      </c>
      <c r="B95" s="544">
        <v>0</v>
      </c>
      <c r="C95" s="544">
        <v>0</v>
      </c>
      <c r="D95" s="544">
        <v>0</v>
      </c>
      <c r="E95" s="544">
        <v>0</v>
      </c>
      <c r="F95" s="544">
        <v>0</v>
      </c>
      <c r="G95" s="544">
        <v>1</v>
      </c>
      <c r="H95" s="544">
        <v>1</v>
      </c>
    </row>
    <row r="96" spans="1:8" x14ac:dyDescent="0.2">
      <c r="A96" s="510" t="s">
        <v>5740</v>
      </c>
      <c r="B96" s="544">
        <v>0</v>
      </c>
      <c r="C96" s="544">
        <v>0</v>
      </c>
      <c r="D96" s="544">
        <v>0</v>
      </c>
      <c r="E96" s="544">
        <v>0</v>
      </c>
      <c r="F96" s="544">
        <v>1</v>
      </c>
      <c r="G96" s="544">
        <v>0</v>
      </c>
      <c r="H96" s="544">
        <v>1</v>
      </c>
    </row>
    <row r="97" spans="1:8" x14ac:dyDescent="0.2">
      <c r="A97" s="510" t="s">
        <v>5742</v>
      </c>
      <c r="B97" s="544">
        <v>0</v>
      </c>
      <c r="C97" s="544">
        <v>0</v>
      </c>
      <c r="D97" s="544">
        <v>0</v>
      </c>
      <c r="E97" s="544">
        <v>0</v>
      </c>
      <c r="F97" s="544">
        <v>0</v>
      </c>
      <c r="G97" s="544">
        <v>1</v>
      </c>
      <c r="H97" s="544">
        <v>1</v>
      </c>
    </row>
    <row r="98" spans="1:8" x14ac:dyDescent="0.2">
      <c r="A98" s="510" t="s">
        <v>5745</v>
      </c>
      <c r="B98" s="544">
        <v>0</v>
      </c>
      <c r="C98" s="544">
        <v>0</v>
      </c>
      <c r="D98" s="544">
        <v>0</v>
      </c>
      <c r="E98" s="544">
        <v>1</v>
      </c>
      <c r="F98" s="544">
        <v>0</v>
      </c>
      <c r="G98" s="544">
        <v>1</v>
      </c>
      <c r="H98" s="544">
        <v>2</v>
      </c>
    </row>
    <row r="99" spans="1:8" x14ac:dyDescent="0.2">
      <c r="A99" s="510" t="s">
        <v>5746</v>
      </c>
      <c r="B99" s="544">
        <v>0</v>
      </c>
      <c r="C99" s="544">
        <v>0</v>
      </c>
      <c r="D99" s="544">
        <v>0</v>
      </c>
      <c r="E99" s="544">
        <v>1</v>
      </c>
      <c r="F99" s="544">
        <v>0</v>
      </c>
      <c r="G99" s="544">
        <v>1</v>
      </c>
      <c r="H99" s="544">
        <v>2</v>
      </c>
    </row>
    <row r="100" spans="1:8" x14ac:dyDescent="0.2">
      <c r="A100" s="510" t="s">
        <v>5748</v>
      </c>
      <c r="B100" s="544">
        <v>0</v>
      </c>
      <c r="C100" s="544">
        <v>0</v>
      </c>
      <c r="D100" s="544">
        <v>0</v>
      </c>
      <c r="E100" s="544">
        <v>0</v>
      </c>
      <c r="F100" s="544">
        <v>0</v>
      </c>
      <c r="G100" s="544">
        <v>1</v>
      </c>
      <c r="H100" s="544">
        <v>1</v>
      </c>
    </row>
    <row r="101" spans="1:8" x14ac:dyDescent="0.2">
      <c r="A101" s="510" t="s">
        <v>5751</v>
      </c>
      <c r="B101" s="544">
        <v>0</v>
      </c>
      <c r="C101" s="544">
        <v>0</v>
      </c>
      <c r="D101" s="544">
        <v>0</v>
      </c>
      <c r="E101" s="544">
        <v>1</v>
      </c>
      <c r="F101" s="544">
        <v>0</v>
      </c>
      <c r="G101" s="544">
        <v>1</v>
      </c>
      <c r="H101" s="544">
        <v>2</v>
      </c>
    </row>
    <row r="102" spans="1:8" x14ac:dyDescent="0.2">
      <c r="A102" s="510" t="s">
        <v>5747</v>
      </c>
      <c r="B102" s="544">
        <v>0</v>
      </c>
      <c r="C102" s="544">
        <v>1</v>
      </c>
      <c r="D102" s="544">
        <v>0</v>
      </c>
      <c r="E102" s="544">
        <v>0</v>
      </c>
      <c r="F102" s="544">
        <v>0</v>
      </c>
      <c r="G102" s="544">
        <v>0</v>
      </c>
      <c r="H102" s="544">
        <v>1</v>
      </c>
    </row>
    <row r="103" spans="1:8" x14ac:dyDescent="0.2">
      <c r="A103" s="510" t="s">
        <v>5762</v>
      </c>
      <c r="B103" s="544">
        <v>0</v>
      </c>
      <c r="C103" s="544">
        <v>0</v>
      </c>
      <c r="D103" s="544">
        <v>0</v>
      </c>
      <c r="E103" s="544">
        <v>1</v>
      </c>
      <c r="F103" s="544">
        <v>0</v>
      </c>
      <c r="G103" s="544">
        <v>0</v>
      </c>
      <c r="H103" s="544">
        <v>1</v>
      </c>
    </row>
    <row r="104" spans="1:8" x14ac:dyDescent="0.2">
      <c r="A104" s="510" t="s">
        <v>5767</v>
      </c>
      <c r="B104" s="544">
        <v>0</v>
      </c>
      <c r="C104" s="544">
        <v>0</v>
      </c>
      <c r="D104" s="544">
        <v>1</v>
      </c>
      <c r="E104" s="544">
        <v>0</v>
      </c>
      <c r="F104" s="544">
        <v>0</v>
      </c>
      <c r="G104" s="544">
        <v>0</v>
      </c>
      <c r="H104" s="544">
        <v>1</v>
      </c>
    </row>
    <row r="105" spans="1:8" x14ac:dyDescent="0.2">
      <c r="A105" s="510" t="s">
        <v>5761</v>
      </c>
      <c r="B105" s="544">
        <v>0</v>
      </c>
      <c r="C105" s="544">
        <v>0</v>
      </c>
      <c r="D105" s="544">
        <v>0</v>
      </c>
      <c r="E105" s="544">
        <v>0</v>
      </c>
      <c r="F105" s="544">
        <v>1</v>
      </c>
      <c r="G105" s="544">
        <v>0</v>
      </c>
      <c r="H105" s="544">
        <v>1</v>
      </c>
    </row>
    <row r="106" spans="1:8" x14ac:dyDescent="0.2">
      <c r="A106" s="510" t="s">
        <v>5777</v>
      </c>
      <c r="B106" s="544">
        <v>0</v>
      </c>
      <c r="C106" s="544">
        <v>0</v>
      </c>
      <c r="D106" s="544">
        <v>0</v>
      </c>
      <c r="E106" s="544">
        <v>0</v>
      </c>
      <c r="F106" s="544">
        <v>0</v>
      </c>
      <c r="G106" s="544">
        <v>1</v>
      </c>
      <c r="H106" s="544">
        <v>1</v>
      </c>
    </row>
    <row r="107" spans="1:8" x14ac:dyDescent="0.2">
      <c r="A107" s="510" t="s">
        <v>5778</v>
      </c>
      <c r="B107" s="544">
        <v>0</v>
      </c>
      <c r="C107" s="544">
        <v>0</v>
      </c>
      <c r="D107" s="544">
        <v>0</v>
      </c>
      <c r="E107" s="544">
        <v>0</v>
      </c>
      <c r="F107" s="544">
        <v>0</v>
      </c>
      <c r="G107" s="544">
        <v>1</v>
      </c>
      <c r="H107" s="544">
        <v>1</v>
      </c>
    </row>
    <row r="108" spans="1:8" x14ac:dyDescent="0.2">
      <c r="A108" s="510" t="s">
        <v>5779</v>
      </c>
      <c r="B108" s="544">
        <v>0</v>
      </c>
      <c r="C108" s="544">
        <v>0</v>
      </c>
      <c r="D108" s="544">
        <v>0</v>
      </c>
      <c r="E108" s="544">
        <v>1</v>
      </c>
      <c r="F108" s="544">
        <v>0</v>
      </c>
      <c r="G108" s="544">
        <v>1</v>
      </c>
      <c r="H108" s="544">
        <v>2</v>
      </c>
    </row>
    <row r="109" spans="1:8" x14ac:dyDescent="0.2">
      <c r="A109" s="510" t="s">
        <v>5780</v>
      </c>
      <c r="B109" s="544">
        <v>0</v>
      </c>
      <c r="C109" s="544">
        <v>0</v>
      </c>
      <c r="D109" s="544">
        <v>0</v>
      </c>
      <c r="E109" s="544">
        <v>0</v>
      </c>
      <c r="F109" s="544">
        <v>1</v>
      </c>
      <c r="G109" s="544">
        <v>0</v>
      </c>
      <c r="H109" s="544">
        <v>1</v>
      </c>
    </row>
    <row r="110" spans="1:8" x14ac:dyDescent="0.2">
      <c r="A110" s="510" t="s">
        <v>5781</v>
      </c>
      <c r="B110" s="544">
        <v>0</v>
      </c>
      <c r="C110" s="544">
        <v>0</v>
      </c>
      <c r="D110" s="544">
        <v>0</v>
      </c>
      <c r="E110" s="544">
        <v>0</v>
      </c>
      <c r="F110" s="544">
        <v>0</v>
      </c>
      <c r="G110" s="544">
        <v>1</v>
      </c>
      <c r="H110" s="544">
        <v>1</v>
      </c>
    </row>
    <row r="111" spans="1:8" x14ac:dyDescent="0.2">
      <c r="A111" s="510" t="s">
        <v>5782</v>
      </c>
      <c r="B111" s="544">
        <v>0</v>
      </c>
      <c r="C111" s="544">
        <v>0</v>
      </c>
      <c r="D111" s="544">
        <v>1</v>
      </c>
      <c r="E111" s="544">
        <v>1</v>
      </c>
      <c r="F111" s="544">
        <v>0</v>
      </c>
      <c r="G111" s="544">
        <v>0</v>
      </c>
      <c r="H111" s="544">
        <v>2</v>
      </c>
    </row>
    <row r="112" spans="1:8" x14ac:dyDescent="0.2">
      <c r="A112" s="510" t="s">
        <v>5763</v>
      </c>
      <c r="B112" s="544">
        <v>0</v>
      </c>
      <c r="C112" s="544">
        <v>0</v>
      </c>
      <c r="D112" s="544">
        <v>0</v>
      </c>
      <c r="E112" s="544">
        <v>1</v>
      </c>
      <c r="F112" s="544">
        <v>0</v>
      </c>
      <c r="G112" s="544">
        <v>0</v>
      </c>
      <c r="H112" s="544">
        <v>1</v>
      </c>
    </row>
    <row r="113" spans="1:8" x14ac:dyDescent="0.2">
      <c r="A113" s="510" t="s">
        <v>5783</v>
      </c>
      <c r="B113" s="544">
        <v>0</v>
      </c>
      <c r="C113" s="544">
        <v>0</v>
      </c>
      <c r="D113" s="544">
        <v>0</v>
      </c>
      <c r="E113" s="544">
        <v>0</v>
      </c>
      <c r="F113" s="544">
        <v>2</v>
      </c>
      <c r="G113" s="544">
        <v>0</v>
      </c>
      <c r="H113" s="544">
        <v>2</v>
      </c>
    </row>
    <row r="114" spans="1:8" x14ac:dyDescent="0.2">
      <c r="A114" s="510" t="s">
        <v>5784</v>
      </c>
      <c r="B114" s="544">
        <v>0</v>
      </c>
      <c r="C114" s="544">
        <v>0</v>
      </c>
      <c r="D114" s="544">
        <v>0</v>
      </c>
      <c r="E114" s="544">
        <v>0</v>
      </c>
      <c r="F114" s="544">
        <v>1</v>
      </c>
      <c r="G114" s="544">
        <v>0</v>
      </c>
      <c r="H114" s="544">
        <v>1</v>
      </c>
    </row>
    <row r="115" spans="1:8" x14ac:dyDescent="0.2">
      <c r="A115" s="510" t="s">
        <v>5785</v>
      </c>
      <c r="B115" s="544">
        <v>0</v>
      </c>
      <c r="C115" s="544">
        <v>0</v>
      </c>
      <c r="D115" s="544">
        <v>0</v>
      </c>
      <c r="E115" s="544">
        <v>0</v>
      </c>
      <c r="F115" s="544">
        <v>0</v>
      </c>
      <c r="G115" s="544">
        <v>1</v>
      </c>
      <c r="H115" s="544">
        <v>1</v>
      </c>
    </row>
    <row r="116" spans="1:8" x14ac:dyDescent="0.2">
      <c r="A116" s="510" t="s">
        <v>5786</v>
      </c>
      <c r="B116" s="544">
        <v>0</v>
      </c>
      <c r="C116" s="544">
        <v>0</v>
      </c>
      <c r="D116" s="544">
        <v>0</v>
      </c>
      <c r="E116" s="544">
        <v>0</v>
      </c>
      <c r="F116" s="544">
        <v>0</v>
      </c>
      <c r="G116" s="544">
        <v>1</v>
      </c>
      <c r="H116" s="544">
        <v>1</v>
      </c>
    </row>
    <row r="117" spans="1:8" x14ac:dyDescent="0.2">
      <c r="A117" s="510" t="s">
        <v>5787</v>
      </c>
      <c r="B117" s="544">
        <v>0</v>
      </c>
      <c r="C117" s="544">
        <v>0</v>
      </c>
      <c r="D117" s="544">
        <v>0</v>
      </c>
      <c r="E117" s="544">
        <v>1</v>
      </c>
      <c r="F117" s="544">
        <v>0</v>
      </c>
      <c r="G117" s="544">
        <v>0</v>
      </c>
      <c r="H117" s="544">
        <v>1</v>
      </c>
    </row>
    <row r="118" spans="1:8" x14ac:dyDescent="0.2">
      <c r="A118" s="510" t="s">
        <v>5788</v>
      </c>
      <c r="B118" s="544">
        <v>0</v>
      </c>
      <c r="C118" s="544">
        <v>1</v>
      </c>
      <c r="D118" s="544">
        <v>0</v>
      </c>
      <c r="E118" s="544">
        <v>0</v>
      </c>
      <c r="F118" s="544">
        <v>0</v>
      </c>
      <c r="G118" s="544">
        <v>1</v>
      </c>
      <c r="H118" s="544">
        <v>2</v>
      </c>
    </row>
    <row r="119" spans="1:8" x14ac:dyDescent="0.2">
      <c r="A119" s="510" t="s">
        <v>5789</v>
      </c>
      <c r="B119" s="544">
        <v>0</v>
      </c>
      <c r="C119" s="544">
        <v>0</v>
      </c>
      <c r="D119" s="544">
        <v>0</v>
      </c>
      <c r="E119" s="544">
        <v>1</v>
      </c>
      <c r="F119" s="544">
        <v>0</v>
      </c>
      <c r="G119" s="544">
        <v>0</v>
      </c>
      <c r="H119" s="544">
        <v>1</v>
      </c>
    </row>
    <row r="120" spans="1:8" x14ac:dyDescent="0.2">
      <c r="A120" s="510" t="s">
        <v>5790</v>
      </c>
      <c r="B120" s="544">
        <v>0</v>
      </c>
      <c r="C120" s="544">
        <v>0</v>
      </c>
      <c r="D120" s="544">
        <v>1</v>
      </c>
      <c r="E120" s="544">
        <v>0</v>
      </c>
      <c r="F120" s="544">
        <v>2</v>
      </c>
      <c r="G120" s="544">
        <v>0</v>
      </c>
      <c r="H120" s="544">
        <v>3</v>
      </c>
    </row>
    <row r="121" spans="1:8" x14ac:dyDescent="0.2">
      <c r="A121" s="510" t="s">
        <v>5791</v>
      </c>
      <c r="B121" s="544">
        <v>0</v>
      </c>
      <c r="C121" s="544">
        <v>1</v>
      </c>
      <c r="D121" s="544">
        <v>0</v>
      </c>
      <c r="E121" s="544">
        <v>0</v>
      </c>
      <c r="F121" s="544">
        <v>0</v>
      </c>
      <c r="G121" s="544">
        <v>0</v>
      </c>
      <c r="H121" s="544">
        <v>1</v>
      </c>
    </row>
    <row r="122" spans="1:8" x14ac:dyDescent="0.2">
      <c r="A122" s="510" t="s">
        <v>5795</v>
      </c>
      <c r="B122" s="544">
        <v>0</v>
      </c>
      <c r="C122" s="544">
        <v>0</v>
      </c>
      <c r="D122" s="544">
        <v>0</v>
      </c>
      <c r="E122" s="544">
        <v>0</v>
      </c>
      <c r="F122" s="544">
        <v>1</v>
      </c>
      <c r="G122" s="544">
        <v>0</v>
      </c>
      <c r="H122" s="544">
        <v>1</v>
      </c>
    </row>
    <row r="123" spans="1:8" x14ac:dyDescent="0.2">
      <c r="A123" s="510" t="s">
        <v>5799</v>
      </c>
      <c r="B123" s="544">
        <v>0</v>
      </c>
      <c r="C123" s="544">
        <v>0</v>
      </c>
      <c r="D123" s="544">
        <v>0</v>
      </c>
      <c r="E123" s="544">
        <v>0</v>
      </c>
      <c r="F123" s="544">
        <v>1</v>
      </c>
      <c r="G123" s="544">
        <v>0</v>
      </c>
      <c r="H123" s="544">
        <v>1</v>
      </c>
    </row>
    <row r="124" spans="1:8" x14ac:dyDescent="0.2">
      <c r="A124" s="510" t="s">
        <v>5800</v>
      </c>
      <c r="B124" s="544">
        <v>0</v>
      </c>
      <c r="C124" s="544">
        <v>0</v>
      </c>
      <c r="D124" s="544">
        <v>0</v>
      </c>
      <c r="E124" s="544">
        <v>0</v>
      </c>
      <c r="F124" s="544">
        <v>1</v>
      </c>
      <c r="G124" s="544">
        <v>0</v>
      </c>
      <c r="H124" s="544">
        <v>1</v>
      </c>
    </row>
    <row r="125" spans="1:8" x14ac:dyDescent="0.2">
      <c r="A125" s="510" t="s">
        <v>5801</v>
      </c>
      <c r="B125" s="544">
        <v>0</v>
      </c>
      <c r="C125" s="544">
        <v>0</v>
      </c>
      <c r="D125" s="544">
        <v>0</v>
      </c>
      <c r="E125" s="544">
        <v>0</v>
      </c>
      <c r="F125" s="544">
        <v>3</v>
      </c>
      <c r="G125" s="544">
        <v>0</v>
      </c>
      <c r="H125" s="544">
        <v>3</v>
      </c>
    </row>
    <row r="126" spans="1:8" x14ac:dyDescent="0.2">
      <c r="A126" s="510" t="s">
        <v>5802</v>
      </c>
      <c r="B126" s="544">
        <v>0</v>
      </c>
      <c r="C126" s="544">
        <v>0</v>
      </c>
      <c r="D126" s="544">
        <v>1</v>
      </c>
      <c r="E126" s="544">
        <v>0</v>
      </c>
      <c r="F126" s="544">
        <v>0</v>
      </c>
      <c r="G126" s="544">
        <v>0</v>
      </c>
      <c r="H126" s="544">
        <v>1</v>
      </c>
    </row>
    <row r="127" spans="1:8" x14ac:dyDescent="0.2">
      <c r="A127" s="510" t="s">
        <v>5803</v>
      </c>
      <c r="B127" s="544">
        <v>0</v>
      </c>
      <c r="C127" s="544">
        <v>0</v>
      </c>
      <c r="D127" s="544">
        <v>0</v>
      </c>
      <c r="E127" s="544">
        <v>0</v>
      </c>
      <c r="F127" s="544">
        <v>1</v>
      </c>
      <c r="G127" s="544">
        <v>0</v>
      </c>
      <c r="H127" s="544">
        <v>1</v>
      </c>
    </row>
    <row r="128" spans="1:8" x14ac:dyDescent="0.2">
      <c r="A128" s="510" t="s">
        <v>5804</v>
      </c>
      <c r="B128" s="544">
        <v>0</v>
      </c>
      <c r="C128" s="544">
        <v>0</v>
      </c>
      <c r="D128" s="544">
        <v>0</v>
      </c>
      <c r="E128" s="544">
        <v>1</v>
      </c>
      <c r="F128" s="544">
        <v>0</v>
      </c>
      <c r="G128" s="544">
        <v>0</v>
      </c>
      <c r="H128" s="544">
        <v>1</v>
      </c>
    </row>
    <row r="129" spans="1:8" x14ac:dyDescent="0.2">
      <c r="A129" s="510" t="s">
        <v>5808</v>
      </c>
      <c r="B129" s="544">
        <v>0</v>
      </c>
      <c r="C129" s="544">
        <v>1</v>
      </c>
      <c r="D129" s="544">
        <v>0</v>
      </c>
      <c r="E129" s="544">
        <v>0</v>
      </c>
      <c r="F129" s="544">
        <v>1</v>
      </c>
      <c r="G129" s="544">
        <v>0</v>
      </c>
      <c r="H129" s="544">
        <v>2</v>
      </c>
    </row>
    <row r="130" spans="1:8" x14ac:dyDescent="0.2">
      <c r="A130" s="510" t="s">
        <v>5809</v>
      </c>
      <c r="B130" s="544">
        <v>0</v>
      </c>
      <c r="C130" s="544">
        <v>0</v>
      </c>
      <c r="D130" s="544">
        <v>1</v>
      </c>
      <c r="E130" s="544">
        <v>0</v>
      </c>
      <c r="F130" s="544">
        <v>0</v>
      </c>
      <c r="G130" s="544">
        <v>1</v>
      </c>
      <c r="H130" s="544">
        <v>2</v>
      </c>
    </row>
    <row r="131" spans="1:8" x14ac:dyDescent="0.2">
      <c r="A131" s="510" t="s">
        <v>5810</v>
      </c>
      <c r="B131" s="544">
        <v>0</v>
      </c>
      <c r="C131" s="544">
        <v>0</v>
      </c>
      <c r="D131" s="544">
        <v>0</v>
      </c>
      <c r="E131" s="544">
        <v>0</v>
      </c>
      <c r="F131" s="544">
        <v>0</v>
      </c>
      <c r="G131" s="544">
        <v>2</v>
      </c>
      <c r="H131" s="544">
        <v>2</v>
      </c>
    </row>
    <row r="132" spans="1:8" x14ac:dyDescent="0.2">
      <c r="A132" s="510" t="s">
        <v>5811</v>
      </c>
      <c r="B132" s="544">
        <v>0</v>
      </c>
      <c r="C132" s="544">
        <v>0</v>
      </c>
      <c r="D132" s="544">
        <v>0</v>
      </c>
      <c r="E132" s="544">
        <v>0</v>
      </c>
      <c r="F132" s="544">
        <v>1</v>
      </c>
      <c r="G132" s="544">
        <v>0</v>
      </c>
      <c r="H132" s="544">
        <v>1</v>
      </c>
    </row>
    <row r="133" spans="1:8" x14ac:dyDescent="0.2">
      <c r="A133" s="510" t="s">
        <v>5812</v>
      </c>
      <c r="B133" s="544">
        <v>0</v>
      </c>
      <c r="C133" s="544">
        <v>0</v>
      </c>
      <c r="D133" s="544">
        <v>1</v>
      </c>
      <c r="E133" s="544">
        <v>0</v>
      </c>
      <c r="F133" s="544">
        <v>0</v>
      </c>
      <c r="G133" s="544">
        <v>0</v>
      </c>
      <c r="H133" s="544">
        <v>1</v>
      </c>
    </row>
    <row r="134" spans="1:8" x14ac:dyDescent="0.2">
      <c r="A134" s="510" t="s">
        <v>5806</v>
      </c>
      <c r="B134" s="544">
        <v>0</v>
      </c>
      <c r="C134" s="544">
        <v>0</v>
      </c>
      <c r="D134" s="544">
        <v>0</v>
      </c>
      <c r="E134" s="544">
        <v>0</v>
      </c>
      <c r="F134" s="544">
        <v>3</v>
      </c>
      <c r="G134" s="544">
        <v>0</v>
      </c>
      <c r="H134" s="544">
        <v>3</v>
      </c>
    </row>
    <row r="135" spans="1:8" x14ac:dyDescent="0.2">
      <c r="A135" s="510" t="s">
        <v>5807</v>
      </c>
      <c r="B135" s="544">
        <v>0</v>
      </c>
      <c r="C135" s="544">
        <v>0</v>
      </c>
      <c r="D135" s="544">
        <v>0</v>
      </c>
      <c r="E135" s="544">
        <v>0</v>
      </c>
      <c r="F135" s="544">
        <v>1</v>
      </c>
      <c r="G135" s="544">
        <v>1</v>
      </c>
      <c r="H135" s="544">
        <v>2</v>
      </c>
    </row>
    <row r="136" spans="1:8" x14ac:dyDescent="0.2">
      <c r="A136" s="510" t="s">
        <v>5813</v>
      </c>
      <c r="B136" s="544">
        <v>0</v>
      </c>
      <c r="C136" s="544">
        <v>0</v>
      </c>
      <c r="D136" s="544">
        <v>0</v>
      </c>
      <c r="E136" s="544">
        <v>0</v>
      </c>
      <c r="F136" s="544">
        <v>0</v>
      </c>
      <c r="G136" s="544">
        <v>1</v>
      </c>
      <c r="H136" s="544">
        <v>1</v>
      </c>
    </row>
    <row r="137" spans="1:8" x14ac:dyDescent="0.2">
      <c r="A137" s="510" t="s">
        <v>5818</v>
      </c>
      <c r="B137" s="544">
        <v>0</v>
      </c>
      <c r="C137" s="544">
        <v>1</v>
      </c>
      <c r="D137" s="544">
        <v>0</v>
      </c>
      <c r="E137" s="544">
        <v>0</v>
      </c>
      <c r="F137" s="544">
        <v>0</v>
      </c>
      <c r="G137" s="544">
        <v>1</v>
      </c>
      <c r="H137" s="544">
        <v>2</v>
      </c>
    </row>
    <row r="138" spans="1:8" x14ac:dyDescent="0.2">
      <c r="A138" s="510" t="s">
        <v>5819</v>
      </c>
      <c r="B138" s="544">
        <v>0</v>
      </c>
      <c r="C138" s="544">
        <v>0</v>
      </c>
      <c r="D138" s="544">
        <v>0</v>
      </c>
      <c r="E138" s="544">
        <v>0</v>
      </c>
      <c r="F138" s="544">
        <v>0</v>
      </c>
      <c r="G138" s="544">
        <v>1</v>
      </c>
      <c r="H138" s="544">
        <v>1</v>
      </c>
    </row>
    <row r="139" spans="1:8" x14ac:dyDescent="0.2">
      <c r="A139" s="510" t="s">
        <v>5822</v>
      </c>
      <c r="B139" s="544">
        <v>0</v>
      </c>
      <c r="C139" s="544">
        <v>0</v>
      </c>
      <c r="D139" s="544">
        <v>0</v>
      </c>
      <c r="E139" s="544">
        <v>0</v>
      </c>
      <c r="F139" s="544">
        <v>0</v>
      </c>
      <c r="G139" s="544">
        <v>1</v>
      </c>
      <c r="H139" s="544">
        <v>1</v>
      </c>
    </row>
    <row r="140" spans="1:8" x14ac:dyDescent="0.2">
      <c r="A140" s="510" t="s">
        <v>5824</v>
      </c>
      <c r="B140" s="544">
        <v>0</v>
      </c>
      <c r="C140" s="544">
        <v>0</v>
      </c>
      <c r="D140" s="544">
        <v>0</v>
      </c>
      <c r="E140" s="544">
        <v>0</v>
      </c>
      <c r="F140" s="544">
        <v>0</v>
      </c>
      <c r="G140" s="544">
        <v>1</v>
      </c>
      <c r="H140" s="544">
        <v>1</v>
      </c>
    </row>
    <row r="141" spans="1:8" x14ac:dyDescent="0.2">
      <c r="A141" s="510" t="s">
        <v>5888</v>
      </c>
      <c r="B141" s="544">
        <v>0</v>
      </c>
      <c r="C141" s="544">
        <v>0</v>
      </c>
      <c r="D141" s="544">
        <v>0</v>
      </c>
      <c r="E141" s="544">
        <v>0</v>
      </c>
      <c r="F141" s="544">
        <v>1</v>
      </c>
      <c r="G141" s="544">
        <v>0</v>
      </c>
      <c r="H141" s="544">
        <v>1</v>
      </c>
    </row>
    <row r="142" spans="1:8" x14ac:dyDescent="0.2">
      <c r="A142" s="510" t="s">
        <v>5889</v>
      </c>
      <c r="B142" s="544">
        <v>0</v>
      </c>
      <c r="C142" s="544">
        <v>0</v>
      </c>
      <c r="D142" s="544">
        <v>0</v>
      </c>
      <c r="E142" s="544">
        <v>0</v>
      </c>
      <c r="F142" s="544">
        <v>0</v>
      </c>
      <c r="G142" s="544">
        <v>1</v>
      </c>
      <c r="H142" s="544">
        <v>1</v>
      </c>
    </row>
    <row r="143" spans="1:8" x14ac:dyDescent="0.2">
      <c r="A143" s="510" t="s">
        <v>5826</v>
      </c>
      <c r="B143" s="544">
        <v>0</v>
      </c>
      <c r="C143" s="544">
        <v>0</v>
      </c>
      <c r="D143" s="544">
        <v>0</v>
      </c>
      <c r="E143" s="544">
        <v>0</v>
      </c>
      <c r="F143" s="544">
        <v>0</v>
      </c>
      <c r="G143" s="544">
        <v>1</v>
      </c>
      <c r="H143" s="544">
        <v>1</v>
      </c>
    </row>
    <row r="144" spans="1:8" x14ac:dyDescent="0.2">
      <c r="A144" s="510" t="s">
        <v>5836</v>
      </c>
      <c r="B144" s="544">
        <v>0</v>
      </c>
      <c r="C144" s="544">
        <v>0</v>
      </c>
      <c r="D144" s="544">
        <v>0</v>
      </c>
      <c r="E144" s="544">
        <v>0</v>
      </c>
      <c r="F144" s="544">
        <v>0</v>
      </c>
      <c r="G144" s="544">
        <v>1</v>
      </c>
      <c r="H144" s="544">
        <v>1</v>
      </c>
    </row>
    <row r="145" spans="1:8" x14ac:dyDescent="0.2">
      <c r="A145" s="510" t="s">
        <v>5840</v>
      </c>
      <c r="B145" s="544">
        <v>0</v>
      </c>
      <c r="C145" s="544">
        <v>0</v>
      </c>
      <c r="D145" s="544">
        <v>0</v>
      </c>
      <c r="E145" s="544">
        <v>0</v>
      </c>
      <c r="F145" s="544">
        <v>1</v>
      </c>
      <c r="G145" s="544">
        <v>0</v>
      </c>
      <c r="H145" s="544">
        <v>1</v>
      </c>
    </row>
    <row r="146" spans="1:8" x14ac:dyDescent="0.2">
      <c r="A146" s="510" t="s">
        <v>5841</v>
      </c>
      <c r="B146" s="544">
        <v>0</v>
      </c>
      <c r="C146" s="544">
        <v>0</v>
      </c>
      <c r="D146" s="544">
        <v>1</v>
      </c>
      <c r="E146" s="544">
        <v>0</v>
      </c>
      <c r="F146" s="544">
        <v>0</v>
      </c>
      <c r="G146" s="544">
        <v>1</v>
      </c>
      <c r="H146" s="544">
        <v>2</v>
      </c>
    </row>
    <row r="147" spans="1:8" x14ac:dyDescent="0.2">
      <c r="A147" s="510" t="s">
        <v>5848</v>
      </c>
      <c r="B147" s="544">
        <v>0</v>
      </c>
      <c r="C147" s="544">
        <v>0</v>
      </c>
      <c r="D147" s="544">
        <v>0</v>
      </c>
      <c r="E147" s="544">
        <v>0</v>
      </c>
      <c r="F147" s="544">
        <v>1</v>
      </c>
      <c r="G147" s="544">
        <v>1</v>
      </c>
      <c r="H147" s="544">
        <v>2</v>
      </c>
    </row>
    <row r="148" spans="1:8" x14ac:dyDescent="0.2">
      <c r="A148" s="510" t="s">
        <v>5849</v>
      </c>
      <c r="B148" s="544">
        <v>0</v>
      </c>
      <c r="C148" s="544">
        <v>0</v>
      </c>
      <c r="D148" s="544">
        <v>1</v>
      </c>
      <c r="E148" s="544">
        <v>0</v>
      </c>
      <c r="F148" s="544">
        <v>0</v>
      </c>
      <c r="G148" s="544">
        <v>1</v>
      </c>
      <c r="H148" s="544">
        <v>2</v>
      </c>
    </row>
    <row r="149" spans="1:8" x14ac:dyDescent="0.2">
      <c r="A149" s="510" t="s">
        <v>5850</v>
      </c>
      <c r="B149" s="544">
        <v>0</v>
      </c>
      <c r="C149" s="544">
        <v>0</v>
      </c>
      <c r="D149" s="544">
        <v>1</v>
      </c>
      <c r="E149" s="544">
        <v>0</v>
      </c>
      <c r="F149" s="544">
        <v>0</v>
      </c>
      <c r="G149" s="544">
        <v>1</v>
      </c>
      <c r="H149" s="544">
        <v>2</v>
      </c>
    </row>
    <row r="150" spans="1:8" x14ac:dyDescent="0.2">
      <c r="A150" s="510" t="s">
        <v>5845</v>
      </c>
      <c r="B150" s="544">
        <v>0</v>
      </c>
      <c r="C150" s="544">
        <v>0</v>
      </c>
      <c r="D150" s="544">
        <v>0</v>
      </c>
      <c r="E150" s="544">
        <v>0</v>
      </c>
      <c r="F150" s="544">
        <v>0</v>
      </c>
      <c r="G150" s="544">
        <v>1</v>
      </c>
      <c r="H150" s="544">
        <v>1</v>
      </c>
    </row>
    <row r="151" spans="1:8" x14ac:dyDescent="0.2">
      <c r="A151" s="510" t="s">
        <v>5846</v>
      </c>
      <c r="B151" s="544">
        <v>0</v>
      </c>
      <c r="C151" s="544">
        <v>0</v>
      </c>
      <c r="D151" s="544">
        <v>1</v>
      </c>
      <c r="E151" s="544">
        <v>1</v>
      </c>
      <c r="F151" s="544">
        <v>1</v>
      </c>
      <c r="G151" s="544">
        <v>1</v>
      </c>
      <c r="H151" s="544">
        <v>4</v>
      </c>
    </row>
    <row r="152" spans="1:8" x14ac:dyDescent="0.2">
      <c r="A152" s="510" t="s">
        <v>5847</v>
      </c>
      <c r="B152" s="544">
        <v>0</v>
      </c>
      <c r="C152" s="544">
        <v>0</v>
      </c>
      <c r="D152" s="544">
        <v>0</v>
      </c>
      <c r="E152" s="544">
        <v>0</v>
      </c>
      <c r="F152" s="544">
        <v>0</v>
      </c>
      <c r="G152" s="544">
        <v>1</v>
      </c>
      <c r="H152" s="544">
        <v>1</v>
      </c>
    </row>
    <row r="153" spans="1:8" x14ac:dyDescent="0.2">
      <c r="A153" s="510" t="s">
        <v>5853</v>
      </c>
      <c r="B153" s="544">
        <v>0</v>
      </c>
      <c r="C153" s="544">
        <v>0</v>
      </c>
      <c r="D153" s="544">
        <v>0</v>
      </c>
      <c r="E153" s="544">
        <v>1</v>
      </c>
      <c r="F153" s="544">
        <v>1</v>
      </c>
      <c r="G153" s="544">
        <v>1</v>
      </c>
      <c r="H153" s="544">
        <v>3</v>
      </c>
    </row>
    <row r="154" spans="1:8" x14ac:dyDescent="0.2">
      <c r="A154" s="510" t="s">
        <v>5865</v>
      </c>
      <c r="B154" s="544">
        <v>0</v>
      </c>
      <c r="C154" s="544">
        <v>0</v>
      </c>
      <c r="D154" s="544">
        <v>0</v>
      </c>
      <c r="E154" s="544">
        <v>0</v>
      </c>
      <c r="F154" s="544">
        <v>0</v>
      </c>
      <c r="G154" s="544">
        <v>1</v>
      </c>
      <c r="H154" s="544">
        <v>1</v>
      </c>
    </row>
    <row r="155" spans="1:8" x14ac:dyDescent="0.2">
      <c r="A155" s="510" t="s">
        <v>5854</v>
      </c>
      <c r="B155" s="544">
        <v>0</v>
      </c>
      <c r="C155" s="544">
        <v>0</v>
      </c>
      <c r="D155" s="544">
        <v>0</v>
      </c>
      <c r="E155" s="544">
        <v>0</v>
      </c>
      <c r="F155" s="544">
        <v>1</v>
      </c>
      <c r="G155" s="544">
        <v>1</v>
      </c>
      <c r="H155" s="544">
        <v>2</v>
      </c>
    </row>
    <row r="156" spans="1:8" x14ac:dyDescent="0.2">
      <c r="A156" s="510" t="s">
        <v>5866</v>
      </c>
      <c r="B156" s="544">
        <v>0</v>
      </c>
      <c r="C156" s="544">
        <v>0</v>
      </c>
      <c r="D156" s="544">
        <v>0</v>
      </c>
      <c r="E156" s="544">
        <v>0</v>
      </c>
      <c r="F156" s="544">
        <v>2</v>
      </c>
      <c r="G156" s="544">
        <v>0</v>
      </c>
      <c r="H156" s="544">
        <v>2</v>
      </c>
    </row>
    <row r="157" spans="1:8" x14ac:dyDescent="0.2">
      <c r="A157" s="510" t="s">
        <v>5855</v>
      </c>
      <c r="B157" s="544">
        <v>0</v>
      </c>
      <c r="C157" s="544">
        <v>0</v>
      </c>
      <c r="D157" s="544">
        <v>1</v>
      </c>
      <c r="E157" s="544">
        <v>1</v>
      </c>
      <c r="F157" s="544">
        <v>0</v>
      </c>
      <c r="G157" s="544">
        <v>2</v>
      </c>
      <c r="H157" s="544">
        <v>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topLeftCell="A55" workbookViewId="0">
      <selection activeCell="A73" sqref="A73"/>
    </sheetView>
  </sheetViews>
  <sheetFormatPr defaultColWidth="9.33203125" defaultRowHeight="12.75" x14ac:dyDescent="0.2"/>
  <cols>
    <col min="1" max="1" width="15.6640625" style="510" bestFit="1" customWidth="1"/>
    <col min="2" max="16384" width="9.33203125" style="510"/>
  </cols>
  <sheetData>
    <row r="1" spans="1:8" x14ac:dyDescent="0.2">
      <c r="A1" s="510" t="s">
        <v>5126</v>
      </c>
      <c r="B1" s="4">
        <v>2021</v>
      </c>
      <c r="C1" s="4">
        <v>2022</v>
      </c>
      <c r="D1" s="4">
        <v>2023</v>
      </c>
      <c r="E1" s="4">
        <v>2024</v>
      </c>
      <c r="F1" s="4">
        <v>2025</v>
      </c>
      <c r="G1" s="4">
        <v>2026</v>
      </c>
      <c r="H1" s="510" t="s">
        <v>3353</v>
      </c>
    </row>
    <row r="2" spans="1:8" x14ac:dyDescent="0.2">
      <c r="A2" s="510" t="s">
        <v>5585</v>
      </c>
      <c r="B2" s="544">
        <v>0</v>
      </c>
      <c r="C2" s="544">
        <v>1</v>
      </c>
      <c r="D2" s="544">
        <v>0</v>
      </c>
      <c r="E2" s="544">
        <v>0</v>
      </c>
      <c r="F2" s="544">
        <v>1</v>
      </c>
      <c r="G2" s="544">
        <v>0</v>
      </c>
      <c r="H2" s="544">
        <v>2</v>
      </c>
    </row>
    <row r="3" spans="1:8" x14ac:dyDescent="0.2">
      <c r="A3" s="510" t="s">
        <v>5587</v>
      </c>
      <c r="B3" s="544">
        <v>0</v>
      </c>
      <c r="C3" s="544">
        <v>1</v>
      </c>
      <c r="D3" s="544">
        <v>0</v>
      </c>
      <c r="E3" s="544">
        <v>0</v>
      </c>
      <c r="F3" s="544">
        <v>1</v>
      </c>
      <c r="G3" s="544">
        <v>0</v>
      </c>
      <c r="H3" s="544">
        <v>2</v>
      </c>
    </row>
    <row r="4" spans="1:8" x14ac:dyDescent="0.2">
      <c r="A4" s="510" t="s">
        <v>5616</v>
      </c>
      <c r="B4" s="544">
        <v>0</v>
      </c>
      <c r="C4" s="544">
        <v>2</v>
      </c>
      <c r="D4" s="544">
        <v>0</v>
      </c>
      <c r="E4" s="544">
        <v>0</v>
      </c>
      <c r="F4" s="544">
        <v>0</v>
      </c>
      <c r="G4" s="544">
        <v>0</v>
      </c>
      <c r="H4" s="544">
        <v>2</v>
      </c>
    </row>
    <row r="5" spans="1:8" x14ac:dyDescent="0.2">
      <c r="A5" s="510" t="s">
        <v>5618</v>
      </c>
      <c r="B5" s="544">
        <v>2</v>
      </c>
      <c r="C5" s="544">
        <v>3</v>
      </c>
      <c r="D5" s="544">
        <v>2</v>
      </c>
      <c r="E5" s="544">
        <v>2</v>
      </c>
      <c r="F5" s="544">
        <v>2</v>
      </c>
      <c r="G5" s="544">
        <v>0</v>
      </c>
      <c r="H5" s="544">
        <v>11</v>
      </c>
    </row>
    <row r="6" spans="1:8" x14ac:dyDescent="0.2">
      <c r="A6" s="510" t="s">
        <v>5619</v>
      </c>
      <c r="B6" s="544">
        <v>3</v>
      </c>
      <c r="C6" s="544">
        <v>3</v>
      </c>
      <c r="D6" s="544">
        <v>4</v>
      </c>
      <c r="E6" s="544">
        <v>4</v>
      </c>
      <c r="F6" s="544">
        <v>3</v>
      </c>
      <c r="G6" s="544">
        <v>0</v>
      </c>
      <c r="H6" s="544">
        <v>17</v>
      </c>
    </row>
    <row r="7" spans="1:8" x14ac:dyDescent="0.2">
      <c r="A7" s="510" t="s">
        <v>5620</v>
      </c>
      <c r="B7" s="544">
        <v>1</v>
      </c>
      <c r="C7" s="544">
        <v>1</v>
      </c>
      <c r="D7" s="544">
        <v>1</v>
      </c>
      <c r="E7" s="544">
        <v>1</v>
      </c>
      <c r="F7" s="544">
        <v>1</v>
      </c>
      <c r="G7" s="544">
        <v>0</v>
      </c>
      <c r="H7" s="544">
        <v>5</v>
      </c>
    </row>
    <row r="8" spans="1:8" x14ac:dyDescent="0.2">
      <c r="A8" s="510" t="s">
        <v>5613</v>
      </c>
      <c r="B8" s="544">
        <v>0</v>
      </c>
      <c r="C8" s="544">
        <v>0</v>
      </c>
      <c r="D8" s="544">
        <v>3</v>
      </c>
      <c r="E8" s="544">
        <v>5</v>
      </c>
      <c r="F8" s="544">
        <v>5</v>
      </c>
      <c r="G8" s="544">
        <v>2</v>
      </c>
      <c r="H8" s="544">
        <v>15</v>
      </c>
    </row>
    <row r="9" spans="1:8" x14ac:dyDescent="0.2">
      <c r="A9" s="510" t="s">
        <v>5622</v>
      </c>
      <c r="B9" s="544">
        <v>0</v>
      </c>
      <c r="C9" s="544">
        <v>2</v>
      </c>
      <c r="D9" s="544">
        <v>2</v>
      </c>
      <c r="E9" s="544">
        <v>0</v>
      </c>
      <c r="F9" s="544">
        <v>0</v>
      </c>
      <c r="G9" s="544">
        <v>0</v>
      </c>
      <c r="H9" s="544">
        <v>4</v>
      </c>
    </row>
    <row r="10" spans="1:8" x14ac:dyDescent="0.2">
      <c r="A10" s="510" t="s">
        <v>5623</v>
      </c>
      <c r="B10" s="544">
        <v>0</v>
      </c>
      <c r="C10" s="544">
        <v>8</v>
      </c>
      <c r="D10" s="544">
        <v>0</v>
      </c>
      <c r="E10" s="544">
        <v>0</v>
      </c>
      <c r="F10" s="544">
        <v>0</v>
      </c>
      <c r="G10" s="544">
        <v>0</v>
      </c>
      <c r="H10" s="544">
        <v>8</v>
      </c>
    </row>
    <row r="11" spans="1:8" x14ac:dyDescent="0.2">
      <c r="A11" s="510" t="s">
        <v>5624</v>
      </c>
      <c r="B11" s="544">
        <v>0</v>
      </c>
      <c r="C11" s="544">
        <v>1</v>
      </c>
      <c r="D11" s="544">
        <v>1</v>
      </c>
      <c r="E11" s="544">
        <v>1</v>
      </c>
      <c r="F11" s="544">
        <v>0</v>
      </c>
      <c r="G11" s="544">
        <v>0</v>
      </c>
      <c r="H11" s="544">
        <v>3</v>
      </c>
    </row>
    <row r="12" spans="1:8" x14ac:dyDescent="0.2">
      <c r="A12" s="510" t="s">
        <v>5625</v>
      </c>
      <c r="B12" s="544">
        <v>0</v>
      </c>
      <c r="C12" s="544">
        <v>0</v>
      </c>
      <c r="D12" s="544">
        <v>1</v>
      </c>
      <c r="E12" s="544">
        <v>1</v>
      </c>
      <c r="F12" s="544">
        <v>0</v>
      </c>
      <c r="G12" s="544">
        <v>0</v>
      </c>
      <c r="H12" s="544">
        <v>2</v>
      </c>
    </row>
    <row r="13" spans="1:8" x14ac:dyDescent="0.2">
      <c r="A13" s="510" t="s">
        <v>5626</v>
      </c>
      <c r="B13" s="544">
        <v>0</v>
      </c>
      <c r="C13" s="544">
        <v>3</v>
      </c>
      <c r="D13" s="544">
        <v>2</v>
      </c>
      <c r="E13" s="544">
        <v>0</v>
      </c>
      <c r="F13" s="544">
        <v>1</v>
      </c>
      <c r="G13" s="544">
        <v>0</v>
      </c>
      <c r="H13" s="544">
        <v>6</v>
      </c>
    </row>
    <row r="14" spans="1:8" x14ac:dyDescent="0.2">
      <c r="A14" s="510" t="s">
        <v>5628</v>
      </c>
      <c r="B14" s="544">
        <v>0</v>
      </c>
      <c r="C14" s="544">
        <v>0</v>
      </c>
      <c r="D14" s="544">
        <v>0</v>
      </c>
      <c r="E14" s="544">
        <v>1</v>
      </c>
      <c r="F14" s="544">
        <v>0</v>
      </c>
      <c r="G14" s="544">
        <v>0</v>
      </c>
      <c r="H14" s="544">
        <v>1</v>
      </c>
    </row>
    <row r="15" spans="1:8" x14ac:dyDescent="0.2">
      <c r="A15" s="510" t="s">
        <v>5635</v>
      </c>
      <c r="B15" s="544">
        <v>0</v>
      </c>
      <c r="C15" s="544">
        <v>1</v>
      </c>
      <c r="D15" s="544">
        <v>1</v>
      </c>
      <c r="E15" s="544">
        <v>0</v>
      </c>
      <c r="F15" s="544">
        <v>0</v>
      </c>
      <c r="G15" s="544">
        <v>0</v>
      </c>
      <c r="H15" s="544">
        <v>2</v>
      </c>
    </row>
    <row r="16" spans="1:8" x14ac:dyDescent="0.2">
      <c r="A16" s="510" t="s">
        <v>5636</v>
      </c>
      <c r="B16" s="544">
        <v>0</v>
      </c>
      <c r="C16" s="544">
        <v>2</v>
      </c>
      <c r="D16" s="544">
        <v>0</v>
      </c>
      <c r="E16" s="544">
        <v>2</v>
      </c>
      <c r="F16" s="544">
        <v>1</v>
      </c>
      <c r="G16" s="544">
        <v>0</v>
      </c>
      <c r="H16" s="544">
        <v>5</v>
      </c>
    </row>
    <row r="17" spans="1:8" x14ac:dyDescent="0.2">
      <c r="A17" s="510" t="s">
        <v>5637</v>
      </c>
      <c r="B17" s="544">
        <v>0</v>
      </c>
      <c r="C17" s="544">
        <v>3</v>
      </c>
      <c r="D17" s="544">
        <v>0</v>
      </c>
      <c r="E17" s="544">
        <v>3</v>
      </c>
      <c r="F17" s="544">
        <v>0</v>
      </c>
      <c r="G17" s="544">
        <v>0</v>
      </c>
      <c r="H17" s="544">
        <v>6</v>
      </c>
    </row>
    <row r="18" spans="1:8" x14ac:dyDescent="0.2">
      <c r="A18" s="510" t="s">
        <v>5651</v>
      </c>
      <c r="B18" s="544">
        <v>0</v>
      </c>
      <c r="C18" s="544">
        <v>1</v>
      </c>
      <c r="D18" s="544">
        <v>0</v>
      </c>
      <c r="E18" s="544">
        <v>0</v>
      </c>
      <c r="F18" s="544">
        <v>0</v>
      </c>
      <c r="G18" s="544">
        <v>0</v>
      </c>
      <c r="H18" s="544">
        <v>1</v>
      </c>
    </row>
    <row r="19" spans="1:8" x14ac:dyDescent="0.2">
      <c r="A19" s="510" t="s">
        <v>5652</v>
      </c>
      <c r="B19" s="544">
        <v>1</v>
      </c>
      <c r="C19" s="544">
        <v>1</v>
      </c>
      <c r="D19" s="544">
        <v>1</v>
      </c>
      <c r="E19" s="544">
        <v>1</v>
      </c>
      <c r="F19" s="544">
        <v>0</v>
      </c>
      <c r="G19" s="544">
        <v>0</v>
      </c>
      <c r="H19" s="544">
        <v>4</v>
      </c>
    </row>
    <row r="20" spans="1:8" x14ac:dyDescent="0.2">
      <c r="A20" s="510" t="s">
        <v>5656</v>
      </c>
      <c r="B20" s="544">
        <v>0</v>
      </c>
      <c r="C20" s="544">
        <v>0</v>
      </c>
      <c r="D20" s="544">
        <v>1</v>
      </c>
      <c r="E20" s="544">
        <v>0</v>
      </c>
      <c r="F20" s="544">
        <v>0</v>
      </c>
      <c r="G20" s="544">
        <v>0</v>
      </c>
      <c r="H20" s="544">
        <v>1</v>
      </c>
    </row>
    <row r="21" spans="1:8" x14ac:dyDescent="0.2">
      <c r="A21" s="510" t="s">
        <v>5653</v>
      </c>
      <c r="B21" s="544">
        <v>0</v>
      </c>
      <c r="C21" s="544">
        <v>1</v>
      </c>
      <c r="D21" s="544">
        <v>0</v>
      </c>
      <c r="E21" s="544">
        <v>1</v>
      </c>
      <c r="F21" s="544">
        <v>0</v>
      </c>
      <c r="G21" s="544">
        <v>0</v>
      </c>
      <c r="H21" s="544">
        <v>2</v>
      </c>
    </row>
    <row r="22" spans="1:8" x14ac:dyDescent="0.2">
      <c r="A22" s="510" t="s">
        <v>5660</v>
      </c>
      <c r="B22" s="544">
        <v>0</v>
      </c>
      <c r="C22" s="544">
        <v>1</v>
      </c>
      <c r="D22" s="544">
        <v>0</v>
      </c>
      <c r="E22" s="544">
        <v>0</v>
      </c>
      <c r="F22" s="544">
        <v>0</v>
      </c>
      <c r="G22" s="544">
        <v>0</v>
      </c>
      <c r="H22" s="544">
        <v>1</v>
      </c>
    </row>
    <row r="23" spans="1:8" x14ac:dyDescent="0.2">
      <c r="A23" s="510" t="s">
        <v>5663</v>
      </c>
      <c r="B23" s="544">
        <v>0</v>
      </c>
      <c r="C23" s="544">
        <v>0</v>
      </c>
      <c r="D23" s="544">
        <v>0</v>
      </c>
      <c r="E23" s="544">
        <v>1</v>
      </c>
      <c r="F23" s="544">
        <v>0</v>
      </c>
      <c r="G23" s="544">
        <v>0</v>
      </c>
      <c r="H23" s="544">
        <v>1</v>
      </c>
    </row>
    <row r="24" spans="1:8" x14ac:dyDescent="0.2">
      <c r="A24" s="510" t="s">
        <v>5655</v>
      </c>
      <c r="B24" s="544">
        <v>0</v>
      </c>
      <c r="C24" s="544">
        <v>1</v>
      </c>
      <c r="D24" s="544">
        <v>0</v>
      </c>
      <c r="E24" s="544">
        <v>0</v>
      </c>
      <c r="F24" s="544">
        <v>0</v>
      </c>
      <c r="G24" s="544">
        <v>0</v>
      </c>
      <c r="H24" s="544">
        <v>1</v>
      </c>
    </row>
    <row r="25" spans="1:8" x14ac:dyDescent="0.2">
      <c r="A25" s="510" t="s">
        <v>5658</v>
      </c>
      <c r="B25" s="544">
        <v>0</v>
      </c>
      <c r="C25" s="544">
        <v>0</v>
      </c>
      <c r="D25" s="544">
        <v>1</v>
      </c>
      <c r="E25" s="544">
        <v>1</v>
      </c>
      <c r="F25" s="544">
        <v>0</v>
      </c>
      <c r="G25" s="544">
        <v>0</v>
      </c>
      <c r="H25" s="544">
        <v>2</v>
      </c>
    </row>
    <row r="26" spans="1:8" x14ac:dyDescent="0.2">
      <c r="A26" s="510" t="s">
        <v>5671</v>
      </c>
      <c r="B26" s="544">
        <v>0</v>
      </c>
      <c r="C26" s="544">
        <v>1</v>
      </c>
      <c r="D26" s="544">
        <v>0</v>
      </c>
      <c r="E26" s="544">
        <v>0</v>
      </c>
      <c r="F26" s="544">
        <v>0</v>
      </c>
      <c r="G26" s="544">
        <v>0</v>
      </c>
      <c r="H26" s="544">
        <v>1</v>
      </c>
    </row>
    <row r="27" spans="1:8" x14ac:dyDescent="0.2">
      <c r="A27" s="510" t="s">
        <v>5673</v>
      </c>
      <c r="B27" s="544">
        <v>0</v>
      </c>
      <c r="C27" s="544">
        <v>0</v>
      </c>
      <c r="D27" s="544">
        <v>0</v>
      </c>
      <c r="E27" s="544">
        <v>1</v>
      </c>
      <c r="F27" s="544">
        <v>0</v>
      </c>
      <c r="G27" s="544">
        <v>0</v>
      </c>
      <c r="H27" s="544">
        <v>1</v>
      </c>
    </row>
    <row r="28" spans="1:8" x14ac:dyDescent="0.2">
      <c r="A28" s="510" t="s">
        <v>5676</v>
      </c>
      <c r="B28" s="544">
        <v>0</v>
      </c>
      <c r="C28" s="544">
        <v>0</v>
      </c>
      <c r="D28" s="544">
        <v>0</v>
      </c>
      <c r="E28" s="544">
        <v>0</v>
      </c>
      <c r="F28" s="544">
        <v>1</v>
      </c>
      <c r="G28" s="544">
        <v>0</v>
      </c>
      <c r="H28" s="544">
        <v>1</v>
      </c>
    </row>
    <row r="29" spans="1:8" x14ac:dyDescent="0.2">
      <c r="A29" s="510" t="s">
        <v>5689</v>
      </c>
      <c r="B29" s="544">
        <v>0</v>
      </c>
      <c r="C29" s="544">
        <v>1</v>
      </c>
      <c r="D29" s="544">
        <v>0</v>
      </c>
      <c r="E29" s="544">
        <v>0</v>
      </c>
      <c r="F29" s="544">
        <v>0</v>
      </c>
      <c r="G29" s="544">
        <v>0</v>
      </c>
      <c r="H29" s="544">
        <v>1</v>
      </c>
    </row>
    <row r="30" spans="1:8" x14ac:dyDescent="0.2">
      <c r="A30" s="510" t="s">
        <v>5677</v>
      </c>
      <c r="B30" s="544">
        <v>0</v>
      </c>
      <c r="C30" s="544">
        <v>1</v>
      </c>
      <c r="D30" s="544">
        <v>1</v>
      </c>
      <c r="E30" s="544">
        <v>0</v>
      </c>
      <c r="F30" s="544">
        <v>0</v>
      </c>
      <c r="G30" s="544">
        <v>0</v>
      </c>
      <c r="H30" s="544">
        <v>2</v>
      </c>
    </row>
    <row r="31" spans="1:8" x14ac:dyDescent="0.2">
      <c r="A31" s="510" t="s">
        <v>5679</v>
      </c>
      <c r="B31" s="544">
        <v>0</v>
      </c>
      <c r="C31" s="544">
        <v>1</v>
      </c>
      <c r="D31" s="544">
        <v>0</v>
      </c>
      <c r="E31" s="544">
        <v>1</v>
      </c>
      <c r="F31" s="544">
        <v>1</v>
      </c>
      <c r="G31" s="544">
        <v>0</v>
      </c>
      <c r="H31" s="544">
        <v>3</v>
      </c>
    </row>
    <row r="32" spans="1:8" x14ac:dyDescent="0.2">
      <c r="A32" s="510" t="s">
        <v>5680</v>
      </c>
      <c r="B32" s="544">
        <v>0</v>
      </c>
      <c r="C32" s="544">
        <v>1</v>
      </c>
      <c r="D32" s="544">
        <v>0</v>
      </c>
      <c r="E32" s="544">
        <v>0</v>
      </c>
      <c r="F32" s="544">
        <v>0</v>
      </c>
      <c r="G32" s="544">
        <v>0</v>
      </c>
      <c r="H32" s="544">
        <v>1</v>
      </c>
    </row>
    <row r="33" spans="1:8" x14ac:dyDescent="0.2">
      <c r="A33" s="510" t="s">
        <v>5681</v>
      </c>
      <c r="B33" s="544">
        <v>0</v>
      </c>
      <c r="C33" s="544">
        <v>1</v>
      </c>
      <c r="D33" s="544">
        <v>0</v>
      </c>
      <c r="E33" s="544">
        <v>1</v>
      </c>
      <c r="F33" s="544">
        <v>1</v>
      </c>
      <c r="G33" s="544">
        <v>1</v>
      </c>
      <c r="H33" s="544">
        <v>4</v>
      </c>
    </row>
    <row r="34" spans="1:8" x14ac:dyDescent="0.2">
      <c r="A34" s="510" t="s">
        <v>5682</v>
      </c>
      <c r="B34" s="544">
        <v>0</v>
      </c>
      <c r="C34" s="544">
        <v>1</v>
      </c>
      <c r="D34" s="544">
        <v>0</v>
      </c>
      <c r="E34" s="544">
        <v>0</v>
      </c>
      <c r="F34" s="544">
        <v>0</v>
      </c>
      <c r="G34" s="544">
        <v>0</v>
      </c>
      <c r="H34" s="544">
        <v>1</v>
      </c>
    </row>
    <row r="35" spans="1:8" x14ac:dyDescent="0.2">
      <c r="A35" s="510" t="s">
        <v>5683</v>
      </c>
      <c r="B35" s="544">
        <v>0</v>
      </c>
      <c r="C35" s="544">
        <v>2</v>
      </c>
      <c r="D35" s="544">
        <v>0</v>
      </c>
      <c r="E35" s="544">
        <v>0</v>
      </c>
      <c r="F35" s="544">
        <v>0</v>
      </c>
      <c r="G35" s="544">
        <v>0</v>
      </c>
      <c r="H35" s="544">
        <v>2</v>
      </c>
    </row>
    <row r="36" spans="1:8" x14ac:dyDescent="0.2">
      <c r="A36" s="510" t="s">
        <v>5684</v>
      </c>
      <c r="B36" s="544">
        <v>0</v>
      </c>
      <c r="C36" s="544">
        <v>2</v>
      </c>
      <c r="D36" s="544">
        <v>0</v>
      </c>
      <c r="E36" s="544">
        <v>0</v>
      </c>
      <c r="F36" s="544">
        <v>0</v>
      </c>
      <c r="G36" s="544">
        <v>0</v>
      </c>
      <c r="H36" s="544">
        <v>2</v>
      </c>
    </row>
    <row r="37" spans="1:8" x14ac:dyDescent="0.2">
      <c r="A37" s="510" t="s">
        <v>5688</v>
      </c>
      <c r="B37" s="544">
        <v>0</v>
      </c>
      <c r="C37" s="544">
        <v>0</v>
      </c>
      <c r="D37" s="544">
        <v>1</v>
      </c>
      <c r="E37" s="544">
        <v>0</v>
      </c>
      <c r="F37" s="544">
        <v>0</v>
      </c>
      <c r="G37" s="544">
        <v>0</v>
      </c>
      <c r="H37" s="544">
        <v>1</v>
      </c>
    </row>
    <row r="38" spans="1:8" x14ac:dyDescent="0.2">
      <c r="A38" s="510" t="s">
        <v>5695</v>
      </c>
      <c r="B38" s="544">
        <v>0</v>
      </c>
      <c r="C38" s="544">
        <v>1</v>
      </c>
      <c r="D38" s="544">
        <v>0</v>
      </c>
      <c r="E38" s="544">
        <v>0</v>
      </c>
      <c r="F38" s="544">
        <v>0</v>
      </c>
      <c r="G38" s="544">
        <v>0</v>
      </c>
      <c r="H38" s="544">
        <v>1</v>
      </c>
    </row>
    <row r="39" spans="1:8" x14ac:dyDescent="0.2">
      <c r="A39" s="510" t="s">
        <v>5696</v>
      </c>
      <c r="B39" s="544">
        <v>0</v>
      </c>
      <c r="C39" s="544">
        <v>0</v>
      </c>
      <c r="D39" s="544">
        <v>0</v>
      </c>
      <c r="E39" s="544">
        <v>1</v>
      </c>
      <c r="F39" s="544">
        <v>0</v>
      </c>
      <c r="G39" s="544">
        <v>0</v>
      </c>
      <c r="H39" s="544">
        <v>1</v>
      </c>
    </row>
    <row r="40" spans="1:8" x14ac:dyDescent="0.2">
      <c r="A40" s="510" t="s">
        <v>5699</v>
      </c>
      <c r="B40" s="544">
        <v>0</v>
      </c>
      <c r="C40" s="544">
        <v>0</v>
      </c>
      <c r="D40" s="544">
        <v>1</v>
      </c>
      <c r="E40" s="544">
        <v>1</v>
      </c>
      <c r="F40" s="544">
        <v>0</v>
      </c>
      <c r="G40" s="544">
        <v>0</v>
      </c>
      <c r="H40" s="544">
        <v>2</v>
      </c>
    </row>
    <row r="41" spans="1:8" x14ac:dyDescent="0.2">
      <c r="A41" s="510" t="s">
        <v>5705</v>
      </c>
      <c r="B41" s="544">
        <v>1</v>
      </c>
      <c r="C41" s="544">
        <v>0</v>
      </c>
      <c r="D41" s="544">
        <v>0</v>
      </c>
      <c r="E41" s="544">
        <v>0</v>
      </c>
      <c r="F41" s="544">
        <v>0</v>
      </c>
      <c r="G41" s="544">
        <v>0</v>
      </c>
      <c r="H41" s="544">
        <v>1</v>
      </c>
    </row>
    <row r="42" spans="1:8" x14ac:dyDescent="0.2">
      <c r="A42" s="510" t="s">
        <v>5710</v>
      </c>
      <c r="B42" s="544">
        <v>0</v>
      </c>
      <c r="C42" s="544">
        <v>1</v>
      </c>
      <c r="D42" s="544">
        <v>0</v>
      </c>
      <c r="E42" s="544">
        <v>0</v>
      </c>
      <c r="F42" s="544">
        <v>0</v>
      </c>
      <c r="G42" s="544">
        <v>0</v>
      </c>
      <c r="H42" s="544">
        <v>1</v>
      </c>
    </row>
    <row r="43" spans="1:8" x14ac:dyDescent="0.2">
      <c r="A43" s="510" t="s">
        <v>5712</v>
      </c>
      <c r="B43" s="544">
        <v>0</v>
      </c>
      <c r="C43" s="544">
        <v>1</v>
      </c>
      <c r="D43" s="544">
        <v>0</v>
      </c>
      <c r="E43" s="544">
        <v>1</v>
      </c>
      <c r="F43" s="544">
        <v>0</v>
      </c>
      <c r="G43" s="544">
        <v>0</v>
      </c>
      <c r="H43" s="544">
        <v>2</v>
      </c>
    </row>
    <row r="44" spans="1:8" x14ac:dyDescent="0.2">
      <c r="A44" s="510" t="s">
        <v>5713</v>
      </c>
      <c r="B44" s="544">
        <v>0</v>
      </c>
      <c r="C44" s="544">
        <v>1</v>
      </c>
      <c r="D44" s="544">
        <v>0</v>
      </c>
      <c r="E44" s="544">
        <v>0</v>
      </c>
      <c r="F44" s="544">
        <v>0</v>
      </c>
      <c r="G44" s="544">
        <v>0</v>
      </c>
      <c r="H44" s="544">
        <v>1</v>
      </c>
    </row>
    <row r="45" spans="1:8" x14ac:dyDescent="0.2">
      <c r="A45" s="510" t="s">
        <v>5720</v>
      </c>
      <c r="B45" s="544">
        <v>0</v>
      </c>
      <c r="C45" s="544">
        <v>0</v>
      </c>
      <c r="D45" s="544">
        <v>0</v>
      </c>
      <c r="E45" s="544">
        <v>0</v>
      </c>
      <c r="F45" s="544">
        <v>2</v>
      </c>
      <c r="G45" s="544">
        <v>0</v>
      </c>
      <c r="H45" s="544">
        <v>2</v>
      </c>
    </row>
    <row r="46" spans="1:8" x14ac:dyDescent="0.2">
      <c r="A46" s="510" t="s">
        <v>5726</v>
      </c>
      <c r="B46" s="544">
        <v>0</v>
      </c>
      <c r="C46" s="544">
        <v>0</v>
      </c>
      <c r="D46" s="544">
        <v>1</v>
      </c>
      <c r="E46" s="544">
        <v>0</v>
      </c>
      <c r="F46" s="544">
        <v>1</v>
      </c>
      <c r="G46" s="544">
        <v>0</v>
      </c>
      <c r="H46" s="544">
        <v>2</v>
      </c>
    </row>
    <row r="47" spans="1:8" x14ac:dyDescent="0.2">
      <c r="A47" s="510" t="s">
        <v>5727</v>
      </c>
      <c r="B47" s="544">
        <v>0</v>
      </c>
      <c r="C47" s="544">
        <v>0</v>
      </c>
      <c r="D47" s="544">
        <v>2</v>
      </c>
      <c r="E47" s="544">
        <v>0</v>
      </c>
      <c r="F47" s="544">
        <v>0</v>
      </c>
      <c r="G47" s="544">
        <v>0</v>
      </c>
      <c r="H47" s="544">
        <v>2</v>
      </c>
    </row>
    <row r="48" spans="1:8" x14ac:dyDescent="0.2">
      <c r="A48" s="510" t="s">
        <v>5729</v>
      </c>
      <c r="B48" s="544">
        <v>0</v>
      </c>
      <c r="C48" s="544">
        <v>0</v>
      </c>
      <c r="D48" s="544">
        <v>1</v>
      </c>
      <c r="E48" s="544">
        <v>0</v>
      </c>
      <c r="F48" s="544">
        <v>0</v>
      </c>
      <c r="G48" s="544">
        <v>0</v>
      </c>
      <c r="H48" s="544">
        <v>1</v>
      </c>
    </row>
    <row r="49" spans="1:8" x14ac:dyDescent="0.2">
      <c r="A49" s="510" t="s">
        <v>5736</v>
      </c>
      <c r="B49" s="544">
        <v>0</v>
      </c>
      <c r="C49" s="544">
        <v>1</v>
      </c>
      <c r="D49" s="544">
        <v>0</v>
      </c>
      <c r="E49" s="544">
        <v>0</v>
      </c>
      <c r="F49" s="544">
        <v>0</v>
      </c>
      <c r="G49" s="544">
        <v>0</v>
      </c>
      <c r="H49" s="544">
        <v>1</v>
      </c>
    </row>
    <row r="50" spans="1:8" x14ac:dyDescent="0.2">
      <c r="A50" s="510" t="s">
        <v>5738</v>
      </c>
      <c r="B50" s="544">
        <v>0</v>
      </c>
      <c r="C50" s="544">
        <v>0</v>
      </c>
      <c r="D50" s="544">
        <v>1</v>
      </c>
      <c r="E50" s="544">
        <v>0</v>
      </c>
      <c r="F50" s="544">
        <v>0</v>
      </c>
      <c r="G50" s="544">
        <v>0</v>
      </c>
      <c r="H50" s="544">
        <v>1</v>
      </c>
    </row>
    <row r="51" spans="1:8" x14ac:dyDescent="0.2">
      <c r="A51" s="510" t="s">
        <v>5739</v>
      </c>
      <c r="B51" s="544">
        <v>0</v>
      </c>
      <c r="C51" s="544">
        <v>0</v>
      </c>
      <c r="D51" s="544">
        <v>1</v>
      </c>
      <c r="E51" s="544">
        <v>1</v>
      </c>
      <c r="F51" s="544">
        <v>0</v>
      </c>
      <c r="G51" s="544">
        <v>0</v>
      </c>
      <c r="H51" s="544">
        <v>2</v>
      </c>
    </row>
    <row r="52" spans="1:8" x14ac:dyDescent="0.2">
      <c r="A52" s="510" t="s">
        <v>5745</v>
      </c>
      <c r="B52" s="544">
        <v>0</v>
      </c>
      <c r="C52" s="544">
        <v>1</v>
      </c>
      <c r="D52" s="544">
        <v>1</v>
      </c>
      <c r="E52" s="544">
        <v>0</v>
      </c>
      <c r="F52" s="544">
        <v>1</v>
      </c>
      <c r="G52" s="544">
        <v>0</v>
      </c>
      <c r="H52" s="544">
        <v>3</v>
      </c>
    </row>
    <row r="53" spans="1:8" x14ac:dyDescent="0.2">
      <c r="A53" s="510" t="s">
        <v>5761</v>
      </c>
      <c r="B53" s="544">
        <v>0</v>
      </c>
      <c r="C53" s="544">
        <v>1</v>
      </c>
      <c r="D53" s="544">
        <v>0</v>
      </c>
      <c r="E53" s="544">
        <v>0</v>
      </c>
      <c r="F53" s="544">
        <v>0</v>
      </c>
      <c r="G53" s="544">
        <v>0</v>
      </c>
      <c r="H53" s="544">
        <v>1</v>
      </c>
    </row>
    <row r="54" spans="1:8" x14ac:dyDescent="0.2">
      <c r="A54" s="510" t="s">
        <v>5777</v>
      </c>
      <c r="B54" s="544">
        <v>0</v>
      </c>
      <c r="C54" s="544">
        <v>0</v>
      </c>
      <c r="D54" s="544">
        <v>1</v>
      </c>
      <c r="E54" s="544">
        <v>0</v>
      </c>
      <c r="F54" s="544">
        <v>0</v>
      </c>
      <c r="G54" s="544">
        <v>0</v>
      </c>
      <c r="H54" s="544">
        <v>1</v>
      </c>
    </row>
    <row r="55" spans="1:8" x14ac:dyDescent="0.2">
      <c r="A55" s="510" t="s">
        <v>5779</v>
      </c>
      <c r="B55" s="544">
        <v>0</v>
      </c>
      <c r="C55" s="544">
        <v>0</v>
      </c>
      <c r="D55" s="544">
        <v>1</v>
      </c>
      <c r="E55" s="544">
        <v>0</v>
      </c>
      <c r="F55" s="544">
        <v>0</v>
      </c>
      <c r="G55" s="544">
        <v>0</v>
      </c>
      <c r="H55" s="544">
        <v>1</v>
      </c>
    </row>
    <row r="56" spans="1:8" x14ac:dyDescent="0.2">
      <c r="A56" s="510" t="s">
        <v>5780</v>
      </c>
      <c r="B56" s="544">
        <v>0</v>
      </c>
      <c r="C56" s="544">
        <v>1</v>
      </c>
      <c r="D56" s="544">
        <v>0</v>
      </c>
      <c r="E56" s="544">
        <v>0</v>
      </c>
      <c r="F56" s="544">
        <v>0</v>
      </c>
      <c r="G56" s="544">
        <v>1</v>
      </c>
      <c r="H56" s="544">
        <v>2</v>
      </c>
    </row>
    <row r="57" spans="1:8" x14ac:dyDescent="0.2">
      <c r="A57" s="510" t="s">
        <v>5763</v>
      </c>
      <c r="B57" s="544">
        <v>0</v>
      </c>
      <c r="C57" s="544">
        <v>0</v>
      </c>
      <c r="D57" s="544">
        <v>0</v>
      </c>
      <c r="E57" s="544">
        <v>0</v>
      </c>
      <c r="F57" s="544">
        <v>0</v>
      </c>
      <c r="G57" s="544">
        <v>1</v>
      </c>
      <c r="H57" s="544">
        <v>1</v>
      </c>
    </row>
    <row r="58" spans="1:8" x14ac:dyDescent="0.2">
      <c r="A58" s="510" t="s">
        <v>5785</v>
      </c>
      <c r="B58" s="544">
        <v>0</v>
      </c>
      <c r="C58" s="544">
        <v>0</v>
      </c>
      <c r="D58" s="544">
        <v>1</v>
      </c>
      <c r="E58" s="544">
        <v>0</v>
      </c>
      <c r="F58" s="544">
        <v>0</v>
      </c>
      <c r="G58" s="544">
        <v>0</v>
      </c>
      <c r="H58" s="544">
        <v>1</v>
      </c>
    </row>
    <row r="59" spans="1:8" x14ac:dyDescent="0.2">
      <c r="A59" s="510" t="s">
        <v>5792</v>
      </c>
      <c r="B59" s="544">
        <v>0</v>
      </c>
      <c r="C59" s="544">
        <v>0</v>
      </c>
      <c r="D59" s="544">
        <v>0</v>
      </c>
      <c r="E59" s="544">
        <v>0</v>
      </c>
      <c r="F59" s="544">
        <v>0</v>
      </c>
      <c r="G59" s="544">
        <v>1</v>
      </c>
      <c r="H59" s="544">
        <v>1</v>
      </c>
    </row>
    <row r="60" spans="1:8" x14ac:dyDescent="0.2">
      <c r="A60" s="510" t="s">
        <v>5790</v>
      </c>
      <c r="B60" s="544">
        <v>0</v>
      </c>
      <c r="C60" s="544">
        <v>1</v>
      </c>
      <c r="D60" s="544">
        <v>0</v>
      </c>
      <c r="E60" s="544">
        <v>1</v>
      </c>
      <c r="F60" s="544">
        <v>0</v>
      </c>
      <c r="G60" s="544">
        <v>0</v>
      </c>
      <c r="H60" s="544">
        <v>2</v>
      </c>
    </row>
    <row r="61" spans="1:8" x14ac:dyDescent="0.2">
      <c r="A61" s="510" t="s">
        <v>5795</v>
      </c>
      <c r="B61" s="544">
        <v>0</v>
      </c>
      <c r="C61" s="544">
        <v>1</v>
      </c>
      <c r="D61" s="544">
        <v>1</v>
      </c>
      <c r="E61" s="544">
        <v>0</v>
      </c>
      <c r="F61" s="544">
        <v>0</v>
      </c>
      <c r="G61" s="544">
        <v>0</v>
      </c>
      <c r="H61" s="544">
        <v>2</v>
      </c>
    </row>
    <row r="62" spans="1:8" x14ac:dyDescent="0.2">
      <c r="A62" s="510" t="s">
        <v>5809</v>
      </c>
      <c r="B62" s="544">
        <v>0</v>
      </c>
      <c r="C62" s="544">
        <v>1</v>
      </c>
      <c r="D62" s="544">
        <v>0</v>
      </c>
      <c r="E62" s="544">
        <v>1</v>
      </c>
      <c r="F62" s="544">
        <v>0</v>
      </c>
      <c r="G62" s="544">
        <v>0</v>
      </c>
      <c r="H62" s="544">
        <v>2</v>
      </c>
    </row>
    <row r="63" spans="1:8" x14ac:dyDescent="0.2">
      <c r="A63" s="510" t="s">
        <v>5810</v>
      </c>
      <c r="B63" s="544">
        <v>0</v>
      </c>
      <c r="C63" s="544">
        <v>1</v>
      </c>
      <c r="D63" s="544">
        <v>0</v>
      </c>
      <c r="E63" s="544">
        <v>2</v>
      </c>
      <c r="F63" s="544">
        <v>0</v>
      </c>
      <c r="G63" s="544">
        <v>0</v>
      </c>
      <c r="H63" s="544">
        <v>3</v>
      </c>
    </row>
    <row r="64" spans="1:8" x14ac:dyDescent="0.2">
      <c r="A64" s="510" t="s">
        <v>5811</v>
      </c>
      <c r="B64" s="544">
        <v>0</v>
      </c>
      <c r="C64" s="544">
        <v>0</v>
      </c>
      <c r="D64" s="544">
        <v>1</v>
      </c>
      <c r="E64" s="544">
        <v>1</v>
      </c>
      <c r="F64" s="544">
        <v>0</v>
      </c>
      <c r="G64" s="544">
        <v>0</v>
      </c>
      <c r="H64" s="544">
        <v>2</v>
      </c>
    </row>
    <row r="65" spans="1:8" x14ac:dyDescent="0.2">
      <c r="A65" s="510" t="s">
        <v>5812</v>
      </c>
      <c r="B65" s="544">
        <v>0</v>
      </c>
      <c r="C65" s="544">
        <v>0</v>
      </c>
      <c r="D65" s="544">
        <v>0</v>
      </c>
      <c r="E65" s="544">
        <v>0</v>
      </c>
      <c r="F65" s="544">
        <v>2</v>
      </c>
      <c r="G65" s="544">
        <v>0</v>
      </c>
      <c r="H65" s="544">
        <v>2</v>
      </c>
    </row>
    <row r="66" spans="1:8" x14ac:dyDescent="0.2">
      <c r="A66" s="510" t="s">
        <v>5806</v>
      </c>
      <c r="B66" s="544">
        <v>0</v>
      </c>
      <c r="C66" s="544">
        <v>2</v>
      </c>
      <c r="D66" s="544">
        <v>3</v>
      </c>
      <c r="E66" s="544">
        <v>2</v>
      </c>
      <c r="F66" s="544">
        <v>0</v>
      </c>
      <c r="G66" s="544">
        <v>0</v>
      </c>
      <c r="H66" s="544">
        <v>7</v>
      </c>
    </row>
    <row r="67" spans="1:8" x14ac:dyDescent="0.2">
      <c r="A67" s="510" t="s">
        <v>5807</v>
      </c>
      <c r="B67" s="544">
        <v>0</v>
      </c>
      <c r="C67" s="544">
        <v>2</v>
      </c>
      <c r="D67" s="544">
        <v>1</v>
      </c>
      <c r="E67" s="544">
        <v>1</v>
      </c>
      <c r="F67" s="544">
        <v>0</v>
      </c>
      <c r="G67" s="544">
        <v>0</v>
      </c>
      <c r="H67" s="544">
        <v>4</v>
      </c>
    </row>
    <row r="68" spans="1:8" x14ac:dyDescent="0.2">
      <c r="A68" s="510" t="s">
        <v>5813</v>
      </c>
      <c r="B68" s="544">
        <v>0</v>
      </c>
      <c r="C68" s="544">
        <v>0</v>
      </c>
      <c r="D68" s="544">
        <v>1</v>
      </c>
      <c r="E68" s="544">
        <v>0</v>
      </c>
      <c r="F68" s="544">
        <v>0</v>
      </c>
      <c r="G68" s="544">
        <v>0</v>
      </c>
      <c r="H68" s="544">
        <v>1</v>
      </c>
    </row>
    <row r="69" spans="1:8" x14ac:dyDescent="0.2">
      <c r="A69" s="510" t="s">
        <v>5818</v>
      </c>
      <c r="B69" s="544">
        <v>0</v>
      </c>
      <c r="C69" s="544">
        <v>0</v>
      </c>
      <c r="D69" s="544">
        <v>1</v>
      </c>
      <c r="E69" s="544">
        <v>0</v>
      </c>
      <c r="F69" s="544">
        <v>0</v>
      </c>
      <c r="G69" s="544">
        <v>0</v>
      </c>
      <c r="H69" s="544">
        <v>1</v>
      </c>
    </row>
    <row r="70" spans="1:8" x14ac:dyDescent="0.2">
      <c r="A70" s="510" t="s">
        <v>5819</v>
      </c>
      <c r="B70" s="544">
        <v>0</v>
      </c>
      <c r="C70" s="544">
        <v>1</v>
      </c>
      <c r="D70" s="544">
        <v>0</v>
      </c>
      <c r="E70" s="544">
        <v>0</v>
      </c>
      <c r="F70" s="544">
        <v>0</v>
      </c>
      <c r="G70" s="544">
        <v>0</v>
      </c>
      <c r="H70" s="544">
        <v>1</v>
      </c>
    </row>
    <row r="71" spans="1:8" x14ac:dyDescent="0.2">
      <c r="A71" s="510" t="s">
        <v>5822</v>
      </c>
      <c r="B71" s="544">
        <v>0</v>
      </c>
      <c r="C71" s="544">
        <v>0</v>
      </c>
      <c r="D71" s="544">
        <v>0</v>
      </c>
      <c r="E71" s="544">
        <v>1</v>
      </c>
      <c r="F71" s="544">
        <v>1</v>
      </c>
      <c r="G71" s="544">
        <v>0</v>
      </c>
      <c r="H71" s="544">
        <v>2</v>
      </c>
    </row>
    <row r="72" spans="1:8" x14ac:dyDescent="0.2">
      <c r="A72" s="510" t="s">
        <v>5824</v>
      </c>
      <c r="B72" s="544">
        <v>0</v>
      </c>
      <c r="C72" s="544">
        <v>0</v>
      </c>
      <c r="D72" s="544">
        <v>1</v>
      </c>
      <c r="E72" s="544">
        <v>0</v>
      </c>
      <c r="F72" s="544">
        <v>0</v>
      </c>
      <c r="G72" s="544">
        <v>0</v>
      </c>
      <c r="H72" s="544">
        <v>1</v>
      </c>
    </row>
    <row r="73" spans="1:8" x14ac:dyDescent="0.2">
      <c r="A73" s="510" t="s">
        <v>5888</v>
      </c>
      <c r="B73" s="544">
        <v>0</v>
      </c>
      <c r="C73" s="544">
        <v>1</v>
      </c>
      <c r="D73" s="544">
        <v>1</v>
      </c>
      <c r="E73" s="544">
        <v>0</v>
      </c>
      <c r="F73" s="544">
        <v>0</v>
      </c>
      <c r="G73" s="544">
        <v>0</v>
      </c>
      <c r="H73" s="544">
        <v>2</v>
      </c>
    </row>
    <row r="74" spans="1:8" x14ac:dyDescent="0.2">
      <c r="A74" s="510" t="s">
        <v>5889</v>
      </c>
      <c r="B74" s="544">
        <v>0</v>
      </c>
      <c r="C74" s="544">
        <v>0</v>
      </c>
      <c r="D74" s="544">
        <v>1</v>
      </c>
      <c r="E74" s="544">
        <v>1</v>
      </c>
      <c r="F74" s="544">
        <v>0</v>
      </c>
      <c r="G74" s="544">
        <v>0</v>
      </c>
      <c r="H74" s="544">
        <v>2</v>
      </c>
    </row>
    <row r="75" spans="1:8" x14ac:dyDescent="0.2">
      <c r="A75" s="510" t="s">
        <v>5826</v>
      </c>
      <c r="B75" s="544">
        <v>0</v>
      </c>
      <c r="C75" s="544">
        <v>0</v>
      </c>
      <c r="D75" s="544">
        <v>1</v>
      </c>
      <c r="E75" s="544">
        <v>0</v>
      </c>
      <c r="F75" s="544">
        <v>0</v>
      </c>
      <c r="G75" s="544">
        <v>0</v>
      </c>
      <c r="H75" s="544">
        <v>1</v>
      </c>
    </row>
    <row r="76" spans="1:8" x14ac:dyDescent="0.2">
      <c r="A76" s="510" t="s">
        <v>5836</v>
      </c>
      <c r="B76" s="544">
        <v>0</v>
      </c>
      <c r="C76" s="544">
        <v>1</v>
      </c>
      <c r="D76" s="544">
        <v>0</v>
      </c>
      <c r="E76" s="544">
        <v>1</v>
      </c>
      <c r="F76" s="544">
        <v>0</v>
      </c>
      <c r="G76" s="544">
        <v>0</v>
      </c>
      <c r="H76" s="544">
        <v>2</v>
      </c>
    </row>
    <row r="77" spans="1:8" x14ac:dyDescent="0.2">
      <c r="A77" s="510" t="s">
        <v>5840</v>
      </c>
      <c r="B77" s="544">
        <v>0</v>
      </c>
      <c r="C77" s="544">
        <v>2</v>
      </c>
      <c r="D77" s="544">
        <v>0</v>
      </c>
      <c r="E77" s="544">
        <v>0</v>
      </c>
      <c r="F77" s="544">
        <v>0</v>
      </c>
      <c r="G77" s="544">
        <v>0</v>
      </c>
      <c r="H77" s="544">
        <v>2</v>
      </c>
    </row>
    <row r="78" spans="1:8" x14ac:dyDescent="0.2">
      <c r="A78" s="510" t="s">
        <v>5841</v>
      </c>
      <c r="B78" s="544">
        <v>0</v>
      </c>
      <c r="C78" s="544">
        <v>1</v>
      </c>
      <c r="D78" s="544">
        <v>0</v>
      </c>
      <c r="E78" s="544">
        <v>0</v>
      </c>
      <c r="F78" s="544">
        <v>0</v>
      </c>
      <c r="G78" s="544">
        <v>1</v>
      </c>
      <c r="H78" s="544">
        <v>2</v>
      </c>
    </row>
    <row r="79" spans="1:8" x14ac:dyDescent="0.2">
      <c r="A79" s="510" t="s">
        <v>5848</v>
      </c>
      <c r="B79" s="544">
        <v>1</v>
      </c>
      <c r="C79" s="544">
        <v>0</v>
      </c>
      <c r="D79" s="544">
        <v>1</v>
      </c>
      <c r="E79" s="544">
        <v>0</v>
      </c>
      <c r="F79" s="544">
        <v>0</v>
      </c>
      <c r="G79" s="544">
        <v>0</v>
      </c>
      <c r="H79" s="544">
        <v>2</v>
      </c>
    </row>
    <row r="80" spans="1:8" x14ac:dyDescent="0.2">
      <c r="A80" s="510" t="s">
        <v>5849</v>
      </c>
      <c r="B80" s="544">
        <v>0</v>
      </c>
      <c r="C80" s="544">
        <v>1</v>
      </c>
      <c r="D80" s="544">
        <v>0</v>
      </c>
      <c r="E80" s="544">
        <v>0</v>
      </c>
      <c r="F80" s="544">
        <v>0</v>
      </c>
      <c r="G80" s="544">
        <v>0</v>
      </c>
      <c r="H80" s="544">
        <v>1</v>
      </c>
    </row>
    <row r="81" spans="1:8" x14ac:dyDescent="0.2">
      <c r="A81" s="510" t="s">
        <v>5845</v>
      </c>
      <c r="B81" s="544">
        <v>0</v>
      </c>
      <c r="C81" s="544">
        <v>0</v>
      </c>
      <c r="D81" s="544">
        <v>0</v>
      </c>
      <c r="E81" s="544">
        <v>1</v>
      </c>
      <c r="F81" s="544">
        <v>0</v>
      </c>
      <c r="G81" s="544">
        <v>0</v>
      </c>
      <c r="H81" s="544">
        <v>1</v>
      </c>
    </row>
    <row r="82" spans="1:8" x14ac:dyDescent="0.2">
      <c r="A82" s="510" t="s">
        <v>5846</v>
      </c>
      <c r="B82" s="544">
        <v>0</v>
      </c>
      <c r="C82" s="544">
        <v>0</v>
      </c>
      <c r="D82" s="544">
        <v>0</v>
      </c>
      <c r="E82" s="544">
        <v>1</v>
      </c>
      <c r="F82" s="544">
        <v>0</v>
      </c>
      <c r="G82" s="544">
        <v>0</v>
      </c>
      <c r="H82" s="544">
        <v>1</v>
      </c>
    </row>
    <row r="83" spans="1:8" x14ac:dyDescent="0.2">
      <c r="A83" s="510" t="s">
        <v>5847</v>
      </c>
      <c r="B83" s="544">
        <v>0</v>
      </c>
      <c r="C83" s="544">
        <v>0</v>
      </c>
      <c r="D83" s="544">
        <v>0</v>
      </c>
      <c r="E83" s="544">
        <v>1</v>
      </c>
      <c r="F83" s="544">
        <v>0</v>
      </c>
      <c r="G83" s="544">
        <v>0</v>
      </c>
      <c r="H83" s="544">
        <v>1</v>
      </c>
    </row>
    <row r="84" spans="1:8" x14ac:dyDescent="0.2">
      <c r="A84" s="510" t="s">
        <v>5853</v>
      </c>
      <c r="B84" s="544">
        <v>0</v>
      </c>
      <c r="C84" s="544">
        <v>0</v>
      </c>
      <c r="D84" s="544">
        <v>0</v>
      </c>
      <c r="E84" s="544">
        <v>2</v>
      </c>
      <c r="F84" s="544">
        <v>0</v>
      </c>
      <c r="G84" s="544">
        <v>0</v>
      </c>
      <c r="H84" s="544">
        <v>2</v>
      </c>
    </row>
    <row r="85" spans="1:8" x14ac:dyDescent="0.2">
      <c r="A85" s="510" t="s">
        <v>5865</v>
      </c>
      <c r="B85" s="544">
        <v>0</v>
      </c>
      <c r="C85" s="544">
        <v>0</v>
      </c>
      <c r="D85" s="544">
        <v>0</v>
      </c>
      <c r="E85" s="544">
        <v>1</v>
      </c>
      <c r="F85" s="544">
        <v>0</v>
      </c>
      <c r="G85" s="544">
        <v>0</v>
      </c>
      <c r="H85" s="544">
        <v>1</v>
      </c>
    </row>
    <row r="86" spans="1:8" x14ac:dyDescent="0.2">
      <c r="A86" s="510" t="s">
        <v>5854</v>
      </c>
      <c r="B86" s="544">
        <v>0</v>
      </c>
      <c r="C86" s="544">
        <v>1</v>
      </c>
      <c r="D86" s="544">
        <v>0</v>
      </c>
      <c r="E86" s="544">
        <v>0</v>
      </c>
      <c r="F86" s="544">
        <v>0</v>
      </c>
      <c r="G86" s="544">
        <v>0</v>
      </c>
      <c r="H86" s="544">
        <v>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18" sqref="C18"/>
    </sheetView>
  </sheetViews>
  <sheetFormatPr defaultRowHeight="12.75" x14ac:dyDescent="0.2"/>
  <cols>
    <col min="1" max="1" width="25" bestFit="1" customWidth="1"/>
    <col min="2" max="2" width="14" bestFit="1" customWidth="1"/>
    <col min="3" max="3" width="74.1640625" customWidth="1"/>
  </cols>
  <sheetData>
    <row r="1" spans="1:4" x14ac:dyDescent="0.2">
      <c r="A1" s="5" t="s">
        <v>6101</v>
      </c>
      <c r="B1" s="5" t="s">
        <v>6102</v>
      </c>
      <c r="C1" s="5" t="s">
        <v>6103</v>
      </c>
      <c r="D1" s="5" t="s">
        <v>6104</v>
      </c>
    </row>
    <row r="2" spans="1:4" x14ac:dyDescent="0.2">
      <c r="A2" t="s">
        <v>6105</v>
      </c>
      <c r="B2" t="s">
        <v>6106</v>
      </c>
      <c r="C2" s="509" t="s">
        <v>6164</v>
      </c>
      <c r="D2" t="s">
        <v>2000</v>
      </c>
    </row>
    <row r="3" spans="1:4" s="487" customFormat="1" x14ac:dyDescent="0.2">
      <c r="A3" s="487" t="s">
        <v>6107</v>
      </c>
      <c r="B3" s="487" t="s">
        <v>6108</v>
      </c>
      <c r="C3" s="509" t="s">
        <v>6165</v>
      </c>
      <c r="D3" s="487" t="s">
        <v>2000</v>
      </c>
    </row>
    <row r="4" spans="1:4" ht="25.5" x14ac:dyDescent="0.2">
      <c r="A4" t="s">
        <v>6109</v>
      </c>
      <c r="B4" t="s">
        <v>5126</v>
      </c>
      <c r="C4" s="486" t="s">
        <v>6166</v>
      </c>
      <c r="D4" s="3" t="s">
        <v>6110</v>
      </c>
    </row>
    <row r="5" spans="1:4" ht="51" x14ac:dyDescent="0.2">
      <c r="A5" s="3" t="s">
        <v>6111</v>
      </c>
      <c r="B5" s="3" t="s">
        <v>5126</v>
      </c>
      <c r="C5" s="178" t="s">
        <v>6665</v>
      </c>
      <c r="D5" s="3" t="s">
        <v>6112</v>
      </c>
    </row>
    <row r="6" spans="1:4" ht="51" x14ac:dyDescent="0.2">
      <c r="A6" s="191" t="s">
        <v>6525</v>
      </c>
      <c r="B6" s="191" t="s">
        <v>6523</v>
      </c>
      <c r="C6" s="486" t="s">
        <v>6524</v>
      </c>
      <c r="D6" s="191" t="s">
        <v>6521</v>
      </c>
    </row>
    <row r="7" spans="1:4" s="553" customFormat="1" ht="25.5" x14ac:dyDescent="0.2">
      <c r="A7" s="191" t="s">
        <v>6526</v>
      </c>
      <c r="B7" s="191" t="s">
        <v>6523</v>
      </c>
      <c r="C7" s="551" t="s">
        <v>6527</v>
      </c>
      <c r="D7" s="191" t="s">
        <v>3929</v>
      </c>
    </row>
    <row r="8" spans="1:4" x14ac:dyDescent="0.2">
      <c r="A8" s="485" t="s">
        <v>6114</v>
      </c>
      <c r="B8" s="3" t="s">
        <v>5126</v>
      </c>
      <c r="C8" s="485" t="s">
        <v>6115</v>
      </c>
      <c r="D8" s="485" t="s">
        <v>5315</v>
      </c>
    </row>
    <row r="9" spans="1:4" ht="25.5" x14ac:dyDescent="0.2">
      <c r="A9" s="191" t="s">
        <v>1999</v>
      </c>
      <c r="B9" s="191" t="s">
        <v>5126</v>
      </c>
      <c r="C9" s="486" t="s">
        <v>6117</v>
      </c>
      <c r="D9" s="191" t="s">
        <v>1999</v>
      </c>
    </row>
    <row r="10" spans="1:4" ht="25.5" x14ac:dyDescent="0.2">
      <c r="A10" s="191" t="s">
        <v>6006</v>
      </c>
      <c r="B10" s="191" t="s">
        <v>5126</v>
      </c>
      <c r="C10" s="178" t="s">
        <v>6666</v>
      </c>
      <c r="D10" s="191" t="s">
        <v>6006</v>
      </c>
    </row>
    <row r="11" spans="1:4" x14ac:dyDescent="0.2">
      <c r="A11" s="485" t="s">
        <v>4035</v>
      </c>
      <c r="B11" s="485" t="s">
        <v>5126</v>
      </c>
      <c r="C11" s="485" t="s">
        <v>6116</v>
      </c>
      <c r="D11" s="485" t="s">
        <v>4035</v>
      </c>
    </row>
    <row r="12" spans="1:4" x14ac:dyDescent="0.2">
      <c r="A12" s="485" t="s">
        <v>4024</v>
      </c>
      <c r="B12" s="485" t="s">
        <v>5126</v>
      </c>
      <c r="C12" s="485" t="s">
        <v>6116</v>
      </c>
      <c r="D12" s="485" t="s">
        <v>4024</v>
      </c>
    </row>
    <row r="13" spans="1:4" x14ac:dyDescent="0.2">
      <c r="A13" s="485" t="s">
        <v>4026</v>
      </c>
      <c r="B13" s="485" t="s">
        <v>5126</v>
      </c>
      <c r="C13" s="485" t="s">
        <v>6116</v>
      </c>
      <c r="D13" s="485" t="s">
        <v>4026</v>
      </c>
    </row>
    <row r="14" spans="1:4" ht="25.5" x14ac:dyDescent="0.2">
      <c r="A14" s="191" t="s">
        <v>6118</v>
      </c>
      <c r="B14" s="191" t="s">
        <v>6119</v>
      </c>
      <c r="C14" s="178" t="s">
        <v>6120</v>
      </c>
      <c r="D14" s="3" t="s">
        <v>5067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32"/>
  <sheetViews>
    <sheetView workbookViewId="0">
      <pane xSplit="6" ySplit="1" topLeftCell="R407" activePane="bottomRight" state="frozen"/>
      <selection pane="topRight" activeCell="E1" sqref="E1"/>
      <selection pane="bottomLeft" activeCell="A2" sqref="A2"/>
      <selection pane="bottomRight" activeCell="AA431" sqref="AA431"/>
    </sheetView>
  </sheetViews>
  <sheetFormatPr defaultRowHeight="12.75" x14ac:dyDescent="0.2"/>
  <cols>
    <col min="1" max="1" width="15.33203125" style="421" bestFit="1" customWidth="1"/>
    <col min="2" max="2" width="17.5" style="421" bestFit="1" customWidth="1"/>
    <col min="3" max="3" width="7" style="194" customWidth="1"/>
    <col min="4" max="4" width="6.1640625" style="194" customWidth="1"/>
    <col min="5" max="5" width="9.33203125" style="194"/>
    <col min="6" max="6" width="34.83203125" style="194" customWidth="1"/>
    <col min="7" max="7" width="15.1640625" style="194" bestFit="1" customWidth="1"/>
    <col min="8" max="8" width="13.83203125" style="194" bestFit="1" customWidth="1"/>
    <col min="9" max="9" width="12.33203125" style="194" bestFit="1" customWidth="1"/>
    <col min="10" max="10" width="14.83203125" style="194" bestFit="1" customWidth="1"/>
    <col min="11" max="11" width="12.33203125" style="194" bestFit="1" customWidth="1"/>
    <col min="12" max="12" width="14.83203125" style="194" bestFit="1" customWidth="1"/>
    <col min="13" max="13" width="11" style="194" customWidth="1"/>
    <col min="14" max="14" width="6" style="194" customWidth="1"/>
    <col min="15" max="15" width="11" style="558" customWidth="1"/>
    <col min="16" max="23" width="9.33203125" style="194"/>
    <col min="24" max="24" width="8.83203125" style="194"/>
    <col min="25" max="25" width="8" style="194" customWidth="1"/>
    <col min="26" max="27" width="7.5" style="194" customWidth="1"/>
    <col min="28" max="28" width="9.5" style="194" bestFit="1" customWidth="1"/>
    <col min="29" max="29" width="26.83203125" style="194" customWidth="1"/>
    <col min="30" max="31" width="10.5" style="194" bestFit="1" customWidth="1"/>
    <col min="32" max="32" width="28.33203125" style="72" customWidth="1"/>
    <col min="33" max="33" width="7.6640625" style="194" bestFit="1" customWidth="1"/>
    <col min="34" max="34" width="8.1640625" style="194" bestFit="1" customWidth="1"/>
    <col min="35" max="35" width="8.83203125" style="279"/>
    <col min="36" max="58" width="9.33203125" style="194"/>
  </cols>
  <sheetData>
    <row r="1" spans="1:58" ht="51" x14ac:dyDescent="0.2">
      <c r="A1" s="420" t="s">
        <v>5126</v>
      </c>
      <c r="B1" s="385" t="s">
        <v>5020</v>
      </c>
      <c r="C1" s="34" t="s">
        <v>1234</v>
      </c>
      <c r="D1" s="34" t="s">
        <v>1235</v>
      </c>
      <c r="E1" s="34" t="s">
        <v>1236</v>
      </c>
      <c r="F1" s="35" t="s">
        <v>1237</v>
      </c>
      <c r="G1" s="158" t="s">
        <v>1927</v>
      </c>
      <c r="H1" s="159" t="s">
        <v>1928</v>
      </c>
      <c r="I1" s="160" t="s">
        <v>1929</v>
      </c>
      <c r="J1" s="162" t="s">
        <v>1932</v>
      </c>
      <c r="K1" s="157" t="s">
        <v>1930</v>
      </c>
      <c r="L1" s="161" t="s">
        <v>1931</v>
      </c>
      <c r="M1" s="36" t="s">
        <v>1211</v>
      </c>
      <c r="N1" s="34" t="s">
        <v>1238</v>
      </c>
      <c r="O1" s="36" t="s">
        <v>6161</v>
      </c>
      <c r="P1" s="192" t="s">
        <v>1294</v>
      </c>
      <c r="Q1" s="4">
        <v>2020</v>
      </c>
      <c r="R1" s="4">
        <v>2021</v>
      </c>
      <c r="S1" s="4">
        <v>2022</v>
      </c>
      <c r="T1" s="4">
        <v>2023</v>
      </c>
      <c r="U1" s="4">
        <v>2024</v>
      </c>
      <c r="V1" s="4">
        <v>2025</v>
      </c>
      <c r="W1" s="4">
        <v>2026</v>
      </c>
      <c r="X1" s="61" t="s">
        <v>5566</v>
      </c>
      <c r="Y1" s="61" t="s">
        <v>5567</v>
      </c>
      <c r="Z1" s="61" t="s">
        <v>5568</v>
      </c>
      <c r="AA1" s="62" t="s">
        <v>4707</v>
      </c>
      <c r="AB1" s="62" t="s">
        <v>1295</v>
      </c>
      <c r="AC1" s="6" t="s">
        <v>1296</v>
      </c>
      <c r="AD1" s="193" t="s">
        <v>793</v>
      </c>
      <c r="AE1" s="193" t="s">
        <v>794</v>
      </c>
      <c r="AF1" s="63" t="s">
        <v>1299</v>
      </c>
      <c r="AG1" s="67" t="s">
        <v>1297</v>
      </c>
      <c r="AH1" s="66" t="s">
        <v>1298</v>
      </c>
      <c r="AI1" s="334" t="s">
        <v>3929</v>
      </c>
      <c r="AJ1" s="3" t="s">
        <v>1314</v>
      </c>
      <c r="AK1" s="3" t="s">
        <v>1315</v>
      </c>
      <c r="AL1" s="3" t="s">
        <v>1316</v>
      </c>
      <c r="AM1" s="3" t="s">
        <v>1317</v>
      </c>
      <c r="AN1" s="3" t="s">
        <v>1318</v>
      </c>
      <c r="AO1" s="3" t="s">
        <v>1319</v>
      </c>
      <c r="AP1" s="3" t="s">
        <v>1320</v>
      </c>
      <c r="AQ1" s="3" t="s">
        <v>1321</v>
      </c>
      <c r="AR1" s="3" t="s">
        <v>1322</v>
      </c>
      <c r="AS1" s="3" t="s">
        <v>1323</v>
      </c>
      <c r="AT1" s="3" t="s">
        <v>1324</v>
      </c>
      <c r="AU1" s="3" t="s">
        <v>1325</v>
      </c>
      <c r="AV1" s="3" t="s">
        <v>1326</v>
      </c>
      <c r="AW1" s="3" t="s">
        <v>1327</v>
      </c>
      <c r="AX1" s="3" t="s">
        <v>1328</v>
      </c>
      <c r="AY1" s="3" t="s">
        <v>1329</v>
      </c>
      <c r="AZ1" s="3" t="s">
        <v>1330</v>
      </c>
      <c r="BA1" s="3" t="s">
        <v>1331</v>
      </c>
      <c r="BB1" s="3" t="s">
        <v>1332</v>
      </c>
      <c r="BC1" s="3" t="s">
        <v>1333</v>
      </c>
      <c r="BD1" s="3" t="s">
        <v>1334</v>
      </c>
      <c r="BE1" s="3" t="s">
        <v>1335</v>
      </c>
      <c r="BF1" s="3" t="s">
        <v>1336</v>
      </c>
    </row>
    <row r="2" spans="1:58" x14ac:dyDescent="0.2">
      <c r="A2" s="420" t="s">
        <v>5585</v>
      </c>
      <c r="B2" s="421" t="s">
        <v>4708</v>
      </c>
      <c r="C2" s="73" t="s">
        <v>1077</v>
      </c>
      <c r="D2" s="73" t="s">
        <v>1001</v>
      </c>
      <c r="E2" s="74" t="s">
        <v>988</v>
      </c>
      <c r="F2" s="38" t="s">
        <v>1159</v>
      </c>
      <c r="G2" s="163"/>
      <c r="H2" s="164">
        <v>900000000</v>
      </c>
      <c r="I2" s="163"/>
      <c r="J2" s="164">
        <v>900000000</v>
      </c>
      <c r="K2" s="163"/>
      <c r="L2" s="163">
        <f>J2+K2</f>
        <v>900000000</v>
      </c>
      <c r="M2" s="32" t="s">
        <v>1226</v>
      </c>
      <c r="N2" s="31"/>
      <c r="O2" s="32"/>
      <c r="P2" s="194" t="s">
        <v>965</v>
      </c>
      <c r="Q2" s="10">
        <v>0</v>
      </c>
      <c r="R2" s="10">
        <v>0</v>
      </c>
      <c r="S2" s="10">
        <v>111.6</v>
      </c>
      <c r="T2" s="10">
        <v>292.60000000000002</v>
      </c>
      <c r="U2" s="10">
        <v>286.60000000000002</v>
      </c>
      <c r="V2" s="10">
        <v>146.6</v>
      </c>
      <c r="W2" s="10">
        <v>62.6</v>
      </c>
      <c r="X2" s="2">
        <v>0</v>
      </c>
      <c r="Y2" s="2">
        <v>0</v>
      </c>
      <c r="Z2" s="2">
        <v>1</v>
      </c>
      <c r="AA2" s="10">
        <f>X2*J2/1000000</f>
        <v>0</v>
      </c>
      <c r="AB2" s="10">
        <f>Z2*J2/1000000</f>
        <v>900</v>
      </c>
      <c r="AC2" s="189" t="s">
        <v>774</v>
      </c>
      <c r="AD2" s="8">
        <v>44470</v>
      </c>
      <c r="AE2" s="8">
        <v>46203</v>
      </c>
      <c r="AF2" s="72" t="s">
        <v>636</v>
      </c>
      <c r="AG2" s="71">
        <v>2</v>
      </c>
      <c r="AH2" s="71">
        <v>1</v>
      </c>
      <c r="AI2" s="71">
        <v>2</v>
      </c>
      <c r="AO2" s="335" t="s">
        <v>3939</v>
      </c>
      <c r="AP2" s="64" t="s">
        <v>1337</v>
      </c>
      <c r="AW2" s="65" t="s">
        <v>602</v>
      </c>
      <c r="AZ2" s="335" t="s">
        <v>3939</v>
      </c>
      <c r="BD2" s="65" t="s">
        <v>1338</v>
      </c>
    </row>
    <row r="3" spans="1:58" x14ac:dyDescent="0.2">
      <c r="A3" s="420" t="s">
        <v>5586</v>
      </c>
      <c r="B3" s="421" t="s">
        <v>4709</v>
      </c>
      <c r="C3" s="73" t="s">
        <v>1077</v>
      </c>
      <c r="D3" s="73" t="s">
        <v>1001</v>
      </c>
      <c r="E3" s="74" t="s">
        <v>988</v>
      </c>
      <c r="F3" s="38" t="s">
        <v>1160</v>
      </c>
      <c r="G3" s="163"/>
      <c r="H3" s="164">
        <v>1000000000</v>
      </c>
      <c r="I3" s="163"/>
      <c r="J3" s="164">
        <v>1000000000</v>
      </c>
      <c r="K3" s="163"/>
      <c r="L3" s="163">
        <f>J3+K3</f>
        <v>1000000000</v>
      </c>
      <c r="M3" s="32" t="s">
        <v>1226</v>
      </c>
      <c r="N3" s="31"/>
      <c r="O3" s="32"/>
      <c r="P3" s="194" t="s">
        <v>966</v>
      </c>
      <c r="Q3" s="10">
        <v>0</v>
      </c>
      <c r="R3" s="10">
        <v>0</v>
      </c>
      <c r="S3" s="10">
        <v>23</v>
      </c>
      <c r="T3" s="10">
        <v>46</v>
      </c>
      <c r="U3" s="10">
        <v>302</v>
      </c>
      <c r="V3" s="10">
        <v>423</v>
      </c>
      <c r="W3" s="10">
        <v>206</v>
      </c>
      <c r="X3" s="2">
        <v>0</v>
      </c>
      <c r="Y3" s="2">
        <v>0</v>
      </c>
      <c r="Z3" s="2">
        <v>1</v>
      </c>
      <c r="AA3" s="10">
        <f>X3*J3/1000000</f>
        <v>0</v>
      </c>
      <c r="AB3" s="10">
        <f>Z3*J3/1000000</f>
        <v>1000</v>
      </c>
      <c r="AC3" s="189" t="s">
        <v>768</v>
      </c>
      <c r="AD3" s="8">
        <v>44470</v>
      </c>
      <c r="AE3" s="8">
        <v>46203</v>
      </c>
      <c r="AF3" s="72" t="s">
        <v>702</v>
      </c>
      <c r="AG3" s="71">
        <v>2</v>
      </c>
      <c r="AH3" s="71">
        <v>1</v>
      </c>
      <c r="AI3" s="71"/>
      <c r="AQ3" s="64" t="s">
        <v>1339</v>
      </c>
      <c r="AW3" s="65" t="s">
        <v>1340</v>
      </c>
      <c r="BD3" s="65" t="s">
        <v>1341</v>
      </c>
    </row>
    <row r="4" spans="1:58" x14ac:dyDescent="0.2">
      <c r="A4" s="420" t="s">
        <v>5587</v>
      </c>
      <c r="B4" s="421" t="s">
        <v>4711</v>
      </c>
      <c r="C4" s="73" t="s">
        <v>1077</v>
      </c>
      <c r="D4" s="73" t="s">
        <v>1001</v>
      </c>
      <c r="E4" s="38" t="s">
        <v>991</v>
      </c>
      <c r="F4" s="38" t="s">
        <v>1161</v>
      </c>
      <c r="G4" s="165"/>
      <c r="H4" s="164">
        <v>556000000</v>
      </c>
      <c r="I4" s="165"/>
      <c r="J4" s="164">
        <v>556000000</v>
      </c>
      <c r="K4" s="165"/>
      <c r="L4" s="163">
        <f>J4+K4</f>
        <v>556000000</v>
      </c>
      <c r="M4" s="32" t="s">
        <v>1226</v>
      </c>
      <c r="N4" s="31"/>
      <c r="O4" s="32"/>
      <c r="P4" s="194" t="s">
        <v>965</v>
      </c>
      <c r="Q4" s="10">
        <v>0</v>
      </c>
      <c r="R4" s="10">
        <v>69</v>
      </c>
      <c r="S4" s="10">
        <v>100</v>
      </c>
      <c r="T4" s="10">
        <v>172</v>
      </c>
      <c r="U4" s="10">
        <v>126</v>
      </c>
      <c r="V4" s="10">
        <v>89</v>
      </c>
      <c r="W4" s="10">
        <v>0</v>
      </c>
      <c r="X4" s="2">
        <v>0</v>
      </c>
      <c r="Y4" s="2">
        <v>0</v>
      </c>
      <c r="Z4" s="2">
        <v>1</v>
      </c>
      <c r="AA4" s="10">
        <f>X4*J4/1000000</f>
        <v>0</v>
      </c>
      <c r="AB4" s="10">
        <f>Z4*J4/1000000</f>
        <v>556</v>
      </c>
      <c r="AC4" s="189" t="s">
        <v>772</v>
      </c>
      <c r="AD4" s="8">
        <v>44561</v>
      </c>
      <c r="AE4" s="8">
        <v>46022</v>
      </c>
      <c r="AF4" s="72" t="s">
        <v>625</v>
      </c>
      <c r="AG4" s="71">
        <v>2</v>
      </c>
      <c r="AH4" s="71">
        <v>1</v>
      </c>
      <c r="AI4" s="71">
        <v>2</v>
      </c>
      <c r="AP4" s="64" t="s">
        <v>1342</v>
      </c>
      <c r="AX4" s="65" t="s">
        <v>1343</v>
      </c>
      <c r="AZ4" s="335" t="s">
        <v>3939</v>
      </c>
      <c r="BD4" s="65" t="s">
        <v>1344</v>
      </c>
    </row>
    <row r="5" spans="1:58" s="279" customFormat="1" x14ac:dyDescent="0.2">
      <c r="A5" s="420"/>
      <c r="B5" s="421"/>
      <c r="C5" s="73"/>
      <c r="D5" s="73"/>
      <c r="E5" s="38"/>
      <c r="F5" s="38"/>
      <c r="G5" s="165"/>
      <c r="H5" s="164"/>
      <c r="I5" s="165"/>
      <c r="J5" s="164"/>
      <c r="K5" s="165"/>
      <c r="L5" s="163"/>
      <c r="M5" s="32"/>
      <c r="N5" s="31"/>
      <c r="O5" s="32"/>
      <c r="Q5" s="10"/>
      <c r="R5" s="10"/>
      <c r="S5" s="10"/>
      <c r="T5" s="10"/>
      <c r="U5" s="10"/>
      <c r="V5" s="10"/>
      <c r="W5" s="10"/>
      <c r="X5" s="2"/>
      <c r="Y5" s="2"/>
      <c r="Z5" s="2"/>
      <c r="AA5" s="10"/>
      <c r="AB5" s="10"/>
      <c r="AC5" s="189"/>
      <c r="AD5" s="8"/>
      <c r="AE5" s="8"/>
      <c r="AF5" s="72"/>
      <c r="AG5" s="71"/>
      <c r="AH5" s="71"/>
      <c r="AI5" s="71"/>
      <c r="AP5" s="335" t="s">
        <v>3940</v>
      </c>
    </row>
    <row r="6" spans="1:58" x14ac:dyDescent="0.2">
      <c r="A6" s="420" t="s">
        <v>5588</v>
      </c>
      <c r="B6" s="421" t="s">
        <v>4713</v>
      </c>
      <c r="C6" s="73" t="s">
        <v>1077</v>
      </c>
      <c r="D6" s="73" t="s">
        <v>1001</v>
      </c>
      <c r="E6" s="38" t="s">
        <v>991</v>
      </c>
      <c r="F6" s="38" t="s">
        <v>1162</v>
      </c>
      <c r="G6" s="165"/>
      <c r="H6" s="164">
        <v>90000000</v>
      </c>
      <c r="I6" s="165"/>
      <c r="J6" s="164">
        <v>90000000</v>
      </c>
      <c r="K6" s="165"/>
      <c r="L6" s="163">
        <f>J6+K6</f>
        <v>90000000</v>
      </c>
      <c r="M6" s="32" t="s">
        <v>1226</v>
      </c>
      <c r="N6" s="31"/>
      <c r="O6" s="32"/>
      <c r="P6" s="194" t="s">
        <v>965</v>
      </c>
      <c r="Q6" s="10">
        <v>0</v>
      </c>
      <c r="R6" s="10">
        <v>7</v>
      </c>
      <c r="S6" s="10">
        <v>22</v>
      </c>
      <c r="T6" s="10">
        <v>25</v>
      </c>
      <c r="U6" s="10">
        <v>21</v>
      </c>
      <c r="V6" s="10">
        <v>15</v>
      </c>
      <c r="W6" s="10">
        <v>0</v>
      </c>
      <c r="X6" s="2">
        <v>0</v>
      </c>
      <c r="Y6" s="2">
        <v>0</v>
      </c>
      <c r="Z6" s="2">
        <v>1</v>
      </c>
      <c r="AA6" s="10">
        <f>X6*J6/1000000</f>
        <v>0</v>
      </c>
      <c r="AB6" s="10">
        <f>Z6*J6/1000000</f>
        <v>90</v>
      </c>
      <c r="AC6" s="188" t="s">
        <v>2016</v>
      </c>
      <c r="AD6" s="8"/>
      <c r="AE6" s="8"/>
      <c r="AF6" s="72" t="s">
        <v>628</v>
      </c>
      <c r="AG6" s="71">
        <v>1</v>
      </c>
      <c r="AH6" s="71"/>
      <c r="AI6" s="71"/>
      <c r="AT6" s="65" t="s">
        <v>1345</v>
      </c>
    </row>
    <row r="7" spans="1:58" s="512" customFormat="1" x14ac:dyDescent="0.2">
      <c r="A7" s="511" t="s">
        <v>6193</v>
      </c>
      <c r="B7" s="19" t="s">
        <v>6682</v>
      </c>
      <c r="C7" s="42" t="s">
        <v>1077</v>
      </c>
      <c r="D7" s="42" t="s">
        <v>1001</v>
      </c>
      <c r="E7" s="51" t="s">
        <v>792</v>
      </c>
      <c r="F7" s="37" t="s">
        <v>6194</v>
      </c>
      <c r="G7" s="169"/>
      <c r="H7" s="170"/>
      <c r="I7" s="169"/>
      <c r="J7" s="170"/>
      <c r="K7" s="169"/>
      <c r="L7" s="169"/>
      <c r="M7" s="50" t="s">
        <v>1226</v>
      </c>
      <c r="N7" s="39"/>
      <c r="O7" s="50"/>
      <c r="Q7" s="10"/>
      <c r="R7" s="10"/>
      <c r="S7" s="10"/>
      <c r="T7" s="10"/>
      <c r="U7" s="10"/>
      <c r="V7" s="10"/>
      <c r="W7" s="10"/>
      <c r="X7" s="2"/>
      <c r="Y7" s="2"/>
      <c r="Z7" s="2"/>
      <c r="AA7" s="10"/>
      <c r="AB7" s="10"/>
      <c r="AC7" s="189" t="s">
        <v>778</v>
      </c>
      <c r="AD7" s="8">
        <v>44203</v>
      </c>
      <c r="AE7" s="8">
        <v>46203</v>
      </c>
      <c r="AF7" s="72"/>
      <c r="AG7" s="71"/>
      <c r="AH7" s="71"/>
      <c r="AI7" s="71"/>
      <c r="AT7" s="65"/>
    </row>
    <row r="8" spans="1:58" x14ac:dyDescent="0.2">
      <c r="A8" s="420" t="s">
        <v>5589</v>
      </c>
      <c r="B8" s="421" t="s">
        <v>4714</v>
      </c>
      <c r="C8" s="32" t="s">
        <v>1077</v>
      </c>
      <c r="D8" s="32" t="s">
        <v>1001</v>
      </c>
      <c r="E8" s="38" t="s">
        <v>991</v>
      </c>
      <c r="F8" s="55" t="s">
        <v>6023</v>
      </c>
      <c r="G8" s="163"/>
      <c r="H8" s="166">
        <v>613000000</v>
      </c>
      <c r="I8" s="163"/>
      <c r="J8" s="166">
        <v>613000000</v>
      </c>
      <c r="K8" s="163"/>
      <c r="L8" s="163">
        <f>J8+K8</f>
        <v>613000000</v>
      </c>
      <c r="M8" s="32" t="s">
        <v>1226</v>
      </c>
      <c r="N8" s="31"/>
      <c r="O8" s="32"/>
      <c r="P8" s="194" t="s">
        <v>966</v>
      </c>
      <c r="Q8" s="44">
        <v>0</v>
      </c>
      <c r="R8" s="44">
        <v>4.7</v>
      </c>
      <c r="S8" s="44">
        <v>4.7</v>
      </c>
      <c r="T8" s="44">
        <v>38.1</v>
      </c>
      <c r="U8" s="44">
        <v>188.2</v>
      </c>
      <c r="V8" s="44">
        <v>225.2</v>
      </c>
      <c r="W8" s="44">
        <v>152.19999999999999</v>
      </c>
      <c r="X8" s="2">
        <v>0</v>
      </c>
      <c r="Y8" s="2">
        <v>0</v>
      </c>
      <c r="Z8" s="2">
        <v>1</v>
      </c>
      <c r="AA8" s="10">
        <f>X8*J8/1000000</f>
        <v>0</v>
      </c>
      <c r="AB8" s="10">
        <f>Z8*J8/1000000</f>
        <v>613</v>
      </c>
      <c r="AC8" s="188" t="s">
        <v>2016</v>
      </c>
      <c r="AF8" s="72" t="s">
        <v>703</v>
      </c>
      <c r="AG8" s="71">
        <v>2</v>
      </c>
      <c r="AH8" s="71"/>
      <c r="AI8" s="71"/>
      <c r="AX8" s="65" t="s">
        <v>1346</v>
      </c>
      <c r="BD8" s="65" t="s">
        <v>1347</v>
      </c>
    </row>
    <row r="9" spans="1:58" x14ac:dyDescent="0.2">
      <c r="A9" s="420" t="s">
        <v>5590</v>
      </c>
      <c r="B9" s="421" t="s">
        <v>4716</v>
      </c>
      <c r="C9" s="73" t="s">
        <v>1077</v>
      </c>
      <c r="D9" s="73" t="s">
        <v>1001</v>
      </c>
      <c r="E9" s="38" t="s">
        <v>991</v>
      </c>
      <c r="F9" s="38" t="s">
        <v>1163</v>
      </c>
      <c r="G9" s="165"/>
      <c r="H9" s="164">
        <v>80000000</v>
      </c>
      <c r="I9" s="165"/>
      <c r="J9" s="164">
        <v>80000000</v>
      </c>
      <c r="K9" s="165"/>
      <c r="L9" s="163">
        <f>J9+K9</f>
        <v>80000000</v>
      </c>
      <c r="M9" s="32" t="s">
        <v>1226</v>
      </c>
      <c r="N9" s="31"/>
      <c r="O9" s="32"/>
      <c r="P9" s="194" t="s">
        <v>966</v>
      </c>
      <c r="Q9" s="10">
        <v>0</v>
      </c>
      <c r="R9" s="44">
        <v>8</v>
      </c>
      <c r="S9" s="44">
        <v>22</v>
      </c>
      <c r="T9" s="44">
        <v>20.8</v>
      </c>
      <c r="U9" s="44">
        <v>15.6</v>
      </c>
      <c r="V9" s="44">
        <v>13.6</v>
      </c>
      <c r="W9" s="44">
        <v>0</v>
      </c>
      <c r="X9" s="2">
        <v>0</v>
      </c>
      <c r="Y9" s="2">
        <v>0</v>
      </c>
      <c r="Z9" s="2">
        <v>1</v>
      </c>
      <c r="AA9" s="10">
        <f>X9*J9/1000000</f>
        <v>0</v>
      </c>
      <c r="AB9" s="10">
        <f>Z9*J9/1000000</f>
        <v>80</v>
      </c>
      <c r="AC9" s="188" t="s">
        <v>2016</v>
      </c>
      <c r="AD9" s="8"/>
      <c r="AE9" s="8"/>
      <c r="AF9" s="72" t="s">
        <v>704</v>
      </c>
      <c r="AG9" s="71">
        <v>1</v>
      </c>
      <c r="AH9" s="71"/>
      <c r="AI9" s="71"/>
      <c r="AZ9" s="65" t="s">
        <v>1348</v>
      </c>
    </row>
    <row r="10" spans="1:58" x14ac:dyDescent="0.2">
      <c r="A10" s="420" t="s">
        <v>5591</v>
      </c>
      <c r="B10" s="421" t="s">
        <v>4718</v>
      </c>
      <c r="C10" s="73" t="s">
        <v>1077</v>
      </c>
      <c r="D10" s="73" t="s">
        <v>1001</v>
      </c>
      <c r="E10" s="38" t="s">
        <v>991</v>
      </c>
      <c r="F10" s="38" t="s">
        <v>1164</v>
      </c>
      <c r="G10" s="165"/>
      <c r="H10" s="164">
        <v>750000000</v>
      </c>
      <c r="I10" s="165"/>
      <c r="J10" s="164">
        <v>750000000</v>
      </c>
      <c r="K10" s="165"/>
      <c r="L10" s="163">
        <f>J10+K10</f>
        <v>750000000</v>
      </c>
      <c r="M10" s="32" t="s">
        <v>1226</v>
      </c>
      <c r="N10" s="31"/>
      <c r="O10" s="32"/>
      <c r="P10" s="194" t="s">
        <v>966</v>
      </c>
      <c r="Q10" s="10">
        <v>0</v>
      </c>
      <c r="R10" s="44">
        <v>56.6</v>
      </c>
      <c r="S10" s="44">
        <v>177.1</v>
      </c>
      <c r="T10" s="44">
        <v>85.5</v>
      </c>
      <c r="U10" s="44">
        <v>118.8</v>
      </c>
      <c r="V10" s="44">
        <v>106.5</v>
      </c>
      <c r="W10" s="44">
        <v>210.5</v>
      </c>
      <c r="X10" s="2">
        <v>0</v>
      </c>
      <c r="Y10" s="2">
        <v>0</v>
      </c>
      <c r="Z10" s="2">
        <v>1</v>
      </c>
      <c r="AA10" s="10">
        <f>X10*J10/1000000</f>
        <v>0</v>
      </c>
      <c r="AB10" s="10">
        <f>Z10*J10/1000000</f>
        <v>750</v>
      </c>
      <c r="AC10" s="188" t="s">
        <v>2016</v>
      </c>
      <c r="AD10" s="8"/>
      <c r="AE10" s="8"/>
      <c r="AF10" s="72" t="s">
        <v>229</v>
      </c>
      <c r="AG10" s="71">
        <v>6</v>
      </c>
      <c r="AH10" s="71"/>
      <c r="AI10" s="71"/>
      <c r="AT10" s="65" t="s">
        <v>1349</v>
      </c>
      <c r="BD10" s="65" t="s">
        <v>1352</v>
      </c>
    </row>
    <row r="11" spans="1:58" x14ac:dyDescent="0.2">
      <c r="A11" s="420"/>
      <c r="C11" s="73"/>
      <c r="D11" s="73"/>
      <c r="E11" s="38"/>
      <c r="F11" s="38"/>
      <c r="G11" s="165"/>
      <c r="H11" s="164"/>
      <c r="I11" s="165"/>
      <c r="J11" s="164"/>
      <c r="K11" s="165"/>
      <c r="L11" s="165"/>
      <c r="M11" s="32"/>
      <c r="N11" s="31"/>
      <c r="O11" s="32"/>
      <c r="Q11" s="10"/>
      <c r="R11" s="44"/>
      <c r="S11" s="44"/>
      <c r="T11" s="44"/>
      <c r="U11" s="44"/>
      <c r="V11" s="44"/>
      <c r="W11" s="44"/>
      <c r="X11" s="2"/>
      <c r="Y11" s="2"/>
      <c r="Z11" s="2"/>
      <c r="AA11" s="10"/>
      <c r="AB11" s="10"/>
      <c r="AC11" s="189"/>
      <c r="AD11" s="8"/>
      <c r="AE11" s="8"/>
      <c r="AG11" s="71"/>
      <c r="AH11" s="71"/>
      <c r="AI11" s="71"/>
      <c r="AT11" s="65" t="s">
        <v>1350</v>
      </c>
      <c r="BD11" s="65" t="s">
        <v>1353</v>
      </c>
    </row>
    <row r="12" spans="1:58" x14ac:dyDescent="0.2">
      <c r="A12" s="420"/>
      <c r="C12" s="73"/>
      <c r="D12" s="73"/>
      <c r="E12" s="38"/>
      <c r="F12" s="38"/>
      <c r="G12" s="165"/>
      <c r="H12" s="164"/>
      <c r="I12" s="165"/>
      <c r="J12" s="164"/>
      <c r="K12" s="165"/>
      <c r="L12" s="165"/>
      <c r="M12" s="32"/>
      <c r="N12" s="31"/>
      <c r="O12" s="32"/>
      <c r="Q12" s="10"/>
      <c r="R12" s="44"/>
      <c r="S12" s="44"/>
      <c r="T12" s="44"/>
      <c r="U12" s="44"/>
      <c r="V12" s="44"/>
      <c r="W12" s="44"/>
      <c r="X12" s="2"/>
      <c r="Y12" s="2"/>
      <c r="Z12" s="2"/>
      <c r="AA12" s="10"/>
      <c r="AB12" s="10"/>
      <c r="AC12" s="189"/>
      <c r="AD12" s="8"/>
      <c r="AE12" s="8"/>
      <c r="AG12" s="71"/>
      <c r="AH12" s="71"/>
      <c r="AI12" s="71"/>
      <c r="AT12" s="65" t="s">
        <v>1351</v>
      </c>
      <c r="BD12" s="65" t="s">
        <v>1354</v>
      </c>
    </row>
    <row r="13" spans="1:58" x14ac:dyDescent="0.2">
      <c r="A13" s="420" t="s">
        <v>5592</v>
      </c>
      <c r="B13" s="421" t="s">
        <v>4720</v>
      </c>
      <c r="C13" s="32" t="s">
        <v>1077</v>
      </c>
      <c r="D13" s="32" t="s">
        <v>1001</v>
      </c>
      <c r="E13" s="38" t="s">
        <v>991</v>
      </c>
      <c r="F13" s="38" t="s">
        <v>1165</v>
      </c>
      <c r="G13" s="163"/>
      <c r="H13" s="166">
        <v>285000000</v>
      </c>
      <c r="I13" s="163"/>
      <c r="J13" s="166">
        <v>285000000</v>
      </c>
      <c r="K13" s="163"/>
      <c r="L13" s="163">
        <f t="shared" ref="L13:L19" si="0">J13+K13</f>
        <v>285000000</v>
      </c>
      <c r="M13" s="32" t="s">
        <v>1226</v>
      </c>
      <c r="N13" s="31"/>
      <c r="O13" s="32"/>
      <c r="P13" s="194" t="s">
        <v>966</v>
      </c>
      <c r="Q13" s="10">
        <v>0</v>
      </c>
      <c r="R13" s="44">
        <v>8.4</v>
      </c>
      <c r="S13" s="44">
        <v>28.6</v>
      </c>
      <c r="T13" s="44">
        <v>93.5</v>
      </c>
      <c r="U13" s="44">
        <v>96.7</v>
      </c>
      <c r="V13" s="44">
        <v>57.8</v>
      </c>
      <c r="W13" s="44">
        <v>0</v>
      </c>
      <c r="X13" s="2">
        <v>0</v>
      </c>
      <c r="Y13" s="2">
        <v>0</v>
      </c>
      <c r="Z13" s="2">
        <v>1</v>
      </c>
      <c r="AA13" s="10">
        <f>X13*J13/1000000</f>
        <v>0</v>
      </c>
      <c r="AB13" s="10">
        <f>Z13*J13/1000000</f>
        <v>285</v>
      </c>
      <c r="AC13" s="188" t="s">
        <v>2016</v>
      </c>
      <c r="AD13" s="8"/>
      <c r="AE13" s="8"/>
      <c r="AF13" s="72" t="s">
        <v>705</v>
      </c>
      <c r="AG13" s="71">
        <v>2</v>
      </c>
      <c r="AH13" s="71"/>
      <c r="AI13" s="71"/>
      <c r="BB13" s="65" t="s">
        <v>1357</v>
      </c>
      <c r="BC13" s="65" t="s">
        <v>1356</v>
      </c>
    </row>
    <row r="14" spans="1:58" x14ac:dyDescent="0.2">
      <c r="A14" s="420" t="s">
        <v>5593</v>
      </c>
      <c r="B14" s="421" t="s">
        <v>4723</v>
      </c>
      <c r="C14" s="73" t="s">
        <v>1077</v>
      </c>
      <c r="D14" s="73" t="s">
        <v>1001</v>
      </c>
      <c r="E14" s="38" t="s">
        <v>991</v>
      </c>
      <c r="F14" s="38" t="s">
        <v>1166</v>
      </c>
      <c r="G14" s="165"/>
      <c r="H14" s="164">
        <v>245000000</v>
      </c>
      <c r="I14" s="165"/>
      <c r="J14" s="164">
        <v>245000000</v>
      </c>
      <c r="K14" s="165"/>
      <c r="L14" s="163">
        <f t="shared" si="0"/>
        <v>245000000</v>
      </c>
      <c r="M14" s="32" t="s">
        <v>1226</v>
      </c>
      <c r="N14" s="31"/>
      <c r="O14" s="32"/>
      <c r="P14" s="194" t="s">
        <v>966</v>
      </c>
      <c r="Q14" s="10">
        <v>0</v>
      </c>
      <c r="R14" s="44">
        <v>0.7</v>
      </c>
      <c r="S14" s="44">
        <v>2.7</v>
      </c>
      <c r="T14" s="44">
        <v>25.7</v>
      </c>
      <c r="U14" s="44">
        <v>70.3</v>
      </c>
      <c r="V14" s="44">
        <v>90.9</v>
      </c>
      <c r="W14" s="44">
        <v>49.7</v>
      </c>
      <c r="X14" s="2">
        <v>0</v>
      </c>
      <c r="Y14" s="2">
        <v>0</v>
      </c>
      <c r="Z14" s="2">
        <v>1</v>
      </c>
      <c r="AA14" s="10">
        <f>X14*J14/1000000</f>
        <v>0</v>
      </c>
      <c r="AB14" s="10">
        <f>Z14*J14/1000000</f>
        <v>245</v>
      </c>
      <c r="AC14" s="188" t="s">
        <v>2016</v>
      </c>
      <c r="AD14" s="8"/>
      <c r="AE14" s="8"/>
      <c r="AF14" s="25" t="s">
        <v>3370</v>
      </c>
      <c r="AG14" s="71"/>
      <c r="AH14" s="71">
        <v>1</v>
      </c>
      <c r="AI14" s="71"/>
      <c r="AZ14" s="66" t="s">
        <v>1462</v>
      </c>
    </row>
    <row r="15" spans="1:58" x14ac:dyDescent="0.2">
      <c r="A15" s="420" t="s">
        <v>5594</v>
      </c>
      <c r="B15" s="421" t="s">
        <v>4725</v>
      </c>
      <c r="C15" s="73" t="s">
        <v>1077</v>
      </c>
      <c r="D15" s="73" t="s">
        <v>1001</v>
      </c>
      <c r="E15" s="38" t="s">
        <v>991</v>
      </c>
      <c r="F15" s="38" t="s">
        <v>1167</v>
      </c>
      <c r="G15" s="165"/>
      <c r="H15" s="164">
        <v>40000000</v>
      </c>
      <c r="I15" s="165"/>
      <c r="J15" s="164">
        <v>40000000</v>
      </c>
      <c r="K15" s="165"/>
      <c r="L15" s="163">
        <f t="shared" si="0"/>
        <v>40000000</v>
      </c>
      <c r="M15" s="32" t="s">
        <v>1226</v>
      </c>
      <c r="N15" s="31"/>
      <c r="O15" s="32"/>
      <c r="P15" s="194" t="s">
        <v>965</v>
      </c>
      <c r="Q15" s="10">
        <v>0</v>
      </c>
      <c r="R15" s="44">
        <v>0.7</v>
      </c>
      <c r="S15" s="44">
        <v>0.5</v>
      </c>
      <c r="T15" s="44">
        <v>10</v>
      </c>
      <c r="U15" s="44">
        <v>24.6</v>
      </c>
      <c r="V15" s="44">
        <v>3</v>
      </c>
      <c r="W15" s="44">
        <v>1.2</v>
      </c>
      <c r="X15" s="2">
        <v>0</v>
      </c>
      <c r="Y15" s="2">
        <v>0</v>
      </c>
      <c r="Z15" s="2">
        <v>1</v>
      </c>
      <c r="AA15" s="10">
        <f>X15*J15/1000000</f>
        <v>0</v>
      </c>
      <c r="AB15" s="10">
        <f>Z15*J15/1000000</f>
        <v>40</v>
      </c>
      <c r="AC15" s="188" t="s">
        <v>2016</v>
      </c>
      <c r="AD15" s="8"/>
      <c r="AE15" s="8"/>
      <c r="AF15" s="72" t="s">
        <v>629</v>
      </c>
      <c r="AG15" s="71"/>
      <c r="AH15" s="71">
        <v>2</v>
      </c>
      <c r="AI15" s="71"/>
      <c r="AT15" s="65" t="s">
        <v>1358</v>
      </c>
      <c r="AY15" s="65" t="s">
        <v>1359</v>
      </c>
    </row>
    <row r="16" spans="1:58" s="70" customFormat="1" x14ac:dyDescent="0.2">
      <c r="A16" s="420" t="s">
        <v>5595</v>
      </c>
      <c r="B16" s="398" t="s">
        <v>5436</v>
      </c>
      <c r="C16" s="73" t="s">
        <v>1077</v>
      </c>
      <c r="D16" s="73" t="s">
        <v>1001</v>
      </c>
      <c r="E16" s="47" t="s">
        <v>988</v>
      </c>
      <c r="F16" s="176" t="s">
        <v>778</v>
      </c>
      <c r="G16" s="165"/>
      <c r="H16" s="164"/>
      <c r="I16" s="165"/>
      <c r="J16" s="164"/>
      <c r="K16" s="164">
        <v>350000000</v>
      </c>
      <c r="L16" s="163">
        <f t="shared" si="0"/>
        <v>350000000</v>
      </c>
      <c r="M16" s="32" t="s">
        <v>1226</v>
      </c>
      <c r="N16" s="31"/>
      <c r="O16" s="32"/>
      <c r="P16" s="193" t="s">
        <v>1926</v>
      </c>
      <c r="Q16" s="10"/>
      <c r="R16" s="44"/>
      <c r="S16" s="44"/>
      <c r="T16" s="44"/>
      <c r="U16" s="44"/>
      <c r="V16" s="44"/>
      <c r="W16" s="44"/>
      <c r="X16" s="2"/>
      <c r="Y16" s="2"/>
      <c r="Z16" s="2"/>
      <c r="AA16" s="10"/>
      <c r="AB16" s="10"/>
      <c r="AC16" s="188" t="s">
        <v>2016</v>
      </c>
      <c r="AD16" s="8"/>
      <c r="AE16" s="8"/>
      <c r="AF16" s="72"/>
      <c r="AG16" s="71"/>
      <c r="AH16" s="71"/>
      <c r="AI16" s="71"/>
      <c r="AJ16" s="194"/>
      <c r="AK16" s="194"/>
      <c r="AL16" s="194"/>
      <c r="AM16" s="194"/>
      <c r="AN16" s="194"/>
      <c r="AO16" s="194"/>
      <c r="AP16" s="194"/>
      <c r="AQ16" s="194"/>
      <c r="AR16" s="194"/>
      <c r="AS16" s="194"/>
      <c r="AT16" s="194"/>
      <c r="AU16" s="194"/>
      <c r="AV16" s="194"/>
      <c r="AW16" s="194"/>
      <c r="AX16" s="194"/>
      <c r="AY16" s="194"/>
      <c r="AZ16" s="194"/>
      <c r="BA16" s="194"/>
      <c r="BB16" s="194"/>
      <c r="BC16" s="194"/>
      <c r="BD16" s="194"/>
      <c r="BE16" s="194"/>
      <c r="BF16" s="194"/>
    </row>
    <row r="17" spans="1:58" s="70" customFormat="1" x14ac:dyDescent="0.2">
      <c r="A17" s="420" t="s">
        <v>5596</v>
      </c>
      <c r="B17" s="398" t="s">
        <v>5437</v>
      </c>
      <c r="C17" s="73" t="s">
        <v>1077</v>
      </c>
      <c r="D17" s="73" t="s">
        <v>1001</v>
      </c>
      <c r="E17" s="47" t="s">
        <v>988</v>
      </c>
      <c r="F17" s="176" t="s">
        <v>1933</v>
      </c>
      <c r="G17" s="165"/>
      <c r="H17" s="164"/>
      <c r="I17" s="165"/>
      <c r="J17" s="164"/>
      <c r="K17" s="164">
        <v>250000000</v>
      </c>
      <c r="L17" s="163">
        <f t="shared" si="0"/>
        <v>250000000</v>
      </c>
      <c r="M17" s="32" t="s">
        <v>1226</v>
      </c>
      <c r="N17" s="31"/>
      <c r="O17" s="32"/>
      <c r="P17" s="193" t="s">
        <v>1926</v>
      </c>
      <c r="Q17" s="10"/>
      <c r="R17" s="44"/>
      <c r="S17" s="44"/>
      <c r="T17" s="44"/>
      <c r="U17" s="44"/>
      <c r="V17" s="44"/>
      <c r="W17" s="44"/>
      <c r="X17" s="2"/>
      <c r="Y17" s="2"/>
      <c r="Z17" s="2"/>
      <c r="AA17" s="10"/>
      <c r="AB17" s="10"/>
      <c r="AC17" s="406" t="s">
        <v>5430</v>
      </c>
      <c r="AD17" s="8"/>
      <c r="AE17" s="8"/>
      <c r="AF17" s="72"/>
      <c r="AG17" s="71"/>
      <c r="AH17" s="71"/>
      <c r="AI17" s="71"/>
      <c r="AJ17" s="194"/>
      <c r="AK17" s="194"/>
      <c r="AL17" s="194"/>
      <c r="AM17" s="194"/>
      <c r="AN17" s="194"/>
      <c r="AO17" s="194"/>
      <c r="AP17" s="194"/>
      <c r="AQ17" s="194"/>
      <c r="AR17" s="194"/>
      <c r="AS17" s="194"/>
      <c r="AT17" s="194"/>
      <c r="AU17" s="194"/>
      <c r="AV17" s="194"/>
      <c r="AW17" s="194"/>
      <c r="AX17" s="194"/>
      <c r="AY17" s="194"/>
      <c r="AZ17" s="194"/>
      <c r="BA17" s="194"/>
      <c r="BB17" s="194"/>
      <c r="BC17" s="194"/>
      <c r="BD17" s="194"/>
      <c r="BE17" s="194"/>
      <c r="BF17" s="194"/>
    </row>
    <row r="18" spans="1:58" s="70" customFormat="1" x14ac:dyDescent="0.2">
      <c r="A18" s="420" t="s">
        <v>5597</v>
      </c>
      <c r="B18" s="398" t="s">
        <v>5438</v>
      </c>
      <c r="C18" s="73" t="s">
        <v>1077</v>
      </c>
      <c r="D18" s="73" t="s">
        <v>1001</v>
      </c>
      <c r="E18" s="47" t="s">
        <v>988</v>
      </c>
      <c r="F18" s="20" t="s">
        <v>1934</v>
      </c>
      <c r="G18" s="165"/>
      <c r="H18" s="164"/>
      <c r="I18" s="165"/>
      <c r="J18" s="164"/>
      <c r="K18" s="164">
        <v>800000000</v>
      </c>
      <c r="L18" s="163">
        <f t="shared" si="0"/>
        <v>800000000</v>
      </c>
      <c r="M18" s="32" t="s">
        <v>5361</v>
      </c>
      <c r="N18" s="31"/>
      <c r="O18" s="32"/>
      <c r="P18" s="193" t="s">
        <v>1926</v>
      </c>
      <c r="Q18" s="10">
        <v>0</v>
      </c>
      <c r="R18" s="10">
        <v>0</v>
      </c>
      <c r="S18" s="10">
        <v>125</v>
      </c>
      <c r="T18" s="10">
        <v>145</v>
      </c>
      <c r="U18" s="10">
        <v>162.62</v>
      </c>
      <c r="V18" s="10">
        <v>245</v>
      </c>
      <c r="W18" s="10">
        <v>122.38</v>
      </c>
      <c r="X18" s="2"/>
      <c r="Y18" s="2"/>
      <c r="Z18" s="2"/>
      <c r="AA18" s="10"/>
      <c r="AB18" s="10"/>
      <c r="AC18" s="406" t="s">
        <v>5430</v>
      </c>
      <c r="AD18" s="8"/>
      <c r="AE18" s="8"/>
      <c r="AF18" s="72"/>
      <c r="AG18" s="71"/>
      <c r="AH18" s="71"/>
      <c r="AI18" s="71"/>
      <c r="AJ18" s="194"/>
      <c r="AK18" s="194"/>
      <c r="AL18" s="194"/>
      <c r="AM18" s="194"/>
      <c r="AN18" s="194"/>
      <c r="AO18" s="194"/>
      <c r="AP18" s="194"/>
      <c r="AQ18" s="194"/>
      <c r="AR18" s="194"/>
      <c r="AS18" s="194"/>
      <c r="AT18" s="194"/>
      <c r="AU18" s="194"/>
      <c r="AV18" s="194"/>
      <c r="AW18" s="194"/>
      <c r="AX18" s="194"/>
      <c r="AY18" s="194"/>
      <c r="AZ18" s="194"/>
      <c r="BA18" s="194"/>
      <c r="BB18" s="194"/>
      <c r="BC18" s="194"/>
      <c r="BD18" s="194"/>
      <c r="BE18" s="194"/>
      <c r="BF18" s="194"/>
    </row>
    <row r="19" spans="1:58" x14ac:dyDescent="0.2">
      <c r="A19" s="420" t="s">
        <v>5598</v>
      </c>
      <c r="B19" s="421" t="s">
        <v>4727</v>
      </c>
      <c r="C19" s="32" t="s">
        <v>1077</v>
      </c>
      <c r="D19" s="32" t="s">
        <v>1001</v>
      </c>
      <c r="E19" s="47" t="s">
        <v>988</v>
      </c>
      <c r="F19" s="40" t="s">
        <v>1168</v>
      </c>
      <c r="G19" s="163"/>
      <c r="H19" s="166">
        <v>623000000</v>
      </c>
      <c r="I19" s="163"/>
      <c r="J19" s="166">
        <v>623000000</v>
      </c>
      <c r="K19" s="163"/>
      <c r="L19" s="163">
        <f t="shared" si="0"/>
        <v>623000000</v>
      </c>
      <c r="M19" s="32" t="s">
        <v>1226</v>
      </c>
      <c r="N19" s="55" t="s">
        <v>1891</v>
      </c>
      <c r="O19" s="32"/>
      <c r="P19" s="194" t="s">
        <v>965</v>
      </c>
      <c r="Q19" s="10">
        <v>0</v>
      </c>
      <c r="R19" s="10">
        <v>170</v>
      </c>
      <c r="S19" s="10">
        <v>190.4</v>
      </c>
      <c r="T19" s="10">
        <v>174</v>
      </c>
      <c r="U19" s="10">
        <v>88.6</v>
      </c>
      <c r="V19" s="10">
        <v>0</v>
      </c>
      <c r="W19" s="10">
        <v>0</v>
      </c>
      <c r="X19" s="2">
        <v>0</v>
      </c>
      <c r="Y19" s="2">
        <v>0</v>
      </c>
      <c r="Z19" s="2">
        <v>1</v>
      </c>
      <c r="AA19" s="10">
        <f>X19*J19/1000000</f>
        <v>0</v>
      </c>
      <c r="AB19" s="10">
        <f>Z19*J19/1000000</f>
        <v>623</v>
      </c>
      <c r="AC19" s="189" t="s">
        <v>771</v>
      </c>
      <c r="AD19" s="8">
        <v>44105</v>
      </c>
      <c r="AE19" s="8">
        <v>45657</v>
      </c>
      <c r="AF19" s="72" t="s">
        <v>626</v>
      </c>
      <c r="AG19" s="71">
        <v>2</v>
      </c>
      <c r="AH19" s="71">
        <v>7</v>
      </c>
      <c r="AI19" s="71"/>
      <c r="AP19" s="66" t="s">
        <v>1360</v>
      </c>
    </row>
    <row r="20" spans="1:58" x14ac:dyDescent="0.2">
      <c r="A20" s="420"/>
      <c r="C20" s="32"/>
      <c r="D20" s="32"/>
      <c r="E20" s="47"/>
      <c r="F20" s="40"/>
      <c r="G20" s="163"/>
      <c r="H20" s="166"/>
      <c r="I20" s="163"/>
      <c r="J20" s="166"/>
      <c r="K20" s="163"/>
      <c r="L20" s="163"/>
      <c r="M20" s="32"/>
      <c r="N20" s="38"/>
      <c r="O20" s="32"/>
      <c r="Q20" s="10"/>
      <c r="R20" s="10"/>
      <c r="S20" s="10"/>
      <c r="T20" s="10"/>
      <c r="U20" s="10"/>
      <c r="V20" s="10"/>
      <c r="W20" s="10"/>
      <c r="X20" s="2"/>
      <c r="Y20" s="2"/>
      <c r="Z20" s="2"/>
      <c r="AA20" s="10"/>
      <c r="AB20" s="10"/>
      <c r="AC20" s="189"/>
      <c r="AD20" s="8"/>
      <c r="AE20" s="8"/>
      <c r="AG20" s="71"/>
      <c r="AH20" s="71"/>
      <c r="AI20" s="71"/>
      <c r="AP20" s="66" t="s">
        <v>1361</v>
      </c>
      <c r="AX20" s="66" t="s">
        <v>1365</v>
      </c>
    </row>
    <row r="21" spans="1:58" x14ac:dyDescent="0.2">
      <c r="A21" s="420"/>
      <c r="C21" s="32"/>
      <c r="D21" s="32"/>
      <c r="E21" s="47"/>
      <c r="F21" s="40"/>
      <c r="G21" s="163"/>
      <c r="H21" s="166"/>
      <c r="I21" s="163"/>
      <c r="J21" s="166"/>
      <c r="K21" s="163"/>
      <c r="L21" s="163"/>
      <c r="M21" s="32"/>
      <c r="N21" s="38"/>
      <c r="O21" s="32"/>
      <c r="Q21" s="10"/>
      <c r="R21" s="10"/>
      <c r="S21" s="10"/>
      <c r="T21" s="10"/>
      <c r="U21" s="10"/>
      <c r="V21" s="10"/>
      <c r="W21" s="10"/>
      <c r="X21" s="2"/>
      <c r="Y21" s="2"/>
      <c r="Z21" s="2"/>
      <c r="AA21" s="10"/>
      <c r="AB21" s="10"/>
      <c r="AC21" s="189"/>
      <c r="AD21" s="8"/>
      <c r="AE21" s="8"/>
      <c r="AG21" s="71"/>
      <c r="AH21" s="71"/>
      <c r="AI21" s="71"/>
      <c r="AP21" s="66" t="s">
        <v>1362</v>
      </c>
      <c r="AX21" s="66" t="s">
        <v>1366</v>
      </c>
    </row>
    <row r="22" spans="1:58" x14ac:dyDescent="0.2">
      <c r="A22" s="420"/>
      <c r="C22" s="32"/>
      <c r="D22" s="32"/>
      <c r="E22" s="47"/>
      <c r="F22" s="40"/>
      <c r="G22" s="163"/>
      <c r="H22" s="166"/>
      <c r="I22" s="163"/>
      <c r="J22" s="166"/>
      <c r="K22" s="163"/>
      <c r="L22" s="163"/>
      <c r="M22" s="32"/>
      <c r="N22" s="38"/>
      <c r="O22" s="32"/>
      <c r="Q22" s="10"/>
      <c r="R22" s="10"/>
      <c r="S22" s="10"/>
      <c r="T22" s="10"/>
      <c r="U22" s="10"/>
      <c r="V22" s="10"/>
      <c r="W22" s="10"/>
      <c r="X22" s="2"/>
      <c r="Y22" s="2"/>
      <c r="Z22" s="2"/>
      <c r="AA22" s="10"/>
      <c r="AB22" s="10"/>
      <c r="AC22" s="189"/>
      <c r="AD22" s="8"/>
      <c r="AE22" s="8"/>
      <c r="AG22" s="71"/>
      <c r="AH22" s="71"/>
      <c r="AI22" s="71"/>
      <c r="AP22" s="66" t="s">
        <v>1363</v>
      </c>
      <c r="AX22" s="66" t="s">
        <v>1367</v>
      </c>
    </row>
    <row r="23" spans="1:58" x14ac:dyDescent="0.2">
      <c r="A23" s="420"/>
      <c r="C23" s="32"/>
      <c r="D23" s="32"/>
      <c r="E23" s="47"/>
      <c r="F23" s="40"/>
      <c r="G23" s="163"/>
      <c r="H23" s="166"/>
      <c r="I23" s="163"/>
      <c r="J23" s="166"/>
      <c r="K23" s="163"/>
      <c r="L23" s="163"/>
      <c r="M23" s="32"/>
      <c r="N23" s="38"/>
      <c r="O23" s="32"/>
      <c r="Q23" s="10"/>
      <c r="R23" s="10"/>
      <c r="S23" s="10"/>
      <c r="T23" s="10"/>
      <c r="U23" s="10"/>
      <c r="V23" s="10"/>
      <c r="W23" s="10"/>
      <c r="X23" s="2"/>
      <c r="Y23" s="2"/>
      <c r="Z23" s="2"/>
      <c r="AA23" s="10"/>
      <c r="AB23" s="10"/>
      <c r="AC23" s="189"/>
      <c r="AD23" s="8"/>
      <c r="AE23" s="8"/>
      <c r="AG23" s="71"/>
      <c r="AH23" s="71"/>
      <c r="AI23" s="71"/>
      <c r="AP23" s="65" t="s">
        <v>1364</v>
      </c>
      <c r="AX23" s="65" t="s">
        <v>1368</v>
      </c>
    </row>
    <row r="24" spans="1:58" s="512" customFormat="1" x14ac:dyDescent="0.2">
      <c r="A24" s="511" t="s">
        <v>6203</v>
      </c>
      <c r="B24" s="19" t="s">
        <v>6680</v>
      </c>
      <c r="C24" s="42" t="s">
        <v>1077</v>
      </c>
      <c r="D24" s="42" t="s">
        <v>1001</v>
      </c>
      <c r="E24" s="51" t="s">
        <v>792</v>
      </c>
      <c r="F24" s="37" t="s">
        <v>6204</v>
      </c>
      <c r="G24" s="169"/>
      <c r="H24" s="170"/>
      <c r="I24" s="169"/>
      <c r="J24" s="170"/>
      <c r="K24" s="169"/>
      <c r="L24" s="169"/>
      <c r="M24" s="50" t="s">
        <v>1226</v>
      </c>
      <c r="N24" s="39"/>
      <c r="O24" s="50"/>
      <c r="P24" s="554" t="s">
        <v>966</v>
      </c>
      <c r="Q24" s="10"/>
      <c r="R24" s="10"/>
      <c r="S24" s="10"/>
      <c r="T24" s="10"/>
      <c r="U24" s="10"/>
      <c r="V24" s="10"/>
      <c r="W24" s="10"/>
      <c r="X24" s="2"/>
      <c r="Y24" s="2"/>
      <c r="Z24" s="2"/>
      <c r="AA24" s="10"/>
      <c r="AB24" s="10"/>
      <c r="AC24" s="189" t="s">
        <v>773</v>
      </c>
      <c r="AD24" s="8">
        <v>44205</v>
      </c>
      <c r="AE24" s="8">
        <v>46203</v>
      </c>
      <c r="AF24" s="72"/>
      <c r="AG24" s="71"/>
      <c r="AH24" s="71"/>
      <c r="AI24" s="71"/>
      <c r="AP24" s="65"/>
      <c r="AX24" s="65"/>
    </row>
    <row r="25" spans="1:58" x14ac:dyDescent="0.2">
      <c r="A25" s="420" t="s">
        <v>5599</v>
      </c>
      <c r="B25" s="421" t="s">
        <v>4730</v>
      </c>
      <c r="C25" s="73" t="s">
        <v>1077</v>
      </c>
      <c r="D25" s="73" t="s">
        <v>1001</v>
      </c>
      <c r="E25" s="38" t="s">
        <v>991</v>
      </c>
      <c r="F25" s="38" t="s">
        <v>1169</v>
      </c>
      <c r="G25" s="165"/>
      <c r="H25" s="164">
        <v>107000000</v>
      </c>
      <c r="I25" s="165"/>
      <c r="J25" s="164">
        <v>107000000</v>
      </c>
      <c r="K25" s="165"/>
      <c r="L25" s="163">
        <f>J25+K25</f>
        <v>107000000</v>
      </c>
      <c r="M25" s="32" t="s">
        <v>1226</v>
      </c>
      <c r="N25" s="31"/>
      <c r="O25" s="32"/>
      <c r="P25" s="194" t="s">
        <v>966</v>
      </c>
      <c r="Q25" s="10">
        <v>0</v>
      </c>
      <c r="R25" s="10">
        <v>3</v>
      </c>
      <c r="S25" s="10">
        <v>13</v>
      </c>
      <c r="T25" s="10">
        <v>11</v>
      </c>
      <c r="U25" s="10">
        <v>40</v>
      </c>
      <c r="V25" s="10">
        <v>30</v>
      </c>
      <c r="W25" s="10">
        <v>10</v>
      </c>
      <c r="X25" s="2">
        <v>0</v>
      </c>
      <c r="Y25" s="2">
        <v>0</v>
      </c>
      <c r="Z25" s="2">
        <v>1</v>
      </c>
      <c r="AA25" s="10">
        <f>X25*J25/1000000</f>
        <v>0</v>
      </c>
      <c r="AB25" s="10">
        <f>Z25*J25/1000000</f>
        <v>107</v>
      </c>
      <c r="AC25" s="188" t="s">
        <v>2016</v>
      </c>
      <c r="AF25" s="72" t="s">
        <v>706</v>
      </c>
      <c r="AG25" s="71">
        <v>2</v>
      </c>
      <c r="AH25" s="71"/>
      <c r="AI25" s="71"/>
      <c r="AT25" s="65" t="s">
        <v>1369</v>
      </c>
      <c r="BD25" s="65" t="s">
        <v>1370</v>
      </c>
    </row>
    <row r="26" spans="1:58" x14ac:dyDescent="0.2">
      <c r="A26" s="420" t="s">
        <v>5600</v>
      </c>
      <c r="B26" s="421" t="s">
        <v>4732</v>
      </c>
      <c r="C26" s="73" t="s">
        <v>1077</v>
      </c>
      <c r="D26" s="73" t="s">
        <v>1001</v>
      </c>
      <c r="E26" s="38" t="s">
        <v>991</v>
      </c>
      <c r="F26" s="38" t="s">
        <v>1170</v>
      </c>
      <c r="G26" s="165"/>
      <c r="H26" s="164">
        <v>133203200</v>
      </c>
      <c r="I26" s="165"/>
      <c r="J26" s="164">
        <v>133203200</v>
      </c>
      <c r="K26" s="165"/>
      <c r="L26" s="163">
        <f>J26+K26</f>
        <v>133203200</v>
      </c>
      <c r="M26" s="32" t="s">
        <v>1226</v>
      </c>
      <c r="N26" s="31"/>
      <c r="O26" s="32"/>
      <c r="P26" s="194" t="s">
        <v>966</v>
      </c>
      <c r="Q26" s="10">
        <v>0</v>
      </c>
      <c r="R26" s="10">
        <v>0</v>
      </c>
      <c r="S26" s="10">
        <v>20.6</v>
      </c>
      <c r="T26" s="10">
        <v>30</v>
      </c>
      <c r="U26" s="10">
        <v>30</v>
      </c>
      <c r="V26" s="10">
        <v>30</v>
      </c>
      <c r="W26" s="10">
        <v>22.5</v>
      </c>
      <c r="X26" s="2">
        <v>0</v>
      </c>
      <c r="Y26" s="2">
        <v>0</v>
      </c>
      <c r="Z26" s="2">
        <v>1</v>
      </c>
      <c r="AA26" s="10">
        <f>X26*J26/1000000</f>
        <v>0</v>
      </c>
      <c r="AB26" s="10">
        <f>Z26*J26/1000000</f>
        <v>133.20320000000001</v>
      </c>
      <c r="AC26" s="188" t="s">
        <v>2016</v>
      </c>
      <c r="AD26" s="8"/>
      <c r="AE26" s="8"/>
      <c r="AF26" s="72" t="s">
        <v>707</v>
      </c>
      <c r="AG26" s="71">
        <v>3</v>
      </c>
      <c r="AH26" s="71">
        <v>1</v>
      </c>
      <c r="AI26" s="71"/>
      <c r="AT26" s="65" t="s">
        <v>1371</v>
      </c>
      <c r="BD26" s="65" t="s">
        <v>1373</v>
      </c>
    </row>
    <row r="27" spans="1:58" x14ac:dyDescent="0.2">
      <c r="A27" s="420"/>
      <c r="C27" s="73"/>
      <c r="D27" s="73"/>
      <c r="E27" s="38"/>
      <c r="F27" s="38"/>
      <c r="G27" s="165"/>
      <c r="H27" s="164"/>
      <c r="I27" s="165"/>
      <c r="J27" s="164"/>
      <c r="K27" s="165"/>
      <c r="L27" s="165"/>
      <c r="M27" s="32"/>
      <c r="N27" s="31"/>
      <c r="O27" s="32"/>
      <c r="Q27" s="10"/>
      <c r="R27" s="10"/>
      <c r="S27" s="10"/>
      <c r="T27" s="10"/>
      <c r="U27" s="10"/>
      <c r="V27" s="10"/>
      <c r="W27" s="10"/>
      <c r="X27" s="2"/>
      <c r="Y27" s="2"/>
      <c r="Z27" s="2"/>
      <c r="AA27" s="10"/>
      <c r="AB27" s="10"/>
      <c r="AC27" s="189"/>
      <c r="AD27" s="8"/>
      <c r="AE27" s="8"/>
      <c r="AG27" s="71"/>
      <c r="AH27" s="71"/>
      <c r="AI27" s="71"/>
      <c r="AT27" s="66" t="s">
        <v>1372</v>
      </c>
      <c r="BD27" s="65" t="s">
        <v>1374</v>
      </c>
    </row>
    <row r="28" spans="1:58" x14ac:dyDescent="0.2">
      <c r="A28" s="420" t="s">
        <v>5601</v>
      </c>
      <c r="B28" s="421" t="s">
        <v>4735</v>
      </c>
      <c r="C28" s="32" t="s">
        <v>1077</v>
      </c>
      <c r="D28" s="32" t="s">
        <v>1001</v>
      </c>
      <c r="E28" s="38" t="s">
        <v>991</v>
      </c>
      <c r="F28" s="55" t="s">
        <v>6022</v>
      </c>
      <c r="G28" s="163"/>
      <c r="H28" s="166">
        <v>296000000</v>
      </c>
      <c r="I28" s="163"/>
      <c r="J28" s="166">
        <v>296000000</v>
      </c>
      <c r="K28" s="163"/>
      <c r="L28" s="163">
        <f>J28+K28</f>
        <v>296000000</v>
      </c>
      <c r="M28" s="32" t="s">
        <v>1226</v>
      </c>
      <c r="N28" s="30"/>
      <c r="O28" s="32"/>
      <c r="P28" s="194" t="s">
        <v>966</v>
      </c>
      <c r="Q28" s="10">
        <v>0</v>
      </c>
      <c r="R28" s="10">
        <v>51.5</v>
      </c>
      <c r="S28" s="10">
        <v>22.5</v>
      </c>
      <c r="T28" s="10">
        <v>31</v>
      </c>
      <c r="U28" s="10">
        <v>13</v>
      </c>
      <c r="V28" s="10">
        <v>76</v>
      </c>
      <c r="W28" s="10">
        <v>102</v>
      </c>
      <c r="X28" s="2">
        <v>0</v>
      </c>
      <c r="Y28" s="2">
        <v>0</v>
      </c>
      <c r="Z28" s="2">
        <v>1</v>
      </c>
      <c r="AA28" s="10">
        <f>X28*J28/1000000</f>
        <v>0</v>
      </c>
      <c r="AB28" s="10">
        <f>Z28*J28/1000000</f>
        <v>296</v>
      </c>
      <c r="AC28" s="188" t="s">
        <v>2016</v>
      </c>
      <c r="AD28" s="8"/>
      <c r="AE28" s="8"/>
      <c r="AF28" s="72" t="s">
        <v>708</v>
      </c>
      <c r="AG28" s="71">
        <v>6</v>
      </c>
      <c r="AH28" s="71"/>
      <c r="AI28" s="71"/>
      <c r="AP28" s="65" t="s">
        <v>1375</v>
      </c>
      <c r="AT28" s="65" t="s">
        <v>1377</v>
      </c>
    </row>
    <row r="29" spans="1:58" x14ac:dyDescent="0.2">
      <c r="A29" s="420"/>
      <c r="C29" s="32"/>
      <c r="D29" s="32"/>
      <c r="E29" s="38"/>
      <c r="F29" s="38"/>
      <c r="G29" s="163"/>
      <c r="H29" s="166"/>
      <c r="I29" s="163"/>
      <c r="J29" s="166"/>
      <c r="K29" s="163"/>
      <c r="L29" s="163"/>
      <c r="M29" s="32"/>
      <c r="N29" s="30"/>
      <c r="O29" s="32"/>
      <c r="Q29" s="10"/>
      <c r="R29" s="10"/>
      <c r="S29" s="10"/>
      <c r="T29" s="10"/>
      <c r="U29" s="10"/>
      <c r="V29" s="10"/>
      <c r="W29" s="10"/>
      <c r="X29" s="2"/>
      <c r="Y29" s="2"/>
      <c r="Z29" s="2"/>
      <c r="AA29" s="10"/>
      <c r="AB29" s="10"/>
      <c r="AC29" s="189"/>
      <c r="AD29" s="8"/>
      <c r="AE29" s="8"/>
      <c r="AG29" s="71"/>
      <c r="AH29" s="71"/>
      <c r="AI29" s="71"/>
      <c r="AP29" s="65" t="s">
        <v>1376</v>
      </c>
      <c r="AT29" s="65" t="s">
        <v>1378</v>
      </c>
    </row>
    <row r="30" spans="1:58" x14ac:dyDescent="0.2">
      <c r="A30" s="420"/>
      <c r="C30" s="32"/>
      <c r="D30" s="32"/>
      <c r="E30" s="38"/>
      <c r="F30" s="38"/>
      <c r="G30" s="163"/>
      <c r="H30" s="166"/>
      <c r="I30" s="163"/>
      <c r="J30" s="166"/>
      <c r="K30" s="163"/>
      <c r="L30" s="163"/>
      <c r="M30" s="32"/>
      <c r="N30" s="30"/>
      <c r="O30" s="32"/>
      <c r="Q30" s="10"/>
      <c r="R30" s="10"/>
      <c r="S30" s="10"/>
      <c r="T30" s="10"/>
      <c r="U30" s="10"/>
      <c r="V30" s="10"/>
      <c r="W30" s="10"/>
      <c r="X30" s="2"/>
      <c r="Y30" s="2"/>
      <c r="Z30" s="2"/>
      <c r="AA30" s="10"/>
      <c r="AB30" s="10"/>
      <c r="AC30" s="189"/>
      <c r="AD30" s="8"/>
      <c r="AE30" s="8"/>
      <c r="AG30" s="71"/>
      <c r="AH30" s="71"/>
      <c r="AI30" s="71"/>
      <c r="AT30" s="65" t="s">
        <v>1379</v>
      </c>
      <c r="BD30" s="65" t="s">
        <v>544</v>
      </c>
    </row>
    <row r="31" spans="1:58" x14ac:dyDescent="0.2">
      <c r="A31" s="420" t="s">
        <v>5602</v>
      </c>
      <c r="B31" s="421" t="s">
        <v>4737</v>
      </c>
      <c r="C31" s="73" t="s">
        <v>1077</v>
      </c>
      <c r="D31" s="73" t="s">
        <v>1001</v>
      </c>
      <c r="E31" s="38" t="s">
        <v>991</v>
      </c>
      <c r="F31" s="38" t="s">
        <v>1171</v>
      </c>
      <c r="G31" s="165"/>
      <c r="H31" s="164">
        <v>42500000</v>
      </c>
      <c r="I31" s="165"/>
      <c r="J31" s="164">
        <v>42500000</v>
      </c>
      <c r="K31" s="165"/>
      <c r="L31" s="163">
        <f>J31+K31</f>
        <v>42500000</v>
      </c>
      <c r="M31" s="32" t="s">
        <v>1226</v>
      </c>
      <c r="N31" s="31"/>
      <c r="O31" s="32"/>
      <c r="P31" s="194" t="s">
        <v>966</v>
      </c>
      <c r="Q31" s="10">
        <v>0</v>
      </c>
      <c r="R31" s="10">
        <v>5</v>
      </c>
      <c r="S31" s="10">
        <v>12.6</v>
      </c>
      <c r="T31" s="10">
        <v>13</v>
      </c>
      <c r="U31" s="10">
        <v>10</v>
      </c>
      <c r="V31" s="10">
        <v>2</v>
      </c>
      <c r="W31" s="10">
        <v>0</v>
      </c>
      <c r="X31" s="2">
        <v>0</v>
      </c>
      <c r="Y31" s="2">
        <v>0</v>
      </c>
      <c r="Z31" s="2">
        <v>1</v>
      </c>
      <c r="AA31" s="10">
        <f>X31*J31/1000000</f>
        <v>0</v>
      </c>
      <c r="AB31" s="10">
        <f>Z31*J31/1000000</f>
        <v>42.5</v>
      </c>
      <c r="AC31" s="188" t="s">
        <v>2016</v>
      </c>
      <c r="AD31" s="8"/>
      <c r="AE31" s="8"/>
      <c r="AF31" s="72" t="s">
        <v>709</v>
      </c>
      <c r="AG31" s="71">
        <v>6</v>
      </c>
      <c r="AH31" s="71">
        <v>1</v>
      </c>
      <c r="AI31" s="71"/>
      <c r="AT31" s="66" t="s">
        <v>1382</v>
      </c>
    </row>
    <row r="32" spans="1:58" x14ac:dyDescent="0.2">
      <c r="A32" s="420"/>
      <c r="C32" s="73"/>
      <c r="D32" s="73"/>
      <c r="E32" s="38"/>
      <c r="F32" s="38"/>
      <c r="G32" s="165"/>
      <c r="H32" s="164"/>
      <c r="I32" s="165"/>
      <c r="J32" s="164"/>
      <c r="K32" s="165"/>
      <c r="L32" s="165"/>
      <c r="M32" s="32"/>
      <c r="N32" s="31"/>
      <c r="O32" s="32"/>
      <c r="Q32" s="10"/>
      <c r="R32" s="10"/>
      <c r="S32" s="10"/>
      <c r="T32" s="10"/>
      <c r="U32" s="10"/>
      <c r="V32" s="10"/>
      <c r="W32" s="10"/>
      <c r="X32" s="2"/>
      <c r="Y32" s="2"/>
      <c r="Z32" s="2"/>
      <c r="AA32" s="10"/>
      <c r="AB32" s="10"/>
      <c r="AC32" s="189"/>
      <c r="AD32" s="8"/>
      <c r="AE32" s="8"/>
      <c r="AG32" s="71"/>
      <c r="AH32" s="71"/>
      <c r="AI32" s="71"/>
      <c r="AT32" s="65" t="s">
        <v>1380</v>
      </c>
      <c r="AX32" s="65" t="s">
        <v>1383</v>
      </c>
    </row>
    <row r="33" spans="1:56" x14ac:dyDescent="0.2">
      <c r="A33" s="420"/>
      <c r="C33" s="73"/>
      <c r="D33" s="73"/>
      <c r="E33" s="38"/>
      <c r="F33" s="38"/>
      <c r="G33" s="165"/>
      <c r="H33" s="164"/>
      <c r="I33" s="165"/>
      <c r="J33" s="164"/>
      <c r="K33" s="165"/>
      <c r="L33" s="165"/>
      <c r="M33" s="32"/>
      <c r="N33" s="31"/>
      <c r="O33" s="32"/>
      <c r="Q33" s="10"/>
      <c r="R33" s="10"/>
      <c r="S33" s="10"/>
      <c r="T33" s="10"/>
      <c r="U33" s="10"/>
      <c r="V33" s="10"/>
      <c r="W33" s="10"/>
      <c r="X33" s="2"/>
      <c r="Y33" s="2"/>
      <c r="Z33" s="2"/>
      <c r="AA33" s="10"/>
      <c r="AB33" s="10"/>
      <c r="AC33" s="189"/>
      <c r="AD33" s="8"/>
      <c r="AE33" s="8"/>
      <c r="AG33" s="71"/>
      <c r="AH33" s="71"/>
      <c r="AI33" s="71"/>
      <c r="AT33" s="65" t="s">
        <v>1381</v>
      </c>
      <c r="AX33" s="65" t="s">
        <v>1384</v>
      </c>
    </row>
    <row r="34" spans="1:56" x14ac:dyDescent="0.2">
      <c r="A34" s="420"/>
      <c r="C34" s="73"/>
      <c r="D34" s="73"/>
      <c r="E34" s="38"/>
      <c r="F34" s="38"/>
      <c r="G34" s="165"/>
      <c r="H34" s="164"/>
      <c r="I34" s="165"/>
      <c r="J34" s="164"/>
      <c r="K34" s="165"/>
      <c r="L34" s="165"/>
      <c r="M34" s="32"/>
      <c r="N34" s="31"/>
      <c r="O34" s="32"/>
      <c r="Q34" s="10"/>
      <c r="R34" s="10"/>
      <c r="S34" s="10"/>
      <c r="T34" s="10"/>
      <c r="U34" s="10"/>
      <c r="V34" s="10"/>
      <c r="W34" s="10"/>
      <c r="X34" s="2"/>
      <c r="Y34" s="2"/>
      <c r="Z34" s="2"/>
      <c r="AA34" s="10"/>
      <c r="AB34" s="10"/>
      <c r="AC34" s="189"/>
      <c r="AD34" s="8"/>
      <c r="AE34" s="8"/>
      <c r="AG34" s="71"/>
      <c r="AH34" s="71"/>
      <c r="AI34" s="71"/>
      <c r="AT34" s="65" t="s">
        <v>1385</v>
      </c>
      <c r="AX34" s="65" t="s">
        <v>1386</v>
      </c>
    </row>
    <row r="35" spans="1:56" x14ac:dyDescent="0.2">
      <c r="A35" s="420" t="s">
        <v>5603</v>
      </c>
      <c r="B35" s="421" t="s">
        <v>4739</v>
      </c>
      <c r="C35" s="73" t="s">
        <v>1077</v>
      </c>
      <c r="D35" s="73" t="s">
        <v>1001</v>
      </c>
      <c r="E35" s="38" t="s">
        <v>991</v>
      </c>
      <c r="F35" s="38" t="s">
        <v>1172</v>
      </c>
      <c r="G35" s="165"/>
      <c r="H35" s="164">
        <v>7500000</v>
      </c>
      <c r="I35" s="165"/>
      <c r="J35" s="164">
        <v>7500000</v>
      </c>
      <c r="K35" s="165"/>
      <c r="L35" s="163">
        <f t="shared" ref="L35:L55" si="1">J35+K35</f>
        <v>7500000</v>
      </c>
      <c r="M35" s="32" t="s">
        <v>1226</v>
      </c>
      <c r="N35" s="31"/>
      <c r="O35" s="32"/>
      <c r="P35" s="194" t="s">
        <v>966</v>
      </c>
      <c r="Q35" s="10">
        <v>0</v>
      </c>
      <c r="R35" s="10">
        <v>0.5</v>
      </c>
      <c r="S35" s="10">
        <v>0.5</v>
      </c>
      <c r="T35" s="10">
        <v>4</v>
      </c>
      <c r="U35" s="10">
        <v>2.5</v>
      </c>
      <c r="V35" s="10">
        <v>0</v>
      </c>
      <c r="W35" s="10">
        <v>0</v>
      </c>
      <c r="X35" s="2">
        <v>0</v>
      </c>
      <c r="Y35" s="2">
        <v>0</v>
      </c>
      <c r="Z35" s="2">
        <v>1</v>
      </c>
      <c r="AA35" s="10">
        <f>X35*J35/1000000</f>
        <v>0</v>
      </c>
      <c r="AB35" s="10">
        <f>Z35*J35/1000000</f>
        <v>7.5</v>
      </c>
      <c r="AC35" s="188" t="s">
        <v>2016</v>
      </c>
      <c r="AD35" s="8"/>
      <c r="AE35" s="8"/>
      <c r="AF35" s="72" t="s">
        <v>665</v>
      </c>
      <c r="AG35" s="71">
        <v>2</v>
      </c>
      <c r="AH35" s="71"/>
      <c r="AI35" s="71"/>
      <c r="AT35" s="65" t="s">
        <v>1387</v>
      </c>
      <c r="AV35" s="65" t="s">
        <v>1388</v>
      </c>
    </row>
    <row r="36" spans="1:56" x14ac:dyDescent="0.2">
      <c r="A36" s="420" t="s">
        <v>5604</v>
      </c>
      <c r="B36" s="421" t="s">
        <v>4741</v>
      </c>
      <c r="C36" s="73" t="s">
        <v>1077</v>
      </c>
      <c r="D36" s="73" t="s">
        <v>1001</v>
      </c>
      <c r="E36" s="38" t="s">
        <v>991</v>
      </c>
      <c r="F36" s="38" t="s">
        <v>1173</v>
      </c>
      <c r="G36" s="165"/>
      <c r="H36" s="164">
        <v>25000000</v>
      </c>
      <c r="I36" s="165"/>
      <c r="J36" s="164">
        <v>25000000</v>
      </c>
      <c r="K36" s="165"/>
      <c r="L36" s="163">
        <f t="shared" si="1"/>
        <v>25000000</v>
      </c>
      <c r="M36" s="32" t="s">
        <v>1226</v>
      </c>
      <c r="N36" s="31"/>
      <c r="O36" s="32"/>
      <c r="P36" s="194" t="s">
        <v>966</v>
      </c>
      <c r="Q36" s="10">
        <v>0</v>
      </c>
      <c r="R36" s="10">
        <v>0</v>
      </c>
      <c r="S36" s="10">
        <v>4</v>
      </c>
      <c r="T36" s="10">
        <v>7.5</v>
      </c>
      <c r="U36" s="10">
        <v>7</v>
      </c>
      <c r="V36" s="10">
        <v>6.5</v>
      </c>
      <c r="W36" s="10">
        <v>0</v>
      </c>
      <c r="X36" s="2">
        <v>0</v>
      </c>
      <c r="Y36" s="2">
        <v>0</v>
      </c>
      <c r="Z36" s="2">
        <v>1</v>
      </c>
      <c r="AA36" s="10">
        <f>X36*J36/1000000</f>
        <v>0</v>
      </c>
      <c r="AB36" s="10">
        <f>Z36*J36/1000000</f>
        <v>25</v>
      </c>
      <c r="AC36" s="188" t="s">
        <v>2016</v>
      </c>
      <c r="AD36" s="8"/>
      <c r="AE36" s="8"/>
      <c r="AF36" s="72" t="s">
        <v>945</v>
      </c>
      <c r="AG36" s="71">
        <v>2</v>
      </c>
      <c r="AH36" s="71">
        <v>1</v>
      </c>
      <c r="AI36" s="71"/>
      <c r="AQ36" s="65" t="s">
        <v>1389</v>
      </c>
      <c r="AU36" s="65" t="s">
        <v>1390</v>
      </c>
      <c r="AZ36" s="66" t="s">
        <v>1391</v>
      </c>
    </row>
    <row r="37" spans="1:56" s="512" customFormat="1" x14ac:dyDescent="0.2">
      <c r="A37" s="511" t="s">
        <v>6206</v>
      </c>
      <c r="B37" s="19" t="s">
        <v>6681</v>
      </c>
      <c r="C37" s="42" t="s">
        <v>1077</v>
      </c>
      <c r="D37" s="42" t="s">
        <v>1001</v>
      </c>
      <c r="E37" s="51" t="s">
        <v>792</v>
      </c>
      <c r="F37" s="37" t="s">
        <v>6207</v>
      </c>
      <c r="G37" s="169"/>
      <c r="H37" s="170"/>
      <c r="I37" s="169"/>
      <c r="J37" s="170"/>
      <c r="K37" s="169"/>
      <c r="L37" s="169"/>
      <c r="M37" s="50" t="s">
        <v>1226</v>
      </c>
      <c r="N37" s="39"/>
      <c r="O37" s="50"/>
      <c r="Q37" s="10"/>
      <c r="R37" s="10"/>
      <c r="S37" s="10"/>
      <c r="T37" s="10"/>
      <c r="U37" s="10"/>
      <c r="V37" s="10"/>
      <c r="W37" s="10"/>
      <c r="X37" s="2"/>
      <c r="Y37" s="2"/>
      <c r="Z37" s="2"/>
      <c r="AA37" s="10"/>
      <c r="AB37" s="10"/>
      <c r="AC37" s="189" t="s">
        <v>769</v>
      </c>
      <c r="AD37" s="8">
        <v>44378</v>
      </c>
      <c r="AE37" s="8">
        <v>46203</v>
      </c>
      <c r="AF37" s="72"/>
      <c r="AG37" s="71"/>
      <c r="AH37" s="71"/>
      <c r="AI37" s="71"/>
      <c r="AQ37" s="65"/>
      <c r="AU37" s="65"/>
      <c r="AZ37" s="66"/>
    </row>
    <row r="38" spans="1:56" x14ac:dyDescent="0.2">
      <c r="A38" s="420" t="s">
        <v>5605</v>
      </c>
      <c r="B38" s="421" t="s">
        <v>4743</v>
      </c>
      <c r="C38" s="73" t="s">
        <v>1077</v>
      </c>
      <c r="D38" s="73" t="s">
        <v>1001</v>
      </c>
      <c r="E38" s="38" t="s">
        <v>991</v>
      </c>
      <c r="F38" s="38" t="s">
        <v>1174</v>
      </c>
      <c r="G38" s="165"/>
      <c r="H38" s="164">
        <v>60000000</v>
      </c>
      <c r="I38" s="165"/>
      <c r="J38" s="164">
        <v>60000000</v>
      </c>
      <c r="K38" s="165"/>
      <c r="L38" s="163">
        <f t="shared" si="1"/>
        <v>60000000</v>
      </c>
      <c r="M38" s="32" t="s">
        <v>1226</v>
      </c>
      <c r="N38" s="31"/>
      <c r="O38" s="32"/>
      <c r="P38" s="194" t="s">
        <v>965</v>
      </c>
      <c r="Q38" s="10">
        <v>0</v>
      </c>
      <c r="R38" s="10">
        <v>14</v>
      </c>
      <c r="S38" s="10">
        <v>18</v>
      </c>
      <c r="T38" s="10">
        <v>24</v>
      </c>
      <c r="U38" s="10">
        <v>4</v>
      </c>
      <c r="V38" s="10">
        <v>0</v>
      </c>
      <c r="W38" s="10">
        <v>0</v>
      </c>
      <c r="X38" s="2">
        <v>0</v>
      </c>
      <c r="Y38" s="2">
        <v>0</v>
      </c>
      <c r="Z38" s="2">
        <v>1</v>
      </c>
      <c r="AA38" s="10">
        <f>X38*J38/1000000</f>
        <v>0</v>
      </c>
      <c r="AB38" s="10">
        <f>Z38*J38/1000000</f>
        <v>60</v>
      </c>
      <c r="AC38" s="188" t="s">
        <v>2016</v>
      </c>
      <c r="AF38" s="72" t="s">
        <v>631</v>
      </c>
      <c r="AG38" s="71">
        <v>1</v>
      </c>
      <c r="AH38" s="71"/>
      <c r="AI38" s="71"/>
      <c r="AZ38" s="65" t="s">
        <v>1392</v>
      </c>
    </row>
    <row r="39" spans="1:56" x14ac:dyDescent="0.2">
      <c r="A39" s="420" t="s">
        <v>5606</v>
      </c>
      <c r="B39" s="421" t="s">
        <v>4793</v>
      </c>
      <c r="C39" s="73" t="s">
        <v>1077</v>
      </c>
      <c r="D39" s="73" t="s">
        <v>1001</v>
      </c>
      <c r="E39" s="38" t="s">
        <v>991</v>
      </c>
      <c r="F39" s="38" t="s">
        <v>1175</v>
      </c>
      <c r="G39" s="165"/>
      <c r="H39" s="164">
        <v>135000000</v>
      </c>
      <c r="I39" s="165"/>
      <c r="J39" s="164">
        <v>135000000</v>
      </c>
      <c r="K39" s="165"/>
      <c r="L39" s="163">
        <f t="shared" si="1"/>
        <v>135000000</v>
      </c>
      <c r="M39" s="32" t="s">
        <v>1226</v>
      </c>
      <c r="N39" s="31"/>
      <c r="O39" s="32"/>
      <c r="P39" s="194" t="s">
        <v>965</v>
      </c>
      <c r="Q39" s="10">
        <v>0</v>
      </c>
      <c r="R39" s="10">
        <v>2</v>
      </c>
      <c r="S39" s="10">
        <v>55</v>
      </c>
      <c r="T39" s="10">
        <v>55</v>
      </c>
      <c r="U39" s="10">
        <v>23</v>
      </c>
      <c r="V39" s="10">
        <v>0</v>
      </c>
      <c r="W39" s="10">
        <v>0</v>
      </c>
      <c r="X39" s="2">
        <v>0</v>
      </c>
      <c r="Y39" s="2">
        <v>0</v>
      </c>
      <c r="Z39" s="2">
        <v>1</v>
      </c>
      <c r="AA39" s="10">
        <f>X39*J39/1000000</f>
        <v>0</v>
      </c>
      <c r="AB39" s="10">
        <f>Z39*J39/1000000</f>
        <v>135</v>
      </c>
      <c r="AC39" s="188" t="s">
        <v>2016</v>
      </c>
      <c r="AD39" s="8"/>
      <c r="AE39" s="8"/>
      <c r="AF39" s="72" t="s">
        <v>633</v>
      </c>
      <c r="AG39" s="71">
        <v>1</v>
      </c>
      <c r="AH39" s="71"/>
      <c r="AI39" s="71"/>
      <c r="BD39" s="65" t="s">
        <v>1393</v>
      </c>
    </row>
    <row r="40" spans="1:56" x14ac:dyDescent="0.2">
      <c r="A40" s="420" t="s">
        <v>5607</v>
      </c>
      <c r="B40" s="21" t="s">
        <v>5031</v>
      </c>
      <c r="C40" s="73" t="s">
        <v>1077</v>
      </c>
      <c r="D40" s="73" t="s">
        <v>1001</v>
      </c>
      <c r="E40" s="74" t="s">
        <v>1071</v>
      </c>
      <c r="F40" s="72" t="s">
        <v>1239</v>
      </c>
      <c r="G40" s="165"/>
      <c r="H40" s="164">
        <v>0</v>
      </c>
      <c r="I40" s="165"/>
      <c r="J40" s="164">
        <v>0</v>
      </c>
      <c r="K40" s="165"/>
      <c r="L40" s="163">
        <f t="shared" si="1"/>
        <v>0</v>
      </c>
      <c r="M40" s="32"/>
      <c r="N40" s="31"/>
      <c r="O40" s="32"/>
      <c r="Q40" s="10">
        <v>0</v>
      </c>
      <c r="R40" s="10">
        <v>0</v>
      </c>
      <c r="S40" s="10">
        <v>0</v>
      </c>
      <c r="T40" s="10">
        <v>0</v>
      </c>
      <c r="U40" s="10">
        <v>0</v>
      </c>
      <c r="V40" s="10">
        <v>0</v>
      </c>
      <c r="W40" s="10">
        <v>0</v>
      </c>
      <c r="X40" s="2">
        <v>0</v>
      </c>
      <c r="Y40" s="2">
        <v>0</v>
      </c>
      <c r="Z40" s="2">
        <v>0</v>
      </c>
      <c r="AA40" s="10">
        <f>X40*J40/1000000</f>
        <v>0</v>
      </c>
      <c r="AB40" s="10">
        <f>Z40*J40/1000000</f>
        <v>0</v>
      </c>
      <c r="AC40" s="189"/>
      <c r="AF40" s="72" t="s">
        <v>673</v>
      </c>
      <c r="AG40" s="71"/>
      <c r="AH40" s="71">
        <v>1</v>
      </c>
      <c r="AI40" s="71"/>
      <c r="AL40" s="66" t="s">
        <v>1404</v>
      </c>
    </row>
    <row r="41" spans="1:56" x14ac:dyDescent="0.2">
      <c r="A41" s="420" t="s">
        <v>5608</v>
      </c>
      <c r="B41" s="421" t="s">
        <v>4746</v>
      </c>
      <c r="C41" s="73" t="s">
        <v>1077</v>
      </c>
      <c r="D41" s="73" t="s">
        <v>1001</v>
      </c>
      <c r="E41" s="74" t="s">
        <v>1071</v>
      </c>
      <c r="F41" s="38" t="s">
        <v>1157</v>
      </c>
      <c r="G41" s="163"/>
      <c r="H41" s="164">
        <v>155000000</v>
      </c>
      <c r="I41" s="163"/>
      <c r="J41" s="164">
        <v>155000000</v>
      </c>
      <c r="K41" s="163"/>
      <c r="L41" s="163">
        <f t="shared" si="1"/>
        <v>155000000</v>
      </c>
      <c r="M41" s="32" t="s">
        <v>1226</v>
      </c>
      <c r="N41" s="31"/>
      <c r="O41" s="32"/>
      <c r="P41" s="194" t="s">
        <v>965</v>
      </c>
      <c r="Q41" s="10">
        <v>0</v>
      </c>
      <c r="R41" s="10">
        <v>10</v>
      </c>
      <c r="S41" s="10">
        <v>30</v>
      </c>
      <c r="T41" s="10">
        <v>30</v>
      </c>
      <c r="U41" s="10">
        <v>30</v>
      </c>
      <c r="V41" s="10">
        <v>30</v>
      </c>
      <c r="W41" s="10">
        <v>25</v>
      </c>
      <c r="X41" s="2">
        <v>0</v>
      </c>
      <c r="Y41" s="2">
        <v>0</v>
      </c>
      <c r="Z41" s="2">
        <v>1</v>
      </c>
      <c r="AA41" s="10">
        <f>X41*J41/1000000</f>
        <v>0</v>
      </c>
      <c r="AB41" s="10">
        <f>Z41*J41/1000000</f>
        <v>155</v>
      </c>
      <c r="AC41" s="189"/>
      <c r="AF41" s="72" t="s">
        <v>682</v>
      </c>
      <c r="AG41" s="71"/>
      <c r="AH41" s="71">
        <v>1</v>
      </c>
      <c r="AI41" s="71"/>
      <c r="AP41" s="66" t="s">
        <v>1445</v>
      </c>
    </row>
    <row r="42" spans="1:56" x14ac:dyDescent="0.2">
      <c r="A42" s="420" t="s">
        <v>5614</v>
      </c>
      <c r="B42" s="19" t="s">
        <v>5477</v>
      </c>
      <c r="C42" s="73" t="s">
        <v>1077</v>
      </c>
      <c r="D42" s="73" t="s">
        <v>1001</v>
      </c>
      <c r="E42" s="74" t="s">
        <v>1071</v>
      </c>
      <c r="F42" s="38" t="s">
        <v>1240</v>
      </c>
      <c r="G42" s="163"/>
      <c r="H42" s="164">
        <v>0</v>
      </c>
      <c r="I42" s="163"/>
      <c r="J42" s="164">
        <v>0</v>
      </c>
      <c r="K42" s="163"/>
      <c r="L42" s="163">
        <f t="shared" si="1"/>
        <v>0</v>
      </c>
      <c r="M42" s="32"/>
      <c r="N42" s="31"/>
      <c r="O42" s="32"/>
      <c r="Q42" s="10">
        <v>0</v>
      </c>
      <c r="R42" s="10">
        <v>0</v>
      </c>
      <c r="S42" s="10">
        <v>0</v>
      </c>
      <c r="T42" s="10">
        <v>0</v>
      </c>
      <c r="U42" s="10">
        <v>0</v>
      </c>
      <c r="V42" s="10">
        <v>0</v>
      </c>
      <c r="W42" s="10">
        <v>0</v>
      </c>
      <c r="X42" s="2">
        <v>0</v>
      </c>
      <c r="Y42" s="2">
        <v>0</v>
      </c>
      <c r="Z42" s="2">
        <v>0</v>
      </c>
      <c r="AA42" s="10">
        <f>X42*J42/1000000</f>
        <v>0</v>
      </c>
      <c r="AB42" s="10">
        <f>Z42*J42/1000000</f>
        <v>0</v>
      </c>
      <c r="AC42" s="189"/>
      <c r="AF42" s="72" t="s">
        <v>674</v>
      </c>
      <c r="AG42" s="71"/>
      <c r="AH42" s="71">
        <v>1</v>
      </c>
      <c r="AI42" s="71"/>
      <c r="AL42" s="66" t="s">
        <v>1446</v>
      </c>
    </row>
    <row r="43" spans="1:56" s="404" customFormat="1" x14ac:dyDescent="0.2">
      <c r="A43" s="420" t="s">
        <v>5609</v>
      </c>
      <c r="B43" s="19" t="s">
        <v>5473</v>
      </c>
      <c r="C43" s="42" t="s">
        <v>1077</v>
      </c>
      <c r="D43" s="42" t="s">
        <v>1001</v>
      </c>
      <c r="E43" s="51" t="s">
        <v>792</v>
      </c>
      <c r="F43" s="37" t="s">
        <v>5474</v>
      </c>
      <c r="G43" s="169"/>
      <c r="H43" s="170"/>
      <c r="I43" s="169"/>
      <c r="J43" s="170"/>
      <c r="K43" s="169"/>
      <c r="L43" s="169"/>
      <c r="M43" s="50"/>
      <c r="N43" s="39"/>
      <c r="O43" s="50"/>
      <c r="Q43" s="10"/>
      <c r="R43" s="10"/>
      <c r="S43" s="10"/>
      <c r="T43" s="10"/>
      <c r="U43" s="10"/>
      <c r="V43" s="10"/>
      <c r="W43" s="10"/>
      <c r="X43" s="2"/>
      <c r="Y43" s="2"/>
      <c r="Z43" s="2"/>
      <c r="AA43" s="10"/>
      <c r="AB43" s="10"/>
      <c r="AC43" s="189" t="s">
        <v>776</v>
      </c>
      <c r="AD43" s="8">
        <v>44378</v>
      </c>
      <c r="AE43" s="8">
        <v>45657</v>
      </c>
      <c r="AF43" s="46" t="s">
        <v>3371</v>
      </c>
      <c r="AG43" s="71"/>
      <c r="AH43" s="71"/>
      <c r="AI43" s="71"/>
      <c r="AL43" s="422"/>
    </row>
    <row r="44" spans="1:56" x14ac:dyDescent="0.2">
      <c r="A44" s="420" t="s">
        <v>5869</v>
      </c>
      <c r="B44" s="19" t="s">
        <v>5871</v>
      </c>
      <c r="C44" s="73" t="s">
        <v>1077</v>
      </c>
      <c r="D44" s="73" t="s">
        <v>1001</v>
      </c>
      <c r="E44" s="38" t="s">
        <v>991</v>
      </c>
      <c r="F44" s="38" t="s">
        <v>1185</v>
      </c>
      <c r="G44" s="165"/>
      <c r="H44" s="164">
        <v>11500000</v>
      </c>
      <c r="I44" s="165"/>
      <c r="J44" s="164">
        <v>11500000</v>
      </c>
      <c r="K44" s="165"/>
      <c r="L44" s="163">
        <f t="shared" si="1"/>
        <v>11500000</v>
      </c>
      <c r="M44" s="32" t="s">
        <v>1228</v>
      </c>
      <c r="N44" s="31"/>
      <c r="O44" s="32"/>
      <c r="P44" s="194" t="s">
        <v>965</v>
      </c>
      <c r="Q44" s="10">
        <v>0</v>
      </c>
      <c r="R44" s="10">
        <v>0</v>
      </c>
      <c r="S44" s="10">
        <v>1.5</v>
      </c>
      <c r="T44" s="10">
        <v>10</v>
      </c>
      <c r="U44" s="10">
        <v>0</v>
      </c>
      <c r="V44" s="10">
        <v>0</v>
      </c>
      <c r="W44" s="10">
        <v>0</v>
      </c>
      <c r="X44" s="2">
        <v>0</v>
      </c>
      <c r="Y44" s="2">
        <v>0</v>
      </c>
      <c r="Z44" s="2">
        <v>0</v>
      </c>
      <c r="AA44" s="10">
        <f>X44*J44/1000000</f>
        <v>0</v>
      </c>
      <c r="AB44" s="10">
        <f>Z44*J44/1000000</f>
        <v>0</v>
      </c>
      <c r="AC44" s="188" t="s">
        <v>2016</v>
      </c>
    </row>
    <row r="45" spans="1:56" x14ac:dyDescent="0.2">
      <c r="A45" s="420" t="s">
        <v>5870</v>
      </c>
      <c r="B45" s="19" t="s">
        <v>5872</v>
      </c>
      <c r="C45" s="73" t="s">
        <v>1077</v>
      </c>
      <c r="D45" s="73" t="s">
        <v>1001</v>
      </c>
      <c r="E45" s="38" t="s">
        <v>991</v>
      </c>
      <c r="F45" s="38" t="s">
        <v>1186</v>
      </c>
      <c r="G45" s="165"/>
      <c r="H45" s="164">
        <v>9000000</v>
      </c>
      <c r="I45" s="165"/>
      <c r="J45" s="164">
        <v>9000000</v>
      </c>
      <c r="K45" s="165"/>
      <c r="L45" s="163">
        <f t="shared" si="1"/>
        <v>9000000</v>
      </c>
      <c r="M45" s="32" t="s">
        <v>1228</v>
      </c>
      <c r="N45" s="31"/>
      <c r="O45" s="32"/>
      <c r="P45" s="194" t="s">
        <v>965</v>
      </c>
      <c r="Q45" s="10">
        <v>0</v>
      </c>
      <c r="R45" s="10">
        <v>1</v>
      </c>
      <c r="S45" s="10">
        <v>4</v>
      </c>
      <c r="T45" s="10">
        <v>4</v>
      </c>
      <c r="U45" s="10">
        <v>0</v>
      </c>
      <c r="V45" s="10">
        <v>0</v>
      </c>
      <c r="W45" s="10">
        <v>0</v>
      </c>
      <c r="X45" s="2">
        <v>0</v>
      </c>
      <c r="Y45" s="2">
        <v>0</v>
      </c>
      <c r="Z45" s="2">
        <v>1</v>
      </c>
      <c r="AA45" s="10">
        <f>X45*J45/1000000</f>
        <v>0</v>
      </c>
      <c r="AB45" s="10">
        <f>Z45*J45/1000000</f>
        <v>9</v>
      </c>
      <c r="AC45" s="188" t="s">
        <v>2016</v>
      </c>
    </row>
    <row r="46" spans="1:56" x14ac:dyDescent="0.2">
      <c r="A46" s="420" t="s">
        <v>5615</v>
      </c>
      <c r="B46" s="19" t="s">
        <v>5492</v>
      </c>
      <c r="C46" s="73" t="s">
        <v>1077</v>
      </c>
      <c r="D46" s="73" t="s">
        <v>1001</v>
      </c>
      <c r="E46" s="47" t="s">
        <v>1158</v>
      </c>
      <c r="F46" s="40" t="s">
        <v>1192</v>
      </c>
      <c r="G46" s="163"/>
      <c r="H46" s="166">
        <v>24300000</v>
      </c>
      <c r="I46" s="163"/>
      <c r="J46" s="166">
        <v>24300000</v>
      </c>
      <c r="K46" s="163"/>
      <c r="L46" s="163">
        <f>J46+K46</f>
        <v>24300000</v>
      </c>
      <c r="M46" s="32" t="s">
        <v>1228</v>
      </c>
      <c r="N46" s="31"/>
      <c r="O46" s="32"/>
      <c r="P46" s="194" t="s">
        <v>965</v>
      </c>
      <c r="Q46" s="10">
        <v>0</v>
      </c>
      <c r="R46" s="10">
        <v>4.3</v>
      </c>
      <c r="S46" s="10">
        <v>10</v>
      </c>
      <c r="T46" s="10">
        <v>10</v>
      </c>
      <c r="U46" s="10">
        <v>0</v>
      </c>
      <c r="V46" s="10">
        <v>0</v>
      </c>
      <c r="W46" s="10">
        <v>0</v>
      </c>
      <c r="X46" s="2">
        <v>0</v>
      </c>
      <c r="Y46" s="2">
        <v>0</v>
      </c>
      <c r="Z46" s="2">
        <v>1</v>
      </c>
      <c r="AA46" s="10">
        <f>X46*J46/1000000</f>
        <v>0</v>
      </c>
      <c r="AB46" s="10">
        <f>Z46*J46/1000000</f>
        <v>24.3</v>
      </c>
      <c r="AC46" s="189"/>
      <c r="AF46" s="46" t="s">
        <v>3371</v>
      </c>
      <c r="AG46" s="71"/>
      <c r="AH46" s="71">
        <v>1</v>
      </c>
      <c r="AI46" s="71"/>
      <c r="AM46" s="66" t="s">
        <v>1458</v>
      </c>
    </row>
    <row r="47" spans="1:56" s="404" customFormat="1" x14ac:dyDescent="0.2">
      <c r="A47" s="420" t="s">
        <v>5616</v>
      </c>
      <c r="B47" s="421" t="s">
        <v>4748</v>
      </c>
      <c r="C47" s="42" t="s">
        <v>1077</v>
      </c>
      <c r="D47" s="42" t="s">
        <v>1001</v>
      </c>
      <c r="E47" s="51" t="s">
        <v>792</v>
      </c>
      <c r="F47" s="37" t="s">
        <v>5475</v>
      </c>
      <c r="G47" s="169"/>
      <c r="H47" s="170"/>
      <c r="I47" s="169"/>
      <c r="J47" s="170"/>
      <c r="K47" s="169"/>
      <c r="L47" s="169"/>
      <c r="M47" s="50"/>
      <c r="N47" s="39"/>
      <c r="O47" s="50"/>
      <c r="Q47" s="10"/>
      <c r="R47" s="10"/>
      <c r="S47" s="10"/>
      <c r="T47" s="10"/>
      <c r="U47" s="10"/>
      <c r="V47" s="10"/>
      <c r="W47" s="10"/>
      <c r="X47" s="2"/>
      <c r="Y47" s="2"/>
      <c r="Z47" s="2"/>
      <c r="AA47" s="10"/>
      <c r="AB47" s="10"/>
      <c r="AC47" s="189" t="s">
        <v>779</v>
      </c>
      <c r="AD47" s="8">
        <v>44470</v>
      </c>
      <c r="AE47" s="8">
        <v>46203</v>
      </c>
      <c r="AF47" s="72" t="s">
        <v>612</v>
      </c>
      <c r="AG47" s="71"/>
      <c r="AH47" s="71"/>
      <c r="AI47" s="71"/>
      <c r="AL47" s="66"/>
    </row>
    <row r="48" spans="1:56" x14ac:dyDescent="0.2">
      <c r="A48" s="420" t="s">
        <v>5873</v>
      </c>
      <c r="B48" s="421" t="s">
        <v>5878</v>
      </c>
      <c r="C48" s="73" t="s">
        <v>1077</v>
      </c>
      <c r="D48" s="73" t="s">
        <v>1001</v>
      </c>
      <c r="E48" s="38" t="s">
        <v>991</v>
      </c>
      <c r="F48" s="38" t="s">
        <v>1187</v>
      </c>
      <c r="G48" s="163"/>
      <c r="H48" s="166">
        <v>368400000</v>
      </c>
      <c r="I48" s="163"/>
      <c r="J48" s="166">
        <v>368400000</v>
      </c>
      <c r="K48" s="163"/>
      <c r="L48" s="163">
        <f t="shared" si="1"/>
        <v>368400000</v>
      </c>
      <c r="M48" s="32" t="s">
        <v>1228</v>
      </c>
      <c r="N48" s="31"/>
      <c r="O48" s="32"/>
      <c r="P48" s="194" t="s">
        <v>965</v>
      </c>
      <c r="Q48" s="10">
        <v>0</v>
      </c>
      <c r="R48" s="10">
        <v>88.4</v>
      </c>
      <c r="S48" s="10">
        <v>110</v>
      </c>
      <c r="T48" s="10">
        <v>110</v>
      </c>
      <c r="U48" s="10">
        <v>60</v>
      </c>
      <c r="V48" s="10">
        <v>0</v>
      </c>
      <c r="W48" s="10">
        <v>0</v>
      </c>
      <c r="X48" s="2">
        <v>0</v>
      </c>
      <c r="Y48" s="2">
        <v>0</v>
      </c>
      <c r="Z48" s="2">
        <v>1</v>
      </c>
      <c r="AA48" s="10">
        <f>X48*J48/1000000</f>
        <v>0</v>
      </c>
      <c r="AB48" s="10">
        <f>Z48*J48/1000000</f>
        <v>368.4</v>
      </c>
      <c r="AC48" s="188" t="s">
        <v>2016</v>
      </c>
      <c r="AD48" s="8"/>
      <c r="AE48" s="8"/>
      <c r="AG48" s="71">
        <v>1</v>
      </c>
      <c r="AH48" s="71">
        <v>1</v>
      </c>
      <c r="AI48" s="71">
        <v>2</v>
      </c>
      <c r="AJ48" s="66" t="s">
        <v>1402</v>
      </c>
      <c r="AL48" s="65" t="s">
        <v>1403</v>
      </c>
      <c r="AM48" s="334" t="s">
        <v>3947</v>
      </c>
      <c r="AN48" s="335" t="s">
        <v>3946</v>
      </c>
    </row>
    <row r="49" spans="1:58" x14ac:dyDescent="0.2">
      <c r="A49" s="420" t="s">
        <v>5874</v>
      </c>
      <c r="B49" s="421" t="s">
        <v>5879</v>
      </c>
      <c r="C49" s="73" t="s">
        <v>1077</v>
      </c>
      <c r="D49" s="73" t="s">
        <v>1001</v>
      </c>
      <c r="E49" s="38" t="s">
        <v>991</v>
      </c>
      <c r="F49" s="38" t="s">
        <v>1188</v>
      </c>
      <c r="G49" s="163"/>
      <c r="H49" s="166">
        <v>4000000</v>
      </c>
      <c r="I49" s="163"/>
      <c r="J49" s="166">
        <v>4000000</v>
      </c>
      <c r="K49" s="163"/>
      <c r="L49" s="163">
        <f t="shared" si="1"/>
        <v>4000000</v>
      </c>
      <c r="M49" s="32" t="s">
        <v>1228</v>
      </c>
      <c r="N49" s="31"/>
      <c r="O49" s="32"/>
      <c r="P49" s="194" t="s">
        <v>965</v>
      </c>
      <c r="Q49" s="10">
        <v>0</v>
      </c>
      <c r="R49" s="10">
        <v>0</v>
      </c>
      <c r="S49" s="10">
        <v>0</v>
      </c>
      <c r="T49" s="10">
        <v>0</v>
      </c>
      <c r="U49" s="10">
        <v>2</v>
      </c>
      <c r="V49" s="10">
        <v>1.5</v>
      </c>
      <c r="W49" s="10">
        <v>0.5</v>
      </c>
      <c r="X49" s="2">
        <v>0</v>
      </c>
      <c r="Y49" s="2">
        <v>0</v>
      </c>
      <c r="Z49" s="2">
        <v>1</v>
      </c>
      <c r="AA49" s="10">
        <f>X49*J49/1000000</f>
        <v>0</v>
      </c>
      <c r="AB49" s="10">
        <f>Z49*J49/1000000</f>
        <v>4</v>
      </c>
      <c r="AC49" s="188" t="s">
        <v>2016</v>
      </c>
      <c r="AG49" s="71"/>
      <c r="AH49" s="71"/>
      <c r="AI49" s="71"/>
    </row>
    <row r="50" spans="1:58" x14ac:dyDescent="0.2">
      <c r="A50" s="420" t="s">
        <v>5875</v>
      </c>
      <c r="B50" s="421" t="s">
        <v>5880</v>
      </c>
      <c r="C50" s="73" t="s">
        <v>1077</v>
      </c>
      <c r="D50" s="73" t="s">
        <v>1001</v>
      </c>
      <c r="E50" s="38" t="s">
        <v>991</v>
      </c>
      <c r="F50" s="38" t="s">
        <v>1189</v>
      </c>
      <c r="G50" s="163"/>
      <c r="H50" s="166">
        <v>324400000</v>
      </c>
      <c r="I50" s="163"/>
      <c r="J50" s="166">
        <v>324400000</v>
      </c>
      <c r="K50" s="163"/>
      <c r="L50" s="163">
        <f t="shared" si="1"/>
        <v>324400000</v>
      </c>
      <c r="M50" s="32" t="s">
        <v>1228</v>
      </c>
      <c r="N50" s="31"/>
      <c r="O50" s="32"/>
      <c r="P50" s="194" t="s">
        <v>965</v>
      </c>
      <c r="Q50" s="10">
        <v>0</v>
      </c>
      <c r="R50" s="10">
        <v>44.4</v>
      </c>
      <c r="S50" s="10">
        <v>80</v>
      </c>
      <c r="T50" s="10">
        <v>80</v>
      </c>
      <c r="U50" s="10">
        <v>60</v>
      </c>
      <c r="V50" s="10">
        <v>40</v>
      </c>
      <c r="W50" s="10">
        <v>20</v>
      </c>
      <c r="X50" s="2">
        <v>0</v>
      </c>
      <c r="Y50" s="2">
        <v>0</v>
      </c>
      <c r="Z50" s="2">
        <v>1</v>
      </c>
      <c r="AA50" s="10">
        <f>X50*J50/1000000</f>
        <v>0</v>
      </c>
      <c r="AB50" s="10">
        <f>Z50*J50/1000000</f>
        <v>324.39999999999998</v>
      </c>
      <c r="AC50" s="188" t="s">
        <v>2016</v>
      </c>
      <c r="AG50" s="71"/>
      <c r="AH50" s="71"/>
      <c r="AI50" s="71"/>
    </row>
    <row r="51" spans="1:58" x14ac:dyDescent="0.2">
      <c r="A51" s="420" t="s">
        <v>5876</v>
      </c>
      <c r="B51" s="421" t="s">
        <v>5881</v>
      </c>
      <c r="C51" s="73" t="s">
        <v>1077</v>
      </c>
      <c r="D51" s="73" t="s">
        <v>1001</v>
      </c>
      <c r="E51" s="38" t="s">
        <v>991</v>
      </c>
      <c r="F51" s="38" t="s">
        <v>1190</v>
      </c>
      <c r="G51" s="163"/>
      <c r="H51" s="166">
        <v>21000000</v>
      </c>
      <c r="I51" s="163"/>
      <c r="J51" s="166">
        <v>21000000</v>
      </c>
      <c r="K51" s="163"/>
      <c r="L51" s="163">
        <f t="shared" si="1"/>
        <v>21000000</v>
      </c>
      <c r="M51" s="32" t="s">
        <v>1228</v>
      </c>
      <c r="N51" s="31"/>
      <c r="O51" s="32"/>
      <c r="P51" s="194" t="s">
        <v>965</v>
      </c>
      <c r="Q51" s="10">
        <v>0</v>
      </c>
      <c r="R51" s="10">
        <v>2</v>
      </c>
      <c r="S51" s="10">
        <v>4</v>
      </c>
      <c r="T51" s="10">
        <v>4</v>
      </c>
      <c r="U51" s="10">
        <v>4</v>
      </c>
      <c r="V51" s="10">
        <v>4</v>
      </c>
      <c r="W51" s="10">
        <v>3</v>
      </c>
      <c r="X51" s="2">
        <v>0</v>
      </c>
      <c r="Y51" s="2">
        <v>0</v>
      </c>
      <c r="Z51" s="2">
        <v>1</v>
      </c>
      <c r="AA51" s="10">
        <f>X51*J51/1000000</f>
        <v>0</v>
      </c>
      <c r="AB51" s="10">
        <f>Z51*J51/1000000</f>
        <v>21</v>
      </c>
      <c r="AC51" s="188" t="s">
        <v>2016</v>
      </c>
      <c r="AG51" s="71"/>
      <c r="AH51" s="71"/>
      <c r="AI51" s="71"/>
    </row>
    <row r="52" spans="1:58" x14ac:dyDescent="0.2">
      <c r="A52" s="420" t="s">
        <v>5877</v>
      </c>
      <c r="B52" s="421" t="s">
        <v>5882</v>
      </c>
      <c r="C52" s="73" t="s">
        <v>1077</v>
      </c>
      <c r="D52" s="73" t="s">
        <v>1001</v>
      </c>
      <c r="E52" s="38" t="s">
        <v>991</v>
      </c>
      <c r="F52" s="38" t="s">
        <v>1191</v>
      </c>
      <c r="G52" s="163"/>
      <c r="H52" s="166">
        <v>16400000</v>
      </c>
      <c r="I52" s="163"/>
      <c r="J52" s="166">
        <v>16400000</v>
      </c>
      <c r="K52" s="163"/>
      <c r="L52" s="163">
        <f t="shared" si="1"/>
        <v>16400000</v>
      </c>
      <c r="M52" s="32" t="s">
        <v>1228</v>
      </c>
      <c r="N52" s="31"/>
      <c r="O52" s="32"/>
      <c r="P52" s="194" t="s">
        <v>965</v>
      </c>
      <c r="Q52" s="10">
        <v>0</v>
      </c>
      <c r="R52" s="10">
        <v>2.4</v>
      </c>
      <c r="S52" s="10">
        <v>3</v>
      </c>
      <c r="T52" s="10">
        <v>3</v>
      </c>
      <c r="U52" s="10">
        <v>3</v>
      </c>
      <c r="V52" s="10">
        <v>3</v>
      </c>
      <c r="W52" s="10">
        <v>2</v>
      </c>
      <c r="X52" s="2">
        <v>0</v>
      </c>
      <c r="Y52" s="2">
        <v>0</v>
      </c>
      <c r="Z52" s="2">
        <v>1</v>
      </c>
      <c r="AA52" s="10">
        <f>X52*J52/1000000</f>
        <v>0</v>
      </c>
      <c r="AB52" s="10">
        <f>Z52*J52/1000000</f>
        <v>16.399999999999999</v>
      </c>
      <c r="AC52" s="188" t="s">
        <v>2016</v>
      </c>
      <c r="AG52" s="71"/>
      <c r="AH52" s="71"/>
      <c r="AI52" s="71"/>
    </row>
    <row r="53" spans="1:58" s="404" customFormat="1" x14ac:dyDescent="0.2">
      <c r="A53" s="420" t="s">
        <v>5617</v>
      </c>
      <c r="B53" s="19" t="s">
        <v>5472</v>
      </c>
      <c r="C53" s="42" t="s">
        <v>1077</v>
      </c>
      <c r="D53" s="42" t="s">
        <v>1001</v>
      </c>
      <c r="E53" s="51" t="s">
        <v>792</v>
      </c>
      <c r="F53" s="37" t="s">
        <v>5476</v>
      </c>
      <c r="G53" s="169"/>
      <c r="H53" s="170"/>
      <c r="I53" s="169"/>
      <c r="J53" s="170"/>
      <c r="K53" s="169"/>
      <c r="L53" s="169"/>
      <c r="M53" s="50"/>
      <c r="N53" s="39"/>
      <c r="O53" s="50"/>
      <c r="Q53" s="10"/>
      <c r="R53" s="10"/>
      <c r="S53" s="10"/>
      <c r="T53" s="10"/>
      <c r="U53" s="10"/>
      <c r="V53" s="10"/>
      <c r="W53" s="10"/>
      <c r="X53" s="2"/>
      <c r="Y53" s="2"/>
      <c r="Z53" s="2"/>
      <c r="AA53" s="10"/>
      <c r="AB53" s="10"/>
      <c r="AC53" s="189" t="s">
        <v>770</v>
      </c>
      <c r="AD53" s="8">
        <v>44743</v>
      </c>
      <c r="AE53" s="8">
        <v>46022</v>
      </c>
      <c r="AF53" s="25" t="s">
        <v>3372</v>
      </c>
      <c r="AG53" s="71"/>
      <c r="AH53" s="71"/>
      <c r="AI53" s="71"/>
      <c r="AL53" s="66"/>
    </row>
    <row r="54" spans="1:58" x14ac:dyDescent="0.2">
      <c r="A54" s="422" t="s">
        <v>5890</v>
      </c>
      <c r="B54" s="19" t="s">
        <v>5892</v>
      </c>
      <c r="C54" s="73" t="s">
        <v>1077</v>
      </c>
      <c r="D54" s="73" t="s">
        <v>1001</v>
      </c>
      <c r="E54" s="38" t="s">
        <v>991</v>
      </c>
      <c r="F54" s="40" t="s">
        <v>1193</v>
      </c>
      <c r="G54" s="163"/>
      <c r="H54" s="166">
        <v>139000000</v>
      </c>
      <c r="I54" s="163"/>
      <c r="J54" s="166">
        <v>139000000</v>
      </c>
      <c r="K54" s="163"/>
      <c r="L54" s="163">
        <f t="shared" si="1"/>
        <v>139000000</v>
      </c>
      <c r="M54" s="32" t="s">
        <v>1228</v>
      </c>
      <c r="N54" s="31"/>
      <c r="O54" s="32"/>
      <c r="P54" s="194" t="s">
        <v>965</v>
      </c>
      <c r="Q54" s="10">
        <v>0</v>
      </c>
      <c r="R54" s="10">
        <v>9</v>
      </c>
      <c r="S54" s="10">
        <v>35</v>
      </c>
      <c r="T54" s="10">
        <v>30</v>
      </c>
      <c r="U54" s="10">
        <v>30</v>
      </c>
      <c r="V54" s="10">
        <v>20</v>
      </c>
      <c r="W54" s="10">
        <v>15</v>
      </c>
      <c r="X54" s="2">
        <v>0</v>
      </c>
      <c r="Y54" s="2">
        <v>0</v>
      </c>
      <c r="Z54" s="2">
        <v>1</v>
      </c>
      <c r="AA54" s="10">
        <f>X54*J54/1000000</f>
        <v>0</v>
      </c>
      <c r="AB54" s="10">
        <f>Z54*J54/1000000</f>
        <v>139</v>
      </c>
      <c r="AG54" s="71">
        <v>4</v>
      </c>
      <c r="AH54" s="71"/>
      <c r="AI54" s="71">
        <v>6</v>
      </c>
      <c r="AR54" s="335" t="s">
        <v>3950</v>
      </c>
      <c r="AS54" s="279"/>
      <c r="AT54" s="279"/>
      <c r="AU54" s="279"/>
      <c r="AV54" s="335" t="s">
        <v>3950</v>
      </c>
      <c r="AW54" s="279"/>
      <c r="AX54" s="279"/>
      <c r="AY54" s="279"/>
      <c r="AZ54" s="335" t="s">
        <v>3950</v>
      </c>
      <c r="BA54" s="279"/>
      <c r="BB54" s="279"/>
      <c r="BC54" s="279"/>
      <c r="BD54" s="67" t="s">
        <v>3951</v>
      </c>
    </row>
    <row r="55" spans="1:58" x14ac:dyDescent="0.2">
      <c r="A55" s="422" t="s">
        <v>5891</v>
      </c>
      <c r="B55" s="19" t="s">
        <v>5893</v>
      </c>
      <c r="C55" s="73" t="s">
        <v>1077</v>
      </c>
      <c r="D55" s="73" t="s">
        <v>1001</v>
      </c>
      <c r="E55" s="38" t="s">
        <v>991</v>
      </c>
      <c r="F55" s="38" t="s">
        <v>1194</v>
      </c>
      <c r="G55" s="163"/>
      <c r="H55" s="166">
        <v>350900000</v>
      </c>
      <c r="I55" s="163"/>
      <c r="J55" s="166">
        <v>350900000</v>
      </c>
      <c r="K55" s="163"/>
      <c r="L55" s="163">
        <f t="shared" si="1"/>
        <v>350900000</v>
      </c>
      <c r="M55" s="32" t="s">
        <v>1228</v>
      </c>
      <c r="N55" s="31"/>
      <c r="O55" s="32"/>
      <c r="P55" s="194" t="s">
        <v>965</v>
      </c>
      <c r="Q55" s="10">
        <v>0</v>
      </c>
      <c r="R55" s="10">
        <v>20.9</v>
      </c>
      <c r="S55" s="10">
        <v>50</v>
      </c>
      <c r="T55" s="10">
        <v>80</v>
      </c>
      <c r="U55" s="10">
        <v>80</v>
      </c>
      <c r="V55" s="10">
        <v>80</v>
      </c>
      <c r="W55" s="10">
        <v>40</v>
      </c>
      <c r="X55" s="2">
        <v>0</v>
      </c>
      <c r="Y55" s="2">
        <v>0</v>
      </c>
      <c r="Z55" s="2">
        <v>0</v>
      </c>
      <c r="AA55" s="10">
        <f>X55*J55/1000000</f>
        <v>0</v>
      </c>
      <c r="AB55" s="10">
        <f>Z55*J55/1000000</f>
        <v>0</v>
      </c>
      <c r="AC55" s="189"/>
      <c r="AG55" s="71"/>
      <c r="AH55" s="71"/>
      <c r="AI55" s="71"/>
      <c r="AR55" s="335" t="s">
        <v>3950</v>
      </c>
      <c r="AS55" s="279"/>
      <c r="AT55" s="279"/>
      <c r="AU55" s="279"/>
      <c r="AV55" s="335" t="s">
        <v>3950</v>
      </c>
      <c r="AW55" s="279"/>
      <c r="AX55" s="279"/>
      <c r="AY55" s="279"/>
      <c r="AZ55" s="335" t="s">
        <v>3950</v>
      </c>
      <c r="BA55" s="279"/>
      <c r="BB55" s="279"/>
      <c r="BC55" s="279"/>
      <c r="BD55" s="67" t="s">
        <v>3952</v>
      </c>
    </row>
    <row r="56" spans="1:58" s="194" customFormat="1" x14ac:dyDescent="0.2">
      <c r="A56" s="420"/>
      <c r="B56" s="420"/>
      <c r="C56" s="73"/>
      <c r="D56" s="73"/>
      <c r="E56" s="38"/>
      <c r="F56" s="38"/>
      <c r="G56" s="163"/>
      <c r="H56" s="166"/>
      <c r="I56" s="163"/>
      <c r="J56" s="166"/>
      <c r="K56" s="163"/>
      <c r="L56" s="163"/>
      <c r="M56" s="32"/>
      <c r="N56" s="31"/>
      <c r="O56" s="32"/>
      <c r="Q56" s="10"/>
      <c r="R56" s="10"/>
      <c r="S56" s="10"/>
      <c r="T56" s="10"/>
      <c r="U56" s="10"/>
      <c r="V56" s="10"/>
      <c r="W56" s="10"/>
      <c r="X56" s="2"/>
      <c r="Y56" s="2"/>
      <c r="Z56" s="2"/>
      <c r="AA56" s="10"/>
      <c r="AB56" s="10"/>
      <c r="AC56" s="189"/>
      <c r="AF56" s="72"/>
      <c r="AG56" s="71"/>
      <c r="AH56" s="71"/>
      <c r="AI56" s="71"/>
      <c r="BD56" s="75" t="s">
        <v>1465</v>
      </c>
    </row>
    <row r="57" spans="1:58" s="194" customFormat="1" x14ac:dyDescent="0.2">
      <c r="A57" s="420"/>
      <c r="B57" s="420"/>
      <c r="C57" s="73"/>
      <c r="D57" s="73"/>
      <c r="E57" s="38"/>
      <c r="F57" s="38"/>
      <c r="G57" s="163"/>
      <c r="H57" s="166"/>
      <c r="I57" s="163"/>
      <c r="J57" s="166"/>
      <c r="K57" s="163"/>
      <c r="L57" s="163"/>
      <c r="M57" s="32"/>
      <c r="N57" s="31"/>
      <c r="O57" s="32"/>
      <c r="Q57" s="10"/>
      <c r="R57" s="10"/>
      <c r="S57" s="10"/>
      <c r="T57" s="10"/>
      <c r="U57" s="10"/>
      <c r="V57" s="10"/>
      <c r="W57" s="10"/>
      <c r="X57" s="2"/>
      <c r="Y57" s="2"/>
      <c r="Z57" s="2"/>
      <c r="AA57" s="10"/>
      <c r="AB57" s="10"/>
      <c r="AC57" s="189"/>
      <c r="AF57" s="72"/>
      <c r="AG57" s="71"/>
      <c r="AH57" s="71"/>
      <c r="AI57" s="71"/>
      <c r="BD57" s="75" t="s">
        <v>1465</v>
      </c>
    </row>
    <row r="58" spans="1:58" x14ac:dyDescent="0.2">
      <c r="A58" s="420" t="s">
        <v>5610</v>
      </c>
      <c r="B58" s="19" t="s">
        <v>5478</v>
      </c>
      <c r="C58" s="73" t="s">
        <v>1077</v>
      </c>
      <c r="D58" s="73" t="s">
        <v>1001</v>
      </c>
      <c r="E58" s="47" t="s">
        <v>988</v>
      </c>
      <c r="F58" s="38" t="s">
        <v>1138</v>
      </c>
      <c r="G58" s="163"/>
      <c r="H58" s="166">
        <v>2268050053.73</v>
      </c>
      <c r="I58" s="163"/>
      <c r="J58" s="166">
        <v>2268050053.73</v>
      </c>
      <c r="K58" s="163"/>
      <c r="L58" s="163">
        <f>J58+K58</f>
        <v>2268050053.73</v>
      </c>
      <c r="M58" s="32" t="s">
        <v>1222</v>
      </c>
      <c r="N58" s="31"/>
      <c r="O58" s="32"/>
      <c r="P58" s="194" t="s">
        <v>965</v>
      </c>
      <c r="Q58" s="10">
        <v>0</v>
      </c>
      <c r="R58" s="10">
        <v>402.43</v>
      </c>
      <c r="S58" s="10">
        <v>762.34</v>
      </c>
      <c r="T58" s="10">
        <v>530.20000000000005</v>
      </c>
      <c r="U58" s="10">
        <v>398.67999999999995</v>
      </c>
      <c r="V58" s="10">
        <v>99.949999999999989</v>
      </c>
      <c r="W58" s="10">
        <v>74.47</v>
      </c>
      <c r="X58" s="2">
        <v>0</v>
      </c>
      <c r="Y58" s="2">
        <v>0</v>
      </c>
      <c r="Z58" s="2">
        <v>0</v>
      </c>
      <c r="AA58" s="10">
        <f>X58*J58/1000000</f>
        <v>0</v>
      </c>
      <c r="AB58" s="10">
        <f>Z58*J58/1000000</f>
        <v>0</v>
      </c>
      <c r="AC58" s="189" t="s">
        <v>775</v>
      </c>
      <c r="AD58" s="8">
        <v>44378</v>
      </c>
      <c r="AE58" s="8">
        <v>46387</v>
      </c>
      <c r="AF58" s="72" t="s">
        <v>613</v>
      </c>
      <c r="AG58" s="71">
        <v>2</v>
      </c>
      <c r="AH58" s="71">
        <v>1</v>
      </c>
      <c r="AI58" s="71">
        <v>1</v>
      </c>
      <c r="AL58" s="66" t="s">
        <v>1394</v>
      </c>
      <c r="AP58" s="65" t="s">
        <v>1396</v>
      </c>
      <c r="AV58" s="65" t="s">
        <v>1397</v>
      </c>
    </row>
    <row r="59" spans="1:58" x14ac:dyDescent="0.2">
      <c r="A59" s="420"/>
      <c r="B59" s="420"/>
      <c r="C59" s="73"/>
      <c r="D59" s="73"/>
      <c r="E59" s="47"/>
      <c r="F59" s="38"/>
      <c r="G59" s="163"/>
      <c r="H59" s="166"/>
      <c r="I59" s="163"/>
      <c r="J59" s="166"/>
      <c r="K59" s="163"/>
      <c r="L59" s="163"/>
      <c r="M59" s="32"/>
      <c r="N59" s="31"/>
      <c r="O59" s="32"/>
      <c r="Q59" s="10"/>
      <c r="R59" s="10"/>
      <c r="S59" s="10"/>
      <c r="T59" s="10"/>
      <c r="U59" s="10"/>
      <c r="V59" s="10"/>
      <c r="W59" s="10"/>
      <c r="X59" s="2"/>
      <c r="Y59" s="2"/>
      <c r="Z59" s="2"/>
      <c r="AA59" s="10"/>
      <c r="AB59" s="10"/>
      <c r="AC59" s="189"/>
      <c r="AD59" s="8"/>
      <c r="AE59" s="8"/>
      <c r="AG59" s="71"/>
      <c r="AH59" s="71"/>
      <c r="AI59" s="71"/>
      <c r="AL59" s="193"/>
      <c r="AP59" s="335" t="s">
        <v>3944</v>
      </c>
    </row>
    <row r="60" spans="1:58" x14ac:dyDescent="0.2">
      <c r="A60" s="420" t="s">
        <v>5618</v>
      </c>
      <c r="B60" s="19" t="s">
        <v>5479</v>
      </c>
      <c r="C60" s="73" t="s">
        <v>1077</v>
      </c>
      <c r="D60" s="73" t="s">
        <v>1001</v>
      </c>
      <c r="E60" s="74" t="s">
        <v>988</v>
      </c>
      <c r="F60" s="38" t="s">
        <v>1139</v>
      </c>
      <c r="G60" s="163"/>
      <c r="H60" s="164">
        <v>41800000</v>
      </c>
      <c r="I60" s="163"/>
      <c r="J60" s="164">
        <v>41800000</v>
      </c>
      <c r="K60" s="163"/>
      <c r="L60" s="163">
        <f>J60+K60</f>
        <v>41800000</v>
      </c>
      <c r="M60" s="32" t="s">
        <v>1222</v>
      </c>
      <c r="N60" s="31"/>
      <c r="O60" s="32"/>
      <c r="P60" s="194" t="s">
        <v>965</v>
      </c>
      <c r="Q60" s="10">
        <v>0</v>
      </c>
      <c r="R60" s="10">
        <v>0.5</v>
      </c>
      <c r="S60" s="10">
        <v>8.52</v>
      </c>
      <c r="T60" s="10">
        <v>8.49</v>
      </c>
      <c r="U60" s="10">
        <v>8.59</v>
      </c>
      <c r="V60" s="10">
        <v>7.98</v>
      </c>
      <c r="W60" s="10">
        <v>7.98</v>
      </c>
      <c r="X60" s="2">
        <v>0</v>
      </c>
      <c r="Y60" s="2">
        <v>0</v>
      </c>
      <c r="Z60" s="2">
        <v>0</v>
      </c>
      <c r="AA60" s="10">
        <f>X60*J60/1000000</f>
        <v>0</v>
      </c>
      <c r="AB60" s="10">
        <f>Z60*J60/1000000</f>
        <v>0</v>
      </c>
      <c r="AC60" s="189" t="s">
        <v>777</v>
      </c>
      <c r="AD60" s="8">
        <v>44197</v>
      </c>
      <c r="AE60" s="8">
        <v>46203</v>
      </c>
      <c r="AF60" s="188" t="s">
        <v>2016</v>
      </c>
      <c r="AG60" s="71">
        <v>6</v>
      </c>
      <c r="AH60" s="71"/>
      <c r="AI60" s="71">
        <v>10</v>
      </c>
      <c r="AN60" s="65" t="s">
        <v>1395</v>
      </c>
      <c r="AV60" s="65" t="s">
        <v>1398</v>
      </c>
    </row>
    <row r="61" spans="1:58" x14ac:dyDescent="0.2">
      <c r="A61" s="420"/>
      <c r="B61" s="420"/>
      <c r="C61" s="73"/>
      <c r="D61" s="73"/>
      <c r="E61" s="47"/>
      <c r="F61" s="38"/>
      <c r="G61" s="163"/>
      <c r="H61" s="166"/>
      <c r="I61" s="163"/>
      <c r="J61" s="166"/>
      <c r="K61" s="163"/>
      <c r="L61" s="163"/>
      <c r="M61" s="32"/>
      <c r="N61" s="31"/>
      <c r="O61" s="32"/>
      <c r="Q61" s="10"/>
      <c r="R61" s="10"/>
      <c r="S61" s="10"/>
      <c r="T61" s="10"/>
      <c r="U61" s="10"/>
      <c r="V61" s="10"/>
      <c r="W61" s="10"/>
      <c r="X61" s="2"/>
      <c r="Y61" s="2"/>
      <c r="Z61" s="2"/>
      <c r="AA61" s="10"/>
      <c r="AB61" s="10"/>
      <c r="AC61" s="189"/>
      <c r="AD61" s="8"/>
      <c r="AE61" s="8"/>
      <c r="AG61" s="71"/>
      <c r="AH61" s="71"/>
      <c r="AI61" s="71"/>
      <c r="AL61" s="334" t="s">
        <v>3942</v>
      </c>
      <c r="AP61" s="335" t="s">
        <v>3942</v>
      </c>
      <c r="AT61" s="335" t="s">
        <v>3942</v>
      </c>
      <c r="AV61" s="65" t="s">
        <v>1399</v>
      </c>
      <c r="AX61" s="335" t="s">
        <v>3942</v>
      </c>
      <c r="BB61" s="335" t="s">
        <v>3942</v>
      </c>
      <c r="BD61" s="65" t="s">
        <v>1401</v>
      </c>
    </row>
    <row r="62" spans="1:58" x14ac:dyDescent="0.2">
      <c r="A62" s="420"/>
      <c r="B62" s="420"/>
      <c r="AL62" s="334" t="s">
        <v>3945</v>
      </c>
      <c r="AP62" s="334" t="s">
        <v>3945</v>
      </c>
      <c r="AT62" s="334" t="s">
        <v>3945</v>
      </c>
      <c r="AV62" s="65" t="s">
        <v>1400</v>
      </c>
      <c r="AX62" s="334" t="s">
        <v>3945</v>
      </c>
      <c r="BB62" s="334" t="s">
        <v>3945</v>
      </c>
      <c r="BD62" s="65" t="s">
        <v>1400</v>
      </c>
    </row>
    <row r="63" spans="1:58" x14ac:dyDescent="0.2">
      <c r="A63" s="420" t="s">
        <v>5619</v>
      </c>
      <c r="B63" s="19" t="s">
        <v>5480</v>
      </c>
      <c r="C63" s="73" t="s">
        <v>1077</v>
      </c>
      <c r="D63" s="73" t="s">
        <v>1001</v>
      </c>
      <c r="E63" s="74" t="s">
        <v>1071</v>
      </c>
      <c r="F63" s="72" t="s">
        <v>1243</v>
      </c>
      <c r="G63" s="57"/>
      <c r="H63" s="10">
        <v>0</v>
      </c>
      <c r="I63" s="57"/>
      <c r="J63" s="10">
        <v>0</v>
      </c>
      <c r="K63" s="57"/>
      <c r="L63" s="163">
        <f>J63+K63</f>
        <v>0</v>
      </c>
      <c r="AC63" s="189"/>
      <c r="AF63" s="46" t="s">
        <v>675</v>
      </c>
      <c r="AG63" s="23">
        <v>5</v>
      </c>
      <c r="AH63" s="23">
        <v>3</v>
      </c>
      <c r="AI63" s="23">
        <v>14</v>
      </c>
      <c r="AL63" s="66" t="s">
        <v>1447</v>
      </c>
      <c r="AP63" s="66" t="s">
        <v>67</v>
      </c>
      <c r="AR63" s="66" t="s">
        <v>1466</v>
      </c>
      <c r="AX63" s="65" t="s">
        <v>1448</v>
      </c>
      <c r="BD63" s="65" t="s">
        <v>1448</v>
      </c>
    </row>
    <row r="64" spans="1:58" s="70" customFormat="1" x14ac:dyDescent="0.2">
      <c r="A64" s="420"/>
      <c r="B64" s="420"/>
      <c r="C64" s="73"/>
      <c r="D64" s="73"/>
      <c r="E64" s="74"/>
      <c r="F64" s="72"/>
      <c r="G64" s="57"/>
      <c r="H64" s="10"/>
      <c r="I64" s="57"/>
      <c r="J64" s="10"/>
      <c r="K64" s="57"/>
      <c r="L64" s="57"/>
      <c r="M64" s="194"/>
      <c r="N64" s="194"/>
      <c r="O64" s="558"/>
      <c r="P64" s="194"/>
      <c r="Q64" s="194"/>
      <c r="R64" s="194"/>
      <c r="S64" s="194"/>
      <c r="T64" s="194"/>
      <c r="U64" s="194"/>
      <c r="V64" s="194"/>
      <c r="W64" s="194"/>
      <c r="X64" s="194"/>
      <c r="Y64" s="194"/>
      <c r="Z64" s="194"/>
      <c r="AA64" s="194"/>
      <c r="AB64" s="194"/>
      <c r="AC64" s="189"/>
      <c r="AD64" s="194"/>
      <c r="AE64" s="194"/>
      <c r="AF64" s="72"/>
      <c r="AG64" s="71"/>
      <c r="AH64" s="71"/>
      <c r="AI64" s="71"/>
      <c r="AJ64" s="194"/>
      <c r="AK64" s="194"/>
      <c r="AU64" s="194"/>
      <c r="AV64" s="194"/>
      <c r="AW64" s="194"/>
      <c r="AX64" s="65" t="s">
        <v>1449</v>
      </c>
      <c r="AY64" s="194"/>
      <c r="AZ64" s="194"/>
      <c r="BA64" s="194"/>
      <c r="BB64" s="194"/>
      <c r="BC64" s="194"/>
      <c r="BD64" s="65" t="s">
        <v>1449</v>
      </c>
      <c r="BE64" s="194"/>
      <c r="BF64" s="194"/>
    </row>
    <row r="65" spans="1:58" s="70" customFormat="1" x14ac:dyDescent="0.2">
      <c r="A65" s="420"/>
      <c r="B65" s="420"/>
      <c r="C65" s="73"/>
      <c r="D65" s="73"/>
      <c r="E65" s="74"/>
      <c r="F65" s="72"/>
      <c r="G65" s="57"/>
      <c r="H65" s="10"/>
      <c r="I65" s="57"/>
      <c r="J65" s="10"/>
      <c r="K65" s="57"/>
      <c r="L65" s="57"/>
      <c r="M65" s="194"/>
      <c r="N65" s="194"/>
      <c r="O65" s="558"/>
      <c r="P65" s="194"/>
      <c r="Q65" s="194"/>
      <c r="R65" s="194"/>
      <c r="S65" s="194"/>
      <c r="T65" s="194"/>
      <c r="U65" s="194"/>
      <c r="V65" s="194"/>
      <c r="W65" s="194"/>
      <c r="X65" s="194"/>
      <c r="Y65" s="194"/>
      <c r="Z65" s="194"/>
      <c r="AA65" s="194"/>
      <c r="AB65" s="194"/>
      <c r="AC65" s="189"/>
      <c r="AD65" s="194"/>
      <c r="AE65" s="194"/>
      <c r="AF65" s="72"/>
      <c r="AG65" s="71"/>
      <c r="AH65" s="71"/>
      <c r="AI65" s="71"/>
      <c r="AJ65" s="194"/>
      <c r="AK65" s="194"/>
      <c r="AL65" s="335" t="s">
        <v>3941</v>
      </c>
      <c r="AM65" s="194"/>
      <c r="AN65" s="194"/>
      <c r="AO65" s="194"/>
      <c r="AP65" s="335" t="s">
        <v>3941</v>
      </c>
      <c r="AQ65" s="194"/>
      <c r="AR65" s="194"/>
      <c r="AS65" s="194"/>
      <c r="AT65" s="335" t="s">
        <v>3941</v>
      </c>
      <c r="AU65" s="194"/>
      <c r="AV65" s="194"/>
      <c r="AW65" s="194"/>
      <c r="AX65" s="335" t="s">
        <v>3941</v>
      </c>
      <c r="AY65" s="194"/>
      <c r="AZ65" s="194"/>
      <c r="BA65" s="194"/>
      <c r="BB65" s="194"/>
      <c r="BC65" s="194"/>
      <c r="BD65" s="65" t="s">
        <v>1450</v>
      </c>
      <c r="BE65" s="194"/>
      <c r="BF65" s="194"/>
    </row>
    <row r="66" spans="1:58" s="279" customFormat="1" x14ac:dyDescent="0.2">
      <c r="A66" s="420"/>
      <c r="B66" s="420"/>
      <c r="C66" s="73"/>
      <c r="D66" s="73"/>
      <c r="E66" s="74"/>
      <c r="F66" s="72"/>
      <c r="G66" s="57"/>
      <c r="H66" s="10"/>
      <c r="I66" s="57"/>
      <c r="J66" s="10"/>
      <c r="K66" s="57"/>
      <c r="L66" s="57"/>
      <c r="O66" s="558"/>
      <c r="AC66" s="189"/>
      <c r="AF66" s="72"/>
      <c r="AG66" s="71"/>
      <c r="AH66" s="71"/>
      <c r="AI66" s="71"/>
      <c r="AL66" s="335" t="s">
        <v>3942</v>
      </c>
      <c r="AP66" s="335" t="s">
        <v>3942</v>
      </c>
      <c r="AT66" s="335" t="s">
        <v>3942</v>
      </c>
      <c r="AX66" s="335" t="s">
        <v>3942</v>
      </c>
      <c r="BB66" s="335" t="s">
        <v>3942</v>
      </c>
    </row>
    <row r="67" spans="1:58" s="279" customFormat="1" x14ac:dyDescent="0.2">
      <c r="A67" s="420"/>
      <c r="B67" s="420"/>
      <c r="C67" s="73"/>
      <c r="D67" s="73"/>
      <c r="E67" s="74"/>
      <c r="F67" s="72"/>
      <c r="G67" s="57"/>
      <c r="H67" s="10"/>
      <c r="I67" s="57"/>
      <c r="J67" s="10"/>
      <c r="K67" s="57"/>
      <c r="L67" s="57"/>
      <c r="O67" s="558"/>
      <c r="AC67" s="189"/>
      <c r="AF67" s="72"/>
      <c r="AG67" s="71"/>
      <c r="AH67" s="71"/>
      <c r="AI67" s="71"/>
      <c r="AL67" s="335" t="s">
        <v>3943</v>
      </c>
      <c r="AP67" s="335" t="s">
        <v>3943</v>
      </c>
      <c r="AT67" s="335" t="s">
        <v>3943</v>
      </c>
      <c r="AX67" s="335" t="s">
        <v>3943</v>
      </c>
      <c r="BB67" s="335" t="s">
        <v>3943</v>
      </c>
    </row>
    <row r="68" spans="1:58" x14ac:dyDescent="0.2">
      <c r="A68" s="420" t="s">
        <v>5620</v>
      </c>
      <c r="B68" s="19" t="s">
        <v>5481</v>
      </c>
      <c r="C68" s="73" t="s">
        <v>1077</v>
      </c>
      <c r="D68" s="73" t="s">
        <v>1001</v>
      </c>
      <c r="E68" s="74" t="s">
        <v>1071</v>
      </c>
      <c r="F68" s="72" t="s">
        <v>1244</v>
      </c>
      <c r="G68" s="57"/>
      <c r="H68" s="10">
        <v>0</v>
      </c>
      <c r="I68" s="57"/>
      <c r="J68" s="10">
        <v>0</v>
      </c>
      <c r="K68" s="57"/>
      <c r="L68" s="163">
        <f>J68+K68</f>
        <v>0</v>
      </c>
      <c r="AC68" s="189"/>
      <c r="AF68" s="46" t="s">
        <v>676</v>
      </c>
      <c r="AG68" s="23">
        <v>1</v>
      </c>
      <c r="AH68" s="23">
        <v>1</v>
      </c>
      <c r="AI68" s="23">
        <v>8</v>
      </c>
      <c r="AL68" s="66" t="s">
        <v>1451</v>
      </c>
      <c r="AT68" s="335" t="s">
        <v>3753</v>
      </c>
      <c r="AX68" s="335" t="s">
        <v>3753</v>
      </c>
      <c r="BB68" s="335" t="s">
        <v>3753</v>
      </c>
      <c r="BD68" s="65" t="s">
        <v>1452</v>
      </c>
    </row>
    <row r="69" spans="1:58" s="279" customFormat="1" x14ac:dyDescent="0.2">
      <c r="A69" s="420"/>
      <c r="B69" s="420"/>
      <c r="C69" s="73"/>
      <c r="D69" s="73"/>
      <c r="E69" s="74"/>
      <c r="F69" s="72"/>
      <c r="G69" s="57"/>
      <c r="H69" s="10"/>
      <c r="I69" s="57"/>
      <c r="J69" s="10"/>
      <c r="K69" s="57"/>
      <c r="L69" s="163"/>
      <c r="O69" s="558"/>
      <c r="AC69" s="189"/>
      <c r="AF69" s="72"/>
      <c r="AG69" s="71"/>
      <c r="AH69" s="71"/>
      <c r="AI69" s="71"/>
      <c r="AL69" s="334" t="s">
        <v>3941</v>
      </c>
      <c r="AP69" s="334" t="s">
        <v>3941</v>
      </c>
      <c r="AT69" s="334" t="s">
        <v>3941</v>
      </c>
      <c r="AX69" s="334" t="s">
        <v>3941</v>
      </c>
      <c r="BB69" s="334" t="s">
        <v>3941</v>
      </c>
    </row>
    <row r="70" spans="1:58" x14ac:dyDescent="0.2">
      <c r="A70" s="420" t="s">
        <v>5621</v>
      </c>
      <c r="B70" s="19" t="s">
        <v>5482</v>
      </c>
      <c r="C70" s="73" t="s">
        <v>1077</v>
      </c>
      <c r="D70" s="73" t="s">
        <v>1001</v>
      </c>
      <c r="E70" s="74" t="s">
        <v>1071</v>
      </c>
      <c r="F70" s="72" t="s">
        <v>1245</v>
      </c>
      <c r="G70" s="57"/>
      <c r="H70" s="10">
        <v>0</v>
      </c>
      <c r="I70" s="57"/>
      <c r="J70" s="10">
        <v>0</v>
      </c>
      <c r="K70" s="57"/>
      <c r="L70" s="163">
        <f>J70+K70</f>
        <v>0</v>
      </c>
      <c r="AC70" s="189"/>
      <c r="AF70" s="46" t="s">
        <v>677</v>
      </c>
      <c r="AG70" s="23"/>
      <c r="AH70" s="23">
        <v>1</v>
      </c>
      <c r="AI70" s="23"/>
      <c r="AL70" s="66" t="s">
        <v>1301</v>
      </c>
    </row>
    <row r="71" spans="1:58" x14ac:dyDescent="0.2">
      <c r="A71" s="420" t="s">
        <v>5611</v>
      </c>
      <c r="B71" s="19" t="s">
        <v>5483</v>
      </c>
      <c r="C71" s="73" t="s">
        <v>1077</v>
      </c>
      <c r="D71" s="73" t="s">
        <v>1001</v>
      </c>
      <c r="E71" s="74" t="s">
        <v>1071</v>
      </c>
      <c r="F71" s="72" t="s">
        <v>1246</v>
      </c>
      <c r="G71" s="57"/>
      <c r="H71" s="10">
        <v>0</v>
      </c>
      <c r="I71" s="57"/>
      <c r="J71" s="10">
        <v>0</v>
      </c>
      <c r="K71" s="57"/>
      <c r="L71" s="163">
        <f>J71+K71</f>
        <v>0</v>
      </c>
      <c r="AC71" s="189"/>
      <c r="AF71" s="46" t="s">
        <v>683</v>
      </c>
      <c r="AG71" s="23"/>
      <c r="AH71" s="23">
        <v>1</v>
      </c>
      <c r="AI71" s="23"/>
      <c r="AP71" s="66" t="s">
        <v>1453</v>
      </c>
    </row>
    <row r="72" spans="1:58" x14ac:dyDescent="0.2">
      <c r="A72" s="420" t="s">
        <v>5612</v>
      </c>
      <c r="B72" s="19" t="s">
        <v>5484</v>
      </c>
      <c r="C72" s="73" t="s">
        <v>1077</v>
      </c>
      <c r="D72" s="73" t="s">
        <v>1001</v>
      </c>
      <c r="E72" s="74" t="s">
        <v>1071</v>
      </c>
      <c r="F72" s="72" t="s">
        <v>1241</v>
      </c>
      <c r="G72" s="57"/>
      <c r="H72" s="10">
        <v>0</v>
      </c>
      <c r="I72" s="57"/>
      <c r="J72" s="10">
        <v>0</v>
      </c>
      <c r="K72" s="57"/>
      <c r="L72" s="163">
        <f>J72+K72</f>
        <v>0</v>
      </c>
      <c r="AC72" s="189"/>
      <c r="AF72" s="46" t="s">
        <v>701</v>
      </c>
      <c r="AG72" s="23"/>
      <c r="AH72" s="23">
        <v>1</v>
      </c>
      <c r="AI72" s="23"/>
      <c r="AT72" s="66" t="s">
        <v>1454</v>
      </c>
    </row>
    <row r="73" spans="1:58" x14ac:dyDescent="0.2">
      <c r="A73" s="420" t="s">
        <v>5613</v>
      </c>
      <c r="B73" s="19" t="s">
        <v>5485</v>
      </c>
      <c r="C73" s="73" t="s">
        <v>1077</v>
      </c>
      <c r="D73" s="73" t="s">
        <v>1001</v>
      </c>
      <c r="E73" s="74" t="s">
        <v>1071</v>
      </c>
      <c r="F73" s="72" t="s">
        <v>1247</v>
      </c>
      <c r="G73" s="57"/>
      <c r="H73" s="10">
        <v>0</v>
      </c>
      <c r="I73" s="57"/>
      <c r="J73" s="10">
        <v>0</v>
      </c>
      <c r="K73" s="57"/>
      <c r="L73" s="163">
        <f>J73+K73</f>
        <v>0</v>
      </c>
      <c r="AC73" s="189"/>
      <c r="AF73" s="46" t="s">
        <v>671</v>
      </c>
      <c r="AG73" s="23"/>
      <c r="AH73" s="23">
        <v>10</v>
      </c>
      <c r="AI73" s="23">
        <v>9</v>
      </c>
      <c r="AJ73" s="66" t="s">
        <v>1455</v>
      </c>
      <c r="AL73" s="66" t="s">
        <v>1457</v>
      </c>
      <c r="AP73" s="66" t="s">
        <v>1459</v>
      </c>
      <c r="AR73" s="66" t="s">
        <v>1460</v>
      </c>
      <c r="AT73" s="66" t="s">
        <v>1461</v>
      </c>
      <c r="AX73" s="66" t="s">
        <v>88</v>
      </c>
      <c r="BD73" s="66" t="s">
        <v>1464</v>
      </c>
    </row>
    <row r="74" spans="1:58" s="70" customFormat="1" x14ac:dyDescent="0.2">
      <c r="A74" s="420"/>
      <c r="B74" s="420"/>
      <c r="C74" s="73"/>
      <c r="D74" s="73"/>
      <c r="E74" s="74"/>
      <c r="F74" s="72"/>
      <c r="G74" s="57"/>
      <c r="H74" s="10"/>
      <c r="I74" s="57"/>
      <c r="J74" s="10"/>
      <c r="K74" s="57"/>
      <c r="L74" s="57"/>
      <c r="M74" s="194"/>
      <c r="N74" s="194"/>
      <c r="O74" s="558"/>
      <c r="P74" s="194"/>
      <c r="Q74" s="194"/>
      <c r="R74" s="194"/>
      <c r="S74" s="194"/>
      <c r="T74" s="194"/>
      <c r="U74" s="194"/>
      <c r="V74" s="194"/>
      <c r="W74" s="194"/>
      <c r="X74" s="194"/>
      <c r="Y74" s="194"/>
      <c r="Z74" s="194"/>
      <c r="AA74" s="194"/>
      <c r="AB74" s="194"/>
      <c r="AC74" s="189"/>
      <c r="AD74" s="194"/>
      <c r="AE74" s="194"/>
      <c r="AF74" s="72"/>
      <c r="AG74" s="71"/>
      <c r="AH74" s="71"/>
      <c r="AI74" s="71"/>
      <c r="AJ74" s="66" t="s">
        <v>1456</v>
      </c>
      <c r="AK74" s="194"/>
      <c r="AL74" s="66" t="s">
        <v>601</v>
      </c>
      <c r="AM74" s="194"/>
      <c r="AN74" s="194"/>
      <c r="AO74" s="194"/>
      <c r="AP74" s="194"/>
      <c r="AQ74" s="194"/>
      <c r="AR74" s="194"/>
      <c r="AS74" s="194"/>
      <c r="AT74" s="335" t="s">
        <v>3949</v>
      </c>
      <c r="AU74" s="194"/>
      <c r="AV74" s="194"/>
      <c r="AW74" s="194"/>
      <c r="AX74" s="335" t="s">
        <v>3949</v>
      </c>
      <c r="AY74" s="194"/>
      <c r="AZ74" s="66" t="s">
        <v>1463</v>
      </c>
      <c r="BA74" s="194"/>
      <c r="BB74" s="335" t="s">
        <v>3949</v>
      </c>
      <c r="BC74" s="194"/>
      <c r="BE74" s="194"/>
      <c r="BF74" s="194"/>
    </row>
    <row r="75" spans="1:58" s="279" customFormat="1" x14ac:dyDescent="0.2">
      <c r="A75" s="420"/>
      <c r="B75" s="420"/>
      <c r="C75" s="73"/>
      <c r="D75" s="73"/>
      <c r="E75" s="74"/>
      <c r="F75" s="72"/>
      <c r="G75" s="57"/>
      <c r="H75" s="10"/>
      <c r="I75" s="57"/>
      <c r="J75" s="10"/>
      <c r="K75" s="57"/>
      <c r="L75" s="57"/>
      <c r="O75" s="558"/>
      <c r="AC75" s="189"/>
      <c r="AF75" s="72"/>
      <c r="AG75" s="71"/>
      <c r="AH75" s="71"/>
      <c r="AI75" s="71"/>
      <c r="AJ75" s="278"/>
      <c r="AV75" s="335" t="s">
        <v>3948</v>
      </c>
      <c r="AX75" s="335" t="s">
        <v>3948</v>
      </c>
      <c r="AZ75" s="335" t="s">
        <v>3948</v>
      </c>
      <c r="BB75" s="335" t="s">
        <v>3948</v>
      </c>
      <c r="BD75" s="335" t="s">
        <v>3948</v>
      </c>
      <c r="BF75" s="335" t="s">
        <v>3948</v>
      </c>
    </row>
    <row r="76" spans="1:58" x14ac:dyDescent="0.2">
      <c r="A76" s="420" t="s">
        <v>5622</v>
      </c>
      <c r="B76" s="19" t="s">
        <v>5486</v>
      </c>
      <c r="C76" s="73" t="s">
        <v>1077</v>
      </c>
      <c r="D76" s="73" t="s">
        <v>1001</v>
      </c>
      <c r="E76" s="74" t="s">
        <v>1071</v>
      </c>
      <c r="F76" s="72" t="s">
        <v>1248</v>
      </c>
      <c r="G76" s="57"/>
      <c r="H76" s="10">
        <v>0</v>
      </c>
      <c r="I76" s="57"/>
      <c r="J76" s="10">
        <v>0</v>
      </c>
      <c r="K76" s="57"/>
      <c r="L76" s="163">
        <f>J76+K76</f>
        <v>0</v>
      </c>
      <c r="AC76" s="189"/>
      <c r="AF76" s="46" t="s">
        <v>672</v>
      </c>
      <c r="AG76" s="23">
        <v>9</v>
      </c>
      <c r="AH76" s="23">
        <v>5</v>
      </c>
      <c r="AI76" s="23">
        <v>4</v>
      </c>
      <c r="AJ76" s="66" t="s">
        <v>1405</v>
      </c>
      <c r="AL76" s="66" t="s">
        <v>1406</v>
      </c>
      <c r="AN76" s="66" t="s">
        <v>1407</v>
      </c>
      <c r="AQ76" s="66" t="s">
        <v>1408</v>
      </c>
      <c r="AR76" s="66" t="s">
        <v>1409</v>
      </c>
      <c r="AT76" s="65" t="s">
        <v>1413</v>
      </c>
    </row>
    <row r="77" spans="1:58" x14ac:dyDescent="0.2">
      <c r="A77" s="420"/>
      <c r="B77" s="420"/>
      <c r="C77" s="73"/>
      <c r="D77" s="73"/>
      <c r="E77" s="74"/>
      <c r="F77" s="72"/>
      <c r="G77" s="57"/>
      <c r="H77" s="10"/>
      <c r="I77" s="57"/>
      <c r="J77" s="10"/>
      <c r="K77" s="57"/>
      <c r="L77" s="57"/>
      <c r="AC77" s="189"/>
      <c r="AG77" s="71"/>
      <c r="AH77" s="71"/>
      <c r="AI77" s="71"/>
      <c r="AJ77" s="193"/>
      <c r="AL77" s="193"/>
      <c r="AN77" s="193"/>
      <c r="AP77" s="335" t="s">
        <v>3955</v>
      </c>
      <c r="AQ77" s="193"/>
      <c r="AR77" s="193"/>
      <c r="AT77" s="335" t="s">
        <v>3955</v>
      </c>
      <c r="AX77" s="65" t="s">
        <v>1410</v>
      </c>
    </row>
    <row r="78" spans="1:58" s="279" customFormat="1" x14ac:dyDescent="0.2">
      <c r="A78" s="420"/>
      <c r="B78" s="420"/>
      <c r="C78" s="73"/>
      <c r="D78" s="73"/>
      <c r="E78" s="74"/>
      <c r="F78" s="72"/>
      <c r="G78" s="57"/>
      <c r="H78" s="10"/>
      <c r="I78" s="57"/>
      <c r="J78" s="10"/>
      <c r="K78" s="57"/>
      <c r="L78" s="57"/>
      <c r="O78" s="558"/>
      <c r="AC78" s="189"/>
      <c r="AF78" s="72"/>
      <c r="AG78" s="71"/>
      <c r="AH78" s="71"/>
      <c r="AI78" s="71"/>
      <c r="AJ78" s="278"/>
      <c r="AL78" s="278"/>
      <c r="AN78" s="278"/>
      <c r="AQ78" s="278"/>
      <c r="AR78" s="278"/>
      <c r="AT78" s="65" t="s">
        <v>1410</v>
      </c>
    </row>
    <row r="79" spans="1:58" x14ac:dyDescent="0.2">
      <c r="A79" s="420"/>
      <c r="B79" s="420"/>
      <c r="C79" s="73"/>
      <c r="D79" s="73"/>
      <c r="E79" s="74"/>
      <c r="F79" s="72"/>
      <c r="G79" s="57"/>
      <c r="H79" s="10"/>
      <c r="I79" s="57"/>
      <c r="J79" s="10"/>
      <c r="K79" s="57"/>
      <c r="L79" s="57"/>
      <c r="AC79" s="189"/>
      <c r="AG79" s="71"/>
      <c r="AH79" s="71"/>
      <c r="AI79" s="71"/>
      <c r="AJ79" s="193"/>
      <c r="AL79" s="193"/>
      <c r="AN79" s="193"/>
      <c r="AP79" s="335" t="s">
        <v>3957</v>
      </c>
      <c r="AQ79" s="193"/>
      <c r="AR79" s="193"/>
      <c r="AT79" s="335" t="s">
        <v>3957</v>
      </c>
      <c r="AX79" s="65" t="s">
        <v>1414</v>
      </c>
    </row>
    <row r="80" spans="1:58" s="279" customFormat="1" x14ac:dyDescent="0.2">
      <c r="A80" s="420"/>
      <c r="B80" s="420"/>
      <c r="C80" s="73"/>
      <c r="D80" s="73"/>
      <c r="E80" s="74"/>
      <c r="F80" s="72"/>
      <c r="G80" s="57"/>
      <c r="H80" s="10"/>
      <c r="I80" s="57"/>
      <c r="J80" s="10"/>
      <c r="K80" s="57"/>
      <c r="L80" s="57"/>
      <c r="O80" s="558"/>
      <c r="AC80" s="189"/>
      <c r="AF80" s="72"/>
      <c r="AG80" s="71"/>
      <c r="AH80" s="71"/>
      <c r="AI80" s="71"/>
      <c r="AJ80" s="278"/>
      <c r="AL80" s="278"/>
      <c r="AN80" s="278"/>
      <c r="AQ80" s="278"/>
      <c r="AR80" s="278"/>
      <c r="AT80" s="65" t="s">
        <v>1414</v>
      </c>
    </row>
    <row r="81" spans="1:58" x14ac:dyDescent="0.2">
      <c r="A81" s="420"/>
      <c r="B81" s="420"/>
      <c r="C81" s="73"/>
      <c r="D81" s="73"/>
      <c r="E81" s="74"/>
      <c r="F81" s="72"/>
      <c r="G81" s="57"/>
      <c r="H81" s="10"/>
      <c r="I81" s="57"/>
      <c r="J81" s="10"/>
      <c r="K81" s="57"/>
      <c r="L81" s="57"/>
      <c r="AC81" s="189"/>
      <c r="AG81" s="71"/>
      <c r="AH81" s="71"/>
      <c r="AI81" s="71"/>
      <c r="AJ81" s="193"/>
      <c r="AL81" s="193"/>
      <c r="AN81" s="193"/>
      <c r="AQ81" s="193"/>
      <c r="AR81" s="193"/>
      <c r="AT81" s="65" t="s">
        <v>1411</v>
      </c>
      <c r="AX81" s="65" t="s">
        <v>1411</v>
      </c>
    </row>
    <row r="82" spans="1:58" x14ac:dyDescent="0.2">
      <c r="A82" s="420"/>
      <c r="B82" s="420"/>
      <c r="C82" s="73"/>
      <c r="D82" s="73"/>
      <c r="E82" s="74"/>
      <c r="F82" s="72"/>
      <c r="G82" s="57"/>
      <c r="H82" s="10"/>
      <c r="I82" s="57"/>
      <c r="J82" s="10"/>
      <c r="K82" s="57"/>
      <c r="L82" s="57"/>
      <c r="AC82" s="189"/>
      <c r="AG82" s="71"/>
      <c r="AH82" s="71"/>
      <c r="AI82" s="71"/>
      <c r="AJ82" s="193"/>
      <c r="AL82" s="193"/>
      <c r="AN82" s="193"/>
      <c r="AQ82" s="193"/>
      <c r="AR82" s="193"/>
      <c r="AT82" s="65" t="s">
        <v>1412</v>
      </c>
      <c r="AX82" s="65" t="s">
        <v>1412</v>
      </c>
    </row>
    <row r="83" spans="1:58" x14ac:dyDescent="0.2">
      <c r="A83" s="420" t="s">
        <v>5623</v>
      </c>
      <c r="B83" s="19" t="s">
        <v>5487</v>
      </c>
      <c r="C83" s="73" t="s">
        <v>1077</v>
      </c>
      <c r="D83" s="73" t="s">
        <v>1001</v>
      </c>
      <c r="E83" s="74" t="s">
        <v>1071</v>
      </c>
      <c r="F83" s="72" t="s">
        <v>1242</v>
      </c>
      <c r="G83" s="57"/>
      <c r="H83" s="10">
        <v>0</v>
      </c>
      <c r="I83" s="57"/>
      <c r="J83" s="10">
        <v>0</v>
      </c>
      <c r="K83" s="57"/>
      <c r="L83" s="163">
        <f>J83+K83</f>
        <v>0</v>
      </c>
      <c r="AC83" s="189"/>
      <c r="AF83" s="46" t="s">
        <v>688</v>
      </c>
      <c r="AG83" s="23">
        <v>16</v>
      </c>
      <c r="AH83" s="23">
        <v>1</v>
      </c>
      <c r="AI83" s="23">
        <v>8</v>
      </c>
      <c r="AP83" s="335" t="s">
        <v>3953</v>
      </c>
      <c r="AQ83" s="66" t="s">
        <v>1415</v>
      </c>
      <c r="AT83" s="65" t="s">
        <v>1416</v>
      </c>
      <c r="AX83" s="65" t="s">
        <v>1416</v>
      </c>
    </row>
    <row r="84" spans="1:58" x14ac:dyDescent="0.2">
      <c r="A84" s="420"/>
      <c r="B84" s="420"/>
      <c r="C84" s="73"/>
      <c r="D84" s="73"/>
      <c r="E84" s="74"/>
      <c r="F84" s="72"/>
      <c r="G84" s="57"/>
      <c r="H84" s="10"/>
      <c r="I84" s="57"/>
      <c r="J84" s="10"/>
      <c r="K84" s="57"/>
      <c r="L84" s="57"/>
      <c r="AC84" s="189"/>
      <c r="AG84" s="71"/>
      <c r="AH84" s="71"/>
      <c r="AI84" s="71"/>
      <c r="AP84" s="335" t="s">
        <v>3953</v>
      </c>
      <c r="AT84" s="65" t="s">
        <v>1417</v>
      </c>
      <c r="AX84" s="65" t="s">
        <v>1417</v>
      </c>
    </row>
    <row r="85" spans="1:58" x14ac:dyDescent="0.2">
      <c r="A85" s="420"/>
      <c r="B85" s="420"/>
      <c r="C85" s="73"/>
      <c r="D85" s="73"/>
      <c r="E85" s="74"/>
      <c r="F85" s="72"/>
      <c r="G85" s="57"/>
      <c r="H85" s="10"/>
      <c r="I85" s="57"/>
      <c r="J85" s="10"/>
      <c r="K85" s="57"/>
      <c r="L85" s="57"/>
      <c r="AC85" s="189"/>
      <c r="AG85" s="71"/>
      <c r="AH85" s="71"/>
      <c r="AI85" s="71"/>
      <c r="AP85" s="335" t="s">
        <v>3953</v>
      </c>
      <c r="AT85" s="65" t="s">
        <v>1418</v>
      </c>
      <c r="AX85" s="65" t="s">
        <v>1418</v>
      </c>
    </row>
    <row r="86" spans="1:58" x14ac:dyDescent="0.2">
      <c r="A86" s="420"/>
      <c r="B86" s="420"/>
      <c r="C86" s="73"/>
      <c r="D86" s="73"/>
      <c r="E86" s="74"/>
      <c r="F86" s="72"/>
      <c r="G86" s="57"/>
      <c r="H86" s="10"/>
      <c r="I86" s="57"/>
      <c r="J86" s="10"/>
      <c r="K86" s="57"/>
      <c r="L86" s="57"/>
      <c r="AC86" s="189"/>
      <c r="AG86" s="71"/>
      <c r="AH86" s="71"/>
      <c r="AI86" s="71"/>
      <c r="AP86" s="335" t="s">
        <v>3953</v>
      </c>
      <c r="AT86" s="65" t="s">
        <v>1419</v>
      </c>
      <c r="AX86" s="65" t="s">
        <v>1419</v>
      </c>
    </row>
    <row r="87" spans="1:58" x14ac:dyDescent="0.2">
      <c r="A87" s="420"/>
      <c r="B87" s="420"/>
      <c r="C87" s="73"/>
      <c r="D87" s="73"/>
      <c r="E87" s="74"/>
      <c r="F87" s="72"/>
      <c r="G87" s="57"/>
      <c r="H87" s="10"/>
      <c r="I87" s="57"/>
      <c r="J87" s="10"/>
      <c r="K87" s="57"/>
      <c r="L87" s="57"/>
      <c r="AC87" s="189"/>
      <c r="AG87" s="71"/>
      <c r="AH87" s="71"/>
      <c r="AI87" s="71"/>
      <c r="AP87" s="335" t="s">
        <v>3953</v>
      </c>
      <c r="AT87" s="65" t="s">
        <v>1420</v>
      </c>
      <c r="AX87" s="65" t="s">
        <v>1420</v>
      </c>
    </row>
    <row r="88" spans="1:58" x14ac:dyDescent="0.2">
      <c r="A88" s="420"/>
      <c r="B88" s="420"/>
      <c r="C88" s="73"/>
      <c r="D88" s="73"/>
      <c r="E88" s="74"/>
      <c r="F88" s="72"/>
      <c r="G88" s="57"/>
      <c r="H88" s="10"/>
      <c r="I88" s="57"/>
      <c r="J88" s="10"/>
      <c r="K88" s="57"/>
      <c r="L88" s="57"/>
      <c r="AC88" s="189"/>
      <c r="AG88" s="71"/>
      <c r="AH88" s="71"/>
      <c r="AI88" s="71"/>
      <c r="AP88" s="335" t="s">
        <v>3953</v>
      </c>
      <c r="AT88" s="65" t="s">
        <v>1421</v>
      </c>
      <c r="AX88" s="65" t="s">
        <v>1421</v>
      </c>
    </row>
    <row r="89" spans="1:58" x14ac:dyDescent="0.2">
      <c r="A89" s="420"/>
      <c r="B89" s="420"/>
      <c r="C89" s="73"/>
      <c r="D89" s="73"/>
      <c r="E89" s="74"/>
      <c r="F89" s="72"/>
      <c r="G89" s="57"/>
      <c r="H89" s="10"/>
      <c r="I89" s="57"/>
      <c r="J89" s="10"/>
      <c r="K89" s="57"/>
      <c r="L89" s="57"/>
      <c r="AC89" s="189"/>
      <c r="AG89" s="71"/>
      <c r="AH89" s="71"/>
      <c r="AI89" s="71"/>
      <c r="AP89" s="335" t="s">
        <v>3953</v>
      </c>
      <c r="AT89" s="65" t="s">
        <v>1422</v>
      </c>
      <c r="AX89" s="65" t="s">
        <v>1422</v>
      </c>
    </row>
    <row r="90" spans="1:58" x14ac:dyDescent="0.2">
      <c r="A90" s="420"/>
      <c r="B90" s="420"/>
      <c r="C90" s="73"/>
      <c r="D90" s="73"/>
      <c r="E90" s="74"/>
      <c r="F90" s="72"/>
      <c r="G90" s="57"/>
      <c r="H90" s="10"/>
      <c r="I90" s="57"/>
      <c r="J90" s="10"/>
      <c r="K90" s="57"/>
      <c r="L90" s="57"/>
      <c r="AC90" s="189"/>
      <c r="AG90" s="71"/>
      <c r="AH90" s="71"/>
      <c r="AI90" s="71"/>
      <c r="AP90" s="335" t="s">
        <v>3953</v>
      </c>
      <c r="AT90" s="65" t="s">
        <v>1423</v>
      </c>
      <c r="AX90" s="65" t="s">
        <v>1423</v>
      </c>
    </row>
    <row r="91" spans="1:58" x14ac:dyDescent="0.2">
      <c r="A91" s="420" t="s">
        <v>5624</v>
      </c>
      <c r="B91" s="19" t="s">
        <v>5488</v>
      </c>
      <c r="C91" s="73" t="s">
        <v>1077</v>
      </c>
      <c r="D91" s="73" t="s">
        <v>1001</v>
      </c>
      <c r="E91" s="74" t="s">
        <v>1071</v>
      </c>
      <c r="F91" s="72" t="s">
        <v>1249</v>
      </c>
      <c r="G91" s="57"/>
      <c r="H91" s="10">
        <v>0</v>
      </c>
      <c r="I91" s="57"/>
      <c r="J91" s="10">
        <v>0</v>
      </c>
      <c r="K91" s="57"/>
      <c r="L91" s="163">
        <f>J91+K91</f>
        <v>0</v>
      </c>
      <c r="AC91" s="189"/>
      <c r="AF91" s="46" t="s">
        <v>679</v>
      </c>
      <c r="AG91" s="23">
        <v>9</v>
      </c>
      <c r="AH91" s="23">
        <v>2</v>
      </c>
      <c r="AI91" s="23">
        <v>3</v>
      </c>
      <c r="AL91" s="66" t="s">
        <v>1430</v>
      </c>
      <c r="AN91" s="66" t="s">
        <v>1424</v>
      </c>
      <c r="AP91" s="65" t="s">
        <v>1425</v>
      </c>
      <c r="AR91" s="65" t="s">
        <v>1428</v>
      </c>
      <c r="AV91" s="65" t="s">
        <v>1429</v>
      </c>
      <c r="AX91" s="65" t="s">
        <v>1425</v>
      </c>
      <c r="BB91" s="65" t="s">
        <v>1431</v>
      </c>
      <c r="BD91" s="65" t="s">
        <v>1431</v>
      </c>
    </row>
    <row r="92" spans="1:58" s="69" customFormat="1" x14ac:dyDescent="0.2">
      <c r="A92" s="420"/>
      <c r="B92" s="420"/>
      <c r="C92" s="73"/>
      <c r="D92" s="73"/>
      <c r="E92" s="74"/>
      <c r="F92" s="72"/>
      <c r="G92" s="57"/>
      <c r="H92" s="10"/>
      <c r="I92" s="57"/>
      <c r="J92" s="10"/>
      <c r="K92" s="57"/>
      <c r="L92" s="57"/>
      <c r="M92" s="194"/>
      <c r="N92" s="194"/>
      <c r="O92" s="558"/>
      <c r="P92" s="194"/>
      <c r="Q92" s="194"/>
      <c r="R92" s="194"/>
      <c r="S92" s="194"/>
      <c r="T92" s="194"/>
      <c r="U92" s="194"/>
      <c r="V92" s="194"/>
      <c r="W92" s="194"/>
      <c r="X92" s="194"/>
      <c r="Y92" s="194"/>
      <c r="Z92" s="194"/>
      <c r="AA92" s="194"/>
      <c r="AB92" s="194"/>
      <c r="AC92" s="189"/>
      <c r="AD92" s="194"/>
      <c r="AE92" s="194"/>
      <c r="AF92" s="72"/>
      <c r="AG92" s="71"/>
      <c r="AH92" s="71"/>
      <c r="AI92" s="71"/>
      <c r="AJ92" s="194"/>
      <c r="AK92" s="194"/>
      <c r="AL92" s="194"/>
      <c r="AM92" s="194"/>
      <c r="AN92" s="194"/>
      <c r="AO92" s="194"/>
      <c r="AP92" s="65" t="s">
        <v>1426</v>
      </c>
      <c r="AQ92" s="194"/>
      <c r="AR92" s="194"/>
      <c r="AS92" s="194"/>
      <c r="AT92" s="194"/>
      <c r="AU92" s="194"/>
      <c r="AV92" s="194"/>
      <c r="AW92" s="194"/>
      <c r="AX92" s="194"/>
      <c r="AY92" s="194"/>
      <c r="AZ92" s="194"/>
      <c r="BA92" s="194"/>
      <c r="BB92" s="194"/>
      <c r="BC92" s="194"/>
      <c r="BD92" s="194"/>
      <c r="BE92" s="194"/>
      <c r="BF92" s="194"/>
    </row>
    <row r="93" spans="1:58" s="69" customFormat="1" x14ac:dyDescent="0.2">
      <c r="A93" s="420"/>
      <c r="B93" s="420"/>
      <c r="C93" s="73"/>
      <c r="D93" s="73"/>
      <c r="E93" s="74"/>
      <c r="F93" s="72"/>
      <c r="G93" s="57"/>
      <c r="H93" s="10"/>
      <c r="I93" s="57"/>
      <c r="J93" s="10"/>
      <c r="K93" s="57"/>
      <c r="L93" s="57"/>
      <c r="M93" s="194"/>
      <c r="N93" s="194"/>
      <c r="O93" s="558"/>
      <c r="P93" s="194"/>
      <c r="Q93" s="194"/>
      <c r="R93" s="194"/>
      <c r="S93" s="194"/>
      <c r="T93" s="194"/>
      <c r="U93" s="194"/>
      <c r="V93" s="194"/>
      <c r="W93" s="194"/>
      <c r="X93" s="194"/>
      <c r="Y93" s="194"/>
      <c r="Z93" s="194"/>
      <c r="AA93" s="194"/>
      <c r="AB93" s="194"/>
      <c r="AC93" s="189"/>
      <c r="AD93" s="194"/>
      <c r="AE93" s="194"/>
      <c r="AF93" s="72"/>
      <c r="AG93" s="71"/>
      <c r="AH93" s="71"/>
      <c r="AI93" s="71"/>
      <c r="AJ93" s="194"/>
      <c r="AK93" s="194"/>
      <c r="AL93" s="194"/>
      <c r="AM93" s="194"/>
      <c r="AN93" s="194"/>
      <c r="AO93" s="194"/>
      <c r="AP93" s="65" t="s">
        <v>1427</v>
      </c>
      <c r="AQ93" s="194"/>
      <c r="AR93" s="194"/>
      <c r="AS93" s="194"/>
      <c r="AT93" s="194"/>
      <c r="AU93" s="194"/>
      <c r="AV93" s="194"/>
      <c r="AW93" s="194"/>
      <c r="AX93" s="65" t="s">
        <v>1427</v>
      </c>
      <c r="AY93" s="194"/>
      <c r="AZ93" s="194"/>
      <c r="BA93" s="194"/>
      <c r="BB93" s="194"/>
      <c r="BC93" s="194"/>
      <c r="BD93" s="194"/>
      <c r="BE93" s="194"/>
      <c r="BF93" s="194"/>
    </row>
    <row r="94" spans="1:58" s="279" customFormat="1" x14ac:dyDescent="0.2">
      <c r="A94" s="420"/>
      <c r="B94" s="420"/>
      <c r="C94" s="73"/>
      <c r="D94" s="73"/>
      <c r="E94" s="74"/>
      <c r="F94" s="72"/>
      <c r="G94" s="57"/>
      <c r="H94" s="10"/>
      <c r="I94" s="57"/>
      <c r="J94" s="10"/>
      <c r="K94" s="57"/>
      <c r="L94" s="57"/>
      <c r="O94" s="558"/>
      <c r="AC94" s="189"/>
      <c r="AF94" s="72"/>
      <c r="AG94" s="71"/>
      <c r="AH94" s="71"/>
      <c r="AI94" s="71"/>
      <c r="AP94" s="335" t="s">
        <v>3934</v>
      </c>
      <c r="AT94" s="335" t="s">
        <v>3933</v>
      </c>
      <c r="AX94" s="335" t="s">
        <v>3930</v>
      </c>
    </row>
    <row r="95" spans="1:58" x14ac:dyDescent="0.2">
      <c r="A95" s="420" t="s">
        <v>5625</v>
      </c>
      <c r="B95" s="19" t="s">
        <v>5489</v>
      </c>
      <c r="C95" s="73" t="s">
        <v>1077</v>
      </c>
      <c r="D95" s="73" t="s">
        <v>1001</v>
      </c>
      <c r="E95" s="74" t="s">
        <v>1071</v>
      </c>
      <c r="F95" s="72" t="s">
        <v>1250</v>
      </c>
      <c r="G95" s="57"/>
      <c r="H95" s="10">
        <v>0</v>
      </c>
      <c r="I95" s="57"/>
      <c r="J95" s="10">
        <v>0</v>
      </c>
      <c r="K95" s="57"/>
      <c r="L95" s="163">
        <f>J95+K95</f>
        <v>0</v>
      </c>
      <c r="AC95" s="189"/>
      <c r="AF95" s="46" t="s">
        <v>678</v>
      </c>
      <c r="AG95" s="23"/>
      <c r="AH95" s="23">
        <v>7</v>
      </c>
      <c r="AI95" s="23">
        <v>2</v>
      </c>
      <c r="AL95" s="66" t="s">
        <v>1432</v>
      </c>
      <c r="AN95" s="68" t="s">
        <v>1433</v>
      </c>
      <c r="AP95" s="68" t="s">
        <v>1434</v>
      </c>
      <c r="AR95" s="335" t="s">
        <v>3873</v>
      </c>
      <c r="AT95" s="68" t="s">
        <v>1435</v>
      </c>
      <c r="AV95" s="68" t="s">
        <v>1436</v>
      </c>
      <c r="AZ95" s="68" t="s">
        <v>1437</v>
      </c>
      <c r="BD95" s="68" t="s">
        <v>1438</v>
      </c>
    </row>
    <row r="96" spans="1:58" s="279" customFormat="1" x14ac:dyDescent="0.2">
      <c r="A96" s="420"/>
      <c r="B96" s="420"/>
      <c r="C96" s="73"/>
      <c r="D96" s="73"/>
      <c r="E96" s="74"/>
      <c r="F96" s="72"/>
      <c r="G96" s="57"/>
      <c r="H96" s="10"/>
      <c r="I96" s="57"/>
      <c r="J96" s="10"/>
      <c r="K96" s="57"/>
      <c r="L96" s="163"/>
      <c r="O96" s="558"/>
      <c r="AC96" s="189"/>
      <c r="AF96" s="72"/>
      <c r="AG96" s="71"/>
      <c r="AH96" s="71"/>
      <c r="AI96" s="71"/>
      <c r="AL96" s="278"/>
      <c r="AN96" s="337"/>
      <c r="AP96" s="337"/>
      <c r="AT96" s="337"/>
      <c r="AV96" s="335" t="s">
        <v>3938</v>
      </c>
      <c r="AZ96" s="337"/>
      <c r="BD96" s="337"/>
    </row>
    <row r="97" spans="1:58" x14ac:dyDescent="0.2">
      <c r="A97" s="420" t="s">
        <v>5626</v>
      </c>
      <c r="B97" s="19" t="s">
        <v>5490</v>
      </c>
      <c r="C97" s="73" t="s">
        <v>1077</v>
      </c>
      <c r="D97" s="73" t="s">
        <v>1001</v>
      </c>
      <c r="E97" s="74" t="s">
        <v>1071</v>
      </c>
      <c r="F97" s="72" t="s">
        <v>1251</v>
      </c>
      <c r="G97" s="57"/>
      <c r="H97" s="10">
        <v>0</v>
      </c>
      <c r="I97" s="57"/>
      <c r="J97" s="10">
        <v>0</v>
      </c>
      <c r="K97" s="57"/>
      <c r="L97" s="163">
        <f>J97+K97</f>
        <v>0</v>
      </c>
      <c r="AC97" s="189"/>
      <c r="AF97" s="46" t="s">
        <v>693</v>
      </c>
      <c r="AG97" s="23"/>
      <c r="AH97" s="23">
        <v>2</v>
      </c>
      <c r="AI97" s="23">
        <v>6</v>
      </c>
      <c r="AN97" s="335" t="s">
        <v>3937</v>
      </c>
      <c r="AT97" s="336" t="s">
        <v>3935</v>
      </c>
      <c r="BB97" s="335" t="s">
        <v>3793</v>
      </c>
      <c r="BC97" s="68" t="s">
        <v>1440</v>
      </c>
    </row>
    <row r="98" spans="1:58" s="70" customFormat="1" x14ac:dyDescent="0.2">
      <c r="A98" s="420"/>
      <c r="B98" s="420"/>
      <c r="C98" s="73"/>
      <c r="D98" s="73"/>
      <c r="E98" s="74"/>
      <c r="F98" s="72"/>
      <c r="G98" s="57"/>
      <c r="H98" s="10"/>
      <c r="I98" s="57"/>
      <c r="J98" s="10"/>
      <c r="K98" s="57"/>
      <c r="L98" s="57"/>
      <c r="M98" s="194"/>
      <c r="N98" s="194"/>
      <c r="O98" s="558"/>
      <c r="P98" s="194"/>
      <c r="Q98" s="194"/>
      <c r="R98" s="194"/>
      <c r="S98" s="194"/>
      <c r="T98" s="194"/>
      <c r="U98" s="194"/>
      <c r="V98" s="194"/>
      <c r="W98" s="194"/>
      <c r="X98" s="194"/>
      <c r="Y98" s="194"/>
      <c r="Z98" s="194"/>
      <c r="AA98" s="194"/>
      <c r="AB98" s="194"/>
      <c r="AC98" s="189"/>
      <c r="AD98" s="194"/>
      <c r="AE98" s="194"/>
      <c r="AF98" s="72"/>
      <c r="AG98" s="71"/>
      <c r="AH98" s="71"/>
      <c r="AI98" s="71"/>
      <c r="AJ98" s="194"/>
      <c r="AK98" s="194"/>
      <c r="AL98" s="194"/>
      <c r="AM98" s="194"/>
      <c r="AN98" s="335" t="s">
        <v>3875</v>
      </c>
      <c r="AO98" s="194"/>
      <c r="AP98" s="194"/>
      <c r="AQ98" s="194"/>
      <c r="AR98" s="194"/>
      <c r="AS98" s="194"/>
      <c r="AT98" s="335" t="s">
        <v>3936</v>
      </c>
      <c r="AU98" s="194"/>
      <c r="AV98" s="194"/>
      <c r="AW98" s="194"/>
      <c r="AX98" s="194"/>
      <c r="AY98" s="194"/>
      <c r="AZ98" s="194"/>
      <c r="BA98" s="194"/>
      <c r="BB98" s="194"/>
      <c r="BC98" s="68" t="s">
        <v>1441</v>
      </c>
      <c r="BD98" s="194"/>
      <c r="BE98" s="194"/>
      <c r="BF98" s="194"/>
    </row>
    <row r="99" spans="1:58" s="279" customFormat="1" x14ac:dyDescent="0.2">
      <c r="A99" s="420"/>
      <c r="B99" s="420"/>
      <c r="C99" s="73"/>
      <c r="D99" s="73"/>
      <c r="E99" s="74"/>
      <c r="F99" s="72"/>
      <c r="G99" s="57"/>
      <c r="H99" s="10"/>
      <c r="I99" s="57"/>
      <c r="J99" s="10"/>
      <c r="K99" s="57"/>
      <c r="L99" s="57"/>
      <c r="O99" s="558"/>
      <c r="AC99" s="189"/>
      <c r="AF99" s="72"/>
      <c r="AG99" s="71"/>
      <c r="AH99" s="71"/>
      <c r="AI99" s="71"/>
      <c r="AN99" s="335" t="s">
        <v>3794</v>
      </c>
      <c r="AT99" s="335"/>
      <c r="BC99" s="68"/>
    </row>
    <row r="100" spans="1:58" x14ac:dyDescent="0.2">
      <c r="A100" s="420" t="s">
        <v>5627</v>
      </c>
      <c r="B100" s="19" t="s">
        <v>5491</v>
      </c>
      <c r="C100" s="73" t="s">
        <v>1077</v>
      </c>
      <c r="D100" s="73" t="s">
        <v>1001</v>
      </c>
      <c r="E100" s="74" t="s">
        <v>1071</v>
      </c>
      <c r="F100" s="72" t="s">
        <v>1252</v>
      </c>
      <c r="G100" s="57"/>
      <c r="H100" s="10">
        <v>0</v>
      </c>
      <c r="I100" s="57"/>
      <c r="J100" s="10">
        <v>0</v>
      </c>
      <c r="K100" s="57"/>
      <c r="L100" s="163">
        <f t="shared" ref="L100:L108" si="2">J100+K100</f>
        <v>0</v>
      </c>
      <c r="AC100" s="189"/>
      <c r="AF100" s="46" t="s">
        <v>690</v>
      </c>
      <c r="AG100" s="23">
        <v>1</v>
      </c>
      <c r="AH100" s="23">
        <v>2</v>
      </c>
      <c r="AI100" s="23"/>
      <c r="AV100" s="68" t="s">
        <v>1442</v>
      </c>
      <c r="BC100" s="68" t="s">
        <v>1443</v>
      </c>
      <c r="BD100" s="68" t="s">
        <v>1444</v>
      </c>
    </row>
    <row r="101" spans="1:58" s="404" customFormat="1" x14ac:dyDescent="0.2">
      <c r="A101" s="420" t="s">
        <v>5628</v>
      </c>
      <c r="B101" s="19" t="s">
        <v>5495</v>
      </c>
      <c r="C101" s="42" t="s">
        <v>1077</v>
      </c>
      <c r="D101" s="42" t="s">
        <v>987</v>
      </c>
      <c r="E101" s="51" t="s">
        <v>988</v>
      </c>
      <c r="F101" s="37" t="s">
        <v>5494</v>
      </c>
      <c r="G101" s="169"/>
      <c r="H101" s="170"/>
      <c r="I101" s="169"/>
      <c r="J101" s="170"/>
      <c r="K101" s="169"/>
      <c r="L101" s="169"/>
      <c r="M101" s="50" t="s">
        <v>1216</v>
      </c>
      <c r="N101" s="39"/>
      <c r="O101" s="50"/>
      <c r="P101" s="194" t="s">
        <v>965</v>
      </c>
      <c r="Q101" s="10">
        <v>0</v>
      </c>
      <c r="R101" s="10">
        <v>1838</v>
      </c>
      <c r="S101" s="10">
        <v>3729.8</v>
      </c>
      <c r="T101" s="10">
        <v>4301.5</v>
      </c>
      <c r="U101" s="10">
        <v>2605.6</v>
      </c>
      <c r="V101" s="10">
        <v>853.8</v>
      </c>
      <c r="W101" s="10">
        <v>52.3</v>
      </c>
      <c r="AC101" s="189" t="s">
        <v>783</v>
      </c>
      <c r="AD101" s="8">
        <v>44197</v>
      </c>
      <c r="AE101" s="8">
        <v>46203</v>
      </c>
      <c r="AF101" s="72"/>
      <c r="AG101" s="71"/>
      <c r="AH101" s="71"/>
      <c r="AI101" s="71"/>
      <c r="AV101" s="337"/>
      <c r="BC101" s="337"/>
      <c r="BD101" s="337"/>
    </row>
    <row r="102" spans="1:58" x14ac:dyDescent="0.2">
      <c r="A102" s="420" t="s">
        <v>5629</v>
      </c>
      <c r="B102" s="421" t="s">
        <v>4750</v>
      </c>
      <c r="C102" s="45" t="s">
        <v>1077</v>
      </c>
      <c r="D102" s="45" t="s">
        <v>987</v>
      </c>
      <c r="E102" s="38" t="s">
        <v>991</v>
      </c>
      <c r="F102" s="38" t="s">
        <v>1078</v>
      </c>
      <c r="G102" s="164">
        <v>2551000000</v>
      </c>
      <c r="H102" s="164">
        <v>6316960000</v>
      </c>
      <c r="I102" s="167"/>
      <c r="J102" s="164">
        <v>8867960000</v>
      </c>
      <c r="K102" s="167"/>
      <c r="L102" s="163">
        <f t="shared" si="2"/>
        <v>8867960000</v>
      </c>
      <c r="M102" s="43" t="s">
        <v>1216</v>
      </c>
      <c r="N102" s="40"/>
      <c r="O102" s="43"/>
      <c r="X102" s="2">
        <v>0</v>
      </c>
      <c r="Y102" s="2">
        <v>0</v>
      </c>
      <c r="Z102" s="2">
        <v>1</v>
      </c>
      <c r="AA102" s="10">
        <f>X102*J102/1000000</f>
        <v>0</v>
      </c>
      <c r="AB102" s="10">
        <f>Z102*J102/1000000</f>
        <v>8867.9599999999991</v>
      </c>
      <c r="AC102" s="188" t="s">
        <v>2016</v>
      </c>
      <c r="AF102" s="72" t="s">
        <v>622</v>
      </c>
      <c r="AG102" s="71">
        <v>2</v>
      </c>
      <c r="AH102" s="71">
        <v>1</v>
      </c>
      <c r="AI102" s="71">
        <v>1</v>
      </c>
      <c r="AL102" s="66" t="s">
        <v>545</v>
      </c>
      <c r="AV102" s="67" t="s">
        <v>237</v>
      </c>
      <c r="AX102" s="335" t="s">
        <v>3795</v>
      </c>
      <c r="AZ102" s="67" t="s">
        <v>237</v>
      </c>
    </row>
    <row r="103" spans="1:58" x14ac:dyDescent="0.2">
      <c r="A103" s="420" t="s">
        <v>5630</v>
      </c>
      <c r="B103" s="421" t="s">
        <v>4752</v>
      </c>
      <c r="C103" s="45" t="s">
        <v>1077</v>
      </c>
      <c r="D103" s="45" t="s">
        <v>987</v>
      </c>
      <c r="E103" s="38" t="s">
        <v>991</v>
      </c>
      <c r="F103" s="38" t="s">
        <v>1079</v>
      </c>
      <c r="G103" s="164">
        <v>543900000</v>
      </c>
      <c r="H103" s="164">
        <v>1370000000</v>
      </c>
      <c r="I103" s="167"/>
      <c r="J103" s="164">
        <v>1913900000</v>
      </c>
      <c r="K103" s="167"/>
      <c r="L103" s="163">
        <f t="shared" si="2"/>
        <v>1913900000</v>
      </c>
      <c r="M103" s="43" t="s">
        <v>1216</v>
      </c>
      <c r="N103" s="40"/>
      <c r="O103" s="43"/>
      <c r="Q103" s="10"/>
      <c r="R103" s="10"/>
      <c r="S103" s="10"/>
      <c r="T103" s="10"/>
      <c r="U103" s="10"/>
      <c r="V103" s="10"/>
      <c r="W103" s="10"/>
      <c r="X103" s="2">
        <v>0</v>
      </c>
      <c r="Y103" s="2">
        <v>0</v>
      </c>
      <c r="Z103" s="2">
        <v>1</v>
      </c>
      <c r="AA103" s="10">
        <f>X103*J103/1000000</f>
        <v>0</v>
      </c>
      <c r="AB103" s="10">
        <f>Z103*J103/1000000</f>
        <v>1913.9</v>
      </c>
      <c r="AC103" s="188" t="s">
        <v>2016</v>
      </c>
      <c r="AD103" s="8"/>
      <c r="AE103" s="8"/>
      <c r="AG103" s="71"/>
      <c r="AH103" s="71"/>
      <c r="AI103" s="71"/>
    </row>
    <row r="104" spans="1:58" x14ac:dyDescent="0.2">
      <c r="A104" s="420" t="s">
        <v>5631</v>
      </c>
      <c r="B104" s="21" t="s">
        <v>5032</v>
      </c>
      <c r="C104" s="45" t="s">
        <v>1077</v>
      </c>
      <c r="D104" s="45" t="s">
        <v>987</v>
      </c>
      <c r="E104" s="38" t="s">
        <v>991</v>
      </c>
      <c r="F104" s="38" t="s">
        <v>1080</v>
      </c>
      <c r="G104" s="168"/>
      <c r="H104" s="164">
        <v>290800000</v>
      </c>
      <c r="I104" s="167"/>
      <c r="J104" s="164">
        <v>290800000</v>
      </c>
      <c r="K104" s="167"/>
      <c r="L104" s="163">
        <f t="shared" si="2"/>
        <v>290800000</v>
      </c>
      <c r="M104" s="43" t="s">
        <v>1216</v>
      </c>
      <c r="N104" s="40"/>
      <c r="O104" s="43"/>
      <c r="Q104" s="10"/>
      <c r="R104" s="10"/>
      <c r="S104" s="10"/>
      <c r="T104" s="10"/>
      <c r="U104" s="10"/>
      <c r="V104" s="10"/>
      <c r="W104" s="10"/>
      <c r="X104" s="2">
        <v>0</v>
      </c>
      <c r="Y104" s="2">
        <v>0</v>
      </c>
      <c r="Z104" s="2">
        <v>0</v>
      </c>
      <c r="AA104" s="10">
        <f>X104*J104/1000000</f>
        <v>0</v>
      </c>
      <c r="AB104" s="10">
        <f>Z104*J104/1000000</f>
        <v>0</v>
      </c>
      <c r="AC104" s="188" t="s">
        <v>2016</v>
      </c>
      <c r="AD104" s="8"/>
      <c r="AE104" s="8"/>
      <c r="AG104" s="71"/>
      <c r="AH104" s="71"/>
      <c r="AI104" s="71"/>
    </row>
    <row r="105" spans="1:58" x14ac:dyDescent="0.2">
      <c r="A105" s="420" t="s">
        <v>5632</v>
      </c>
      <c r="B105" s="21" t="s">
        <v>5033</v>
      </c>
      <c r="C105" s="45" t="s">
        <v>1077</v>
      </c>
      <c r="D105" s="45" t="s">
        <v>987</v>
      </c>
      <c r="E105" s="38" t="s">
        <v>991</v>
      </c>
      <c r="F105" s="38" t="s">
        <v>1081</v>
      </c>
      <c r="G105" s="168"/>
      <c r="H105" s="164">
        <v>2008340000</v>
      </c>
      <c r="I105" s="167"/>
      <c r="J105" s="164">
        <v>2008340000</v>
      </c>
      <c r="K105" s="167"/>
      <c r="L105" s="163">
        <f t="shared" si="2"/>
        <v>2008340000</v>
      </c>
      <c r="M105" s="43" t="s">
        <v>1216</v>
      </c>
      <c r="N105" s="40"/>
      <c r="O105" s="43"/>
      <c r="Q105" s="10"/>
      <c r="R105" s="10"/>
      <c r="S105" s="10"/>
      <c r="T105" s="10"/>
      <c r="U105" s="10"/>
      <c r="V105" s="10"/>
      <c r="W105" s="10"/>
      <c r="X105" s="2">
        <v>0</v>
      </c>
      <c r="Y105" s="2">
        <v>0</v>
      </c>
      <c r="Z105" s="2">
        <v>0</v>
      </c>
      <c r="AA105" s="10"/>
      <c r="AB105" s="10">
        <f>Z105*J105/1000000</f>
        <v>0</v>
      </c>
      <c r="AC105" s="188" t="s">
        <v>2016</v>
      </c>
      <c r="AD105" s="8"/>
      <c r="AE105" s="8"/>
      <c r="AG105" s="71"/>
      <c r="AH105" s="71"/>
      <c r="AI105" s="71"/>
    </row>
    <row r="106" spans="1:58" x14ac:dyDescent="0.2">
      <c r="A106" s="420" t="s">
        <v>5633</v>
      </c>
      <c r="B106" s="421" t="s">
        <v>4754</v>
      </c>
      <c r="C106" s="45" t="s">
        <v>1077</v>
      </c>
      <c r="D106" s="45" t="s">
        <v>987</v>
      </c>
      <c r="E106" s="38" t="s">
        <v>991</v>
      </c>
      <c r="F106" s="38" t="s">
        <v>1082</v>
      </c>
      <c r="G106" s="168"/>
      <c r="H106" s="164">
        <v>300000000</v>
      </c>
      <c r="I106" s="167"/>
      <c r="J106" s="164">
        <v>300000000</v>
      </c>
      <c r="K106" s="167"/>
      <c r="L106" s="163">
        <f t="shared" si="2"/>
        <v>300000000</v>
      </c>
      <c r="M106" s="43" t="s">
        <v>1216</v>
      </c>
      <c r="N106" s="40"/>
      <c r="O106" s="43"/>
      <c r="Q106" s="10"/>
      <c r="R106" s="10"/>
      <c r="S106" s="10"/>
      <c r="T106" s="10"/>
      <c r="U106" s="10"/>
      <c r="V106" s="10"/>
      <c r="W106" s="10"/>
      <c r="X106" s="2">
        <v>0</v>
      </c>
      <c r="Y106" s="2">
        <v>0</v>
      </c>
      <c r="Z106" s="2">
        <v>1</v>
      </c>
      <c r="AA106" s="10">
        <f>X106*J106/1000000</f>
        <v>0</v>
      </c>
      <c r="AB106" s="10">
        <f>Z106*J106/1000000</f>
        <v>300</v>
      </c>
      <c r="AC106" s="188" t="s">
        <v>2016</v>
      </c>
      <c r="AD106" s="8"/>
      <c r="AE106" s="8"/>
      <c r="AG106" s="71"/>
      <c r="AH106" s="71"/>
      <c r="AI106" s="71"/>
    </row>
    <row r="107" spans="1:58" s="70" customFormat="1" x14ac:dyDescent="0.2">
      <c r="A107" s="420" t="s">
        <v>5634</v>
      </c>
      <c r="B107" s="402" t="s">
        <v>5432</v>
      </c>
      <c r="C107" s="73" t="s">
        <v>1077</v>
      </c>
      <c r="D107" s="156" t="s">
        <v>1279</v>
      </c>
      <c r="E107" s="47" t="s">
        <v>988</v>
      </c>
      <c r="F107" s="176" t="s">
        <v>783</v>
      </c>
      <c r="G107" s="165"/>
      <c r="H107" s="164"/>
      <c r="I107" s="165"/>
      <c r="J107" s="164"/>
      <c r="K107" s="164">
        <v>5080000000</v>
      </c>
      <c r="L107" s="163">
        <f t="shared" si="2"/>
        <v>5080000000</v>
      </c>
      <c r="M107" s="43" t="s">
        <v>1216</v>
      </c>
      <c r="N107" s="31"/>
      <c r="O107" s="43"/>
      <c r="P107" s="193" t="s">
        <v>1926</v>
      </c>
      <c r="Q107" s="10"/>
      <c r="R107" s="44"/>
      <c r="S107" s="44"/>
      <c r="T107" s="44"/>
      <c r="U107" s="44"/>
      <c r="V107" s="44"/>
      <c r="W107" s="44"/>
      <c r="X107" s="2"/>
      <c r="Y107" s="2"/>
      <c r="Z107" s="2"/>
      <c r="AA107" s="10">
        <f>X107*J107/1000000</f>
        <v>0</v>
      </c>
      <c r="AB107" s="10"/>
      <c r="AC107" s="188" t="s">
        <v>2016</v>
      </c>
      <c r="AD107" s="8"/>
      <c r="AE107" s="8"/>
      <c r="AF107" s="72"/>
      <c r="AG107" s="71"/>
      <c r="AH107" s="71"/>
      <c r="AI107" s="71"/>
      <c r="AJ107" s="194"/>
      <c r="AK107" s="194"/>
      <c r="AL107" s="194"/>
      <c r="AM107" s="194"/>
      <c r="AN107" s="194"/>
      <c r="AO107" s="194"/>
      <c r="AP107" s="194"/>
      <c r="AQ107" s="194"/>
      <c r="AR107" s="194"/>
      <c r="AS107" s="194"/>
      <c r="AT107" s="194"/>
      <c r="AU107" s="194"/>
      <c r="AV107" s="194"/>
      <c r="AW107" s="194"/>
      <c r="AX107" s="194"/>
      <c r="AY107" s="194"/>
      <c r="AZ107" s="194"/>
      <c r="BA107" s="194"/>
      <c r="BB107" s="194"/>
      <c r="BC107" s="194"/>
      <c r="BD107" s="194"/>
      <c r="BE107" s="194"/>
      <c r="BF107" s="194"/>
    </row>
    <row r="108" spans="1:58" x14ac:dyDescent="0.2">
      <c r="A108" s="420" t="s">
        <v>5635</v>
      </c>
      <c r="B108" s="421" t="s">
        <v>4756</v>
      </c>
      <c r="C108" s="45" t="s">
        <v>1077</v>
      </c>
      <c r="D108" s="45" t="s">
        <v>987</v>
      </c>
      <c r="E108" s="74" t="s">
        <v>988</v>
      </c>
      <c r="F108" s="38" t="s">
        <v>1156</v>
      </c>
      <c r="G108" s="168"/>
      <c r="H108" s="164">
        <v>340000000</v>
      </c>
      <c r="I108" s="168"/>
      <c r="J108" s="164">
        <v>340000000</v>
      </c>
      <c r="K108" s="168"/>
      <c r="L108" s="163">
        <f t="shared" si="2"/>
        <v>340000000</v>
      </c>
      <c r="M108" s="45" t="s">
        <v>1225</v>
      </c>
      <c r="N108" s="40"/>
      <c r="O108" s="45"/>
      <c r="P108" s="194" t="s">
        <v>966</v>
      </c>
      <c r="Q108" s="10">
        <v>0</v>
      </c>
      <c r="R108" s="10">
        <v>0</v>
      </c>
      <c r="S108" s="10">
        <v>33</v>
      </c>
      <c r="T108" s="10">
        <v>7</v>
      </c>
      <c r="U108" s="10">
        <v>40</v>
      </c>
      <c r="V108" s="10">
        <v>107</v>
      </c>
      <c r="W108" s="10">
        <v>153</v>
      </c>
      <c r="X108" s="2">
        <v>0</v>
      </c>
      <c r="Y108" s="2">
        <v>0</v>
      </c>
      <c r="Z108" s="2">
        <v>1</v>
      </c>
      <c r="AA108" s="10">
        <f>X108*J108/1000000</f>
        <v>0</v>
      </c>
      <c r="AB108" s="10">
        <f>Z108*J108/1000000</f>
        <v>340</v>
      </c>
      <c r="AC108" s="189" t="s">
        <v>781</v>
      </c>
      <c r="AD108" s="8">
        <v>44287</v>
      </c>
      <c r="AE108" s="8">
        <v>46203</v>
      </c>
      <c r="AF108" s="72" t="s">
        <v>648</v>
      </c>
      <c r="AG108" s="71">
        <v>1</v>
      </c>
      <c r="AH108" s="71"/>
      <c r="AI108" s="71">
        <v>2</v>
      </c>
      <c r="AO108" s="335" t="s">
        <v>3805</v>
      </c>
      <c r="AS108" s="335" t="s">
        <v>3857</v>
      </c>
      <c r="BD108" s="67" t="s">
        <v>1476</v>
      </c>
    </row>
    <row r="109" spans="1:58" s="279" customFormat="1" x14ac:dyDescent="0.2">
      <c r="A109" s="420" t="s">
        <v>5636</v>
      </c>
      <c r="B109" s="19" t="s">
        <v>5498</v>
      </c>
      <c r="C109" s="42" t="s">
        <v>1077</v>
      </c>
      <c r="D109" s="42" t="s">
        <v>987</v>
      </c>
      <c r="E109" s="51" t="s">
        <v>988</v>
      </c>
      <c r="F109" s="37" t="s">
        <v>3927</v>
      </c>
      <c r="G109" s="169"/>
      <c r="H109" s="170"/>
      <c r="I109" s="169"/>
      <c r="J109" s="170"/>
      <c r="K109" s="169"/>
      <c r="L109" s="169"/>
      <c r="M109" s="50" t="s">
        <v>1226</v>
      </c>
      <c r="N109" s="39"/>
      <c r="O109" s="50"/>
      <c r="Q109" s="10"/>
      <c r="R109" s="10"/>
      <c r="S109" s="10"/>
      <c r="T109" s="10"/>
      <c r="U109" s="10"/>
      <c r="V109" s="10"/>
      <c r="W109" s="10"/>
      <c r="X109" s="2"/>
      <c r="Y109" s="2"/>
      <c r="Z109" s="2"/>
      <c r="AA109" s="10">
        <f>X109*J109/1000000</f>
        <v>0</v>
      </c>
      <c r="AB109" s="10"/>
      <c r="AC109" s="189" t="s">
        <v>780</v>
      </c>
      <c r="AD109" s="8">
        <v>44287</v>
      </c>
      <c r="AE109" s="8">
        <v>46203</v>
      </c>
      <c r="AF109" s="72" t="s">
        <v>649</v>
      </c>
      <c r="AG109" s="71">
        <v>5</v>
      </c>
      <c r="AH109" s="71">
        <v>1</v>
      </c>
      <c r="AI109" s="71">
        <v>5</v>
      </c>
      <c r="BD109" s="278"/>
    </row>
    <row r="110" spans="1:58" x14ac:dyDescent="0.2">
      <c r="A110" s="420" t="s">
        <v>5638</v>
      </c>
      <c r="B110" s="421" t="s">
        <v>4759</v>
      </c>
      <c r="C110" s="45" t="s">
        <v>1077</v>
      </c>
      <c r="D110" s="45" t="s">
        <v>987</v>
      </c>
      <c r="E110" s="38" t="s">
        <v>991</v>
      </c>
      <c r="F110" s="38" t="s">
        <v>1176</v>
      </c>
      <c r="G110" s="164">
        <v>1058500000</v>
      </c>
      <c r="H110" s="164">
        <v>2671000000</v>
      </c>
      <c r="I110" s="164">
        <v>134000000</v>
      </c>
      <c r="J110" s="164">
        <v>3863500000</v>
      </c>
      <c r="K110" s="164"/>
      <c r="L110" s="163">
        <f>J110+K110</f>
        <v>3863500000</v>
      </c>
      <c r="M110" s="43" t="s">
        <v>1226</v>
      </c>
      <c r="N110" s="40"/>
      <c r="O110" s="43"/>
      <c r="P110" s="194" t="s">
        <v>966</v>
      </c>
      <c r="Q110" s="10">
        <v>0</v>
      </c>
      <c r="R110" s="10">
        <v>0</v>
      </c>
      <c r="S110" s="10">
        <v>482.9</v>
      </c>
      <c r="T110" s="10">
        <v>415.9</v>
      </c>
      <c r="U110" s="10">
        <v>965.9</v>
      </c>
      <c r="V110" s="10">
        <v>1515.9</v>
      </c>
      <c r="W110" s="10">
        <v>482.9</v>
      </c>
      <c r="X110" s="2">
        <v>0</v>
      </c>
      <c r="Y110" s="2">
        <v>0</v>
      </c>
      <c r="Z110" s="2">
        <v>1</v>
      </c>
      <c r="AA110" s="10"/>
      <c r="AB110" s="10">
        <f>Z110*J110/1000000</f>
        <v>3863.5</v>
      </c>
      <c r="AC110" s="188" t="s">
        <v>2016</v>
      </c>
      <c r="AN110" s="66" t="s">
        <v>1477</v>
      </c>
      <c r="AP110" s="335" t="s">
        <v>3939</v>
      </c>
      <c r="AX110" s="335" t="s">
        <v>3939</v>
      </c>
      <c r="BD110" s="67" t="s">
        <v>1479</v>
      </c>
    </row>
    <row r="111" spans="1:58" x14ac:dyDescent="0.2">
      <c r="A111" s="420" t="s">
        <v>5639</v>
      </c>
      <c r="B111" s="421" t="s">
        <v>4761</v>
      </c>
      <c r="C111" s="45" t="s">
        <v>1077</v>
      </c>
      <c r="D111" s="45" t="s">
        <v>987</v>
      </c>
      <c r="E111" s="38" t="s">
        <v>991</v>
      </c>
      <c r="F111" s="38" t="s">
        <v>1177</v>
      </c>
      <c r="G111" s="168"/>
      <c r="H111" s="164">
        <v>2020000000</v>
      </c>
      <c r="I111" s="168"/>
      <c r="J111" s="164">
        <v>2020000000</v>
      </c>
      <c r="K111" s="168"/>
      <c r="L111" s="163">
        <f>J111+K111</f>
        <v>2020000000</v>
      </c>
      <c r="M111" s="43" t="s">
        <v>1226</v>
      </c>
      <c r="N111" s="40"/>
      <c r="O111" s="43"/>
      <c r="P111" s="194" t="s">
        <v>966</v>
      </c>
      <c r="Q111" s="10">
        <v>0</v>
      </c>
      <c r="R111" s="10">
        <v>0</v>
      </c>
      <c r="S111" s="10">
        <v>77.5</v>
      </c>
      <c r="T111" s="10">
        <v>155</v>
      </c>
      <c r="U111" s="10">
        <v>155</v>
      </c>
      <c r="V111" s="10">
        <v>555</v>
      </c>
      <c r="W111" s="10">
        <v>1077.5</v>
      </c>
      <c r="X111" s="2">
        <v>0</v>
      </c>
      <c r="Y111" s="2">
        <v>0</v>
      </c>
      <c r="Z111" s="2">
        <v>1</v>
      </c>
      <c r="AA111" s="10"/>
      <c r="AB111" s="10">
        <f>Z111*J111/1000000</f>
        <v>2020</v>
      </c>
      <c r="AC111" s="188" t="s">
        <v>2016</v>
      </c>
      <c r="AD111" s="8"/>
      <c r="AE111" s="8"/>
      <c r="AG111" s="71"/>
      <c r="AH111" s="71"/>
      <c r="AI111" s="71"/>
      <c r="BD111" s="126" t="s">
        <v>3926</v>
      </c>
    </row>
    <row r="112" spans="1:58" s="279" customFormat="1" x14ac:dyDescent="0.2">
      <c r="A112" s="420"/>
      <c r="B112" s="421"/>
      <c r="C112" s="45"/>
      <c r="D112" s="45"/>
      <c r="E112" s="38"/>
      <c r="F112" s="38"/>
      <c r="G112" s="168"/>
      <c r="H112" s="164"/>
      <c r="I112" s="168"/>
      <c r="J112" s="164"/>
      <c r="K112" s="168"/>
      <c r="L112" s="163"/>
      <c r="M112" s="43"/>
      <c r="N112" s="40"/>
      <c r="O112" s="43"/>
      <c r="Q112" s="10"/>
      <c r="R112" s="10"/>
      <c r="S112" s="10"/>
      <c r="T112" s="10"/>
      <c r="U112" s="10"/>
      <c r="V112" s="10"/>
      <c r="W112" s="10"/>
      <c r="X112" s="2"/>
      <c r="Y112" s="2"/>
      <c r="Z112" s="2"/>
      <c r="AA112" s="10">
        <f>X112*J112/1000000</f>
        <v>0</v>
      </c>
      <c r="AB112" s="10"/>
      <c r="AC112" s="189"/>
      <c r="AD112" s="8"/>
      <c r="AE112" s="8"/>
      <c r="AF112" s="72"/>
      <c r="AG112" s="71"/>
      <c r="AH112" s="71"/>
      <c r="AI112" s="71"/>
      <c r="AP112" s="335" t="s">
        <v>3939</v>
      </c>
      <c r="AX112" s="335" t="s">
        <v>3939</v>
      </c>
      <c r="BB112" s="335" t="s">
        <v>3939</v>
      </c>
      <c r="BD112" s="126" t="s">
        <v>1482</v>
      </c>
      <c r="BE112" s="194"/>
    </row>
    <row r="113" spans="1:58" x14ac:dyDescent="0.2">
      <c r="A113" s="420" t="s">
        <v>5640</v>
      </c>
      <c r="B113" s="421" t="s">
        <v>4763</v>
      </c>
      <c r="C113" s="45" t="s">
        <v>1077</v>
      </c>
      <c r="D113" s="45" t="s">
        <v>987</v>
      </c>
      <c r="E113" s="38" t="s">
        <v>991</v>
      </c>
      <c r="F113" s="38" t="s">
        <v>1178</v>
      </c>
      <c r="G113" s="168"/>
      <c r="H113" s="164">
        <v>261000000</v>
      </c>
      <c r="I113" s="168"/>
      <c r="J113" s="164">
        <v>261000000</v>
      </c>
      <c r="K113" s="168"/>
      <c r="L113" s="163">
        <f>J113+K113</f>
        <v>261000000</v>
      </c>
      <c r="M113" s="43" t="s">
        <v>1226</v>
      </c>
      <c r="N113" s="40"/>
      <c r="O113" s="43"/>
      <c r="P113" s="194" t="s">
        <v>966</v>
      </c>
      <c r="Q113" s="10">
        <v>0</v>
      </c>
      <c r="R113" s="10">
        <v>0</v>
      </c>
      <c r="S113" s="10">
        <v>87</v>
      </c>
      <c r="T113" s="10">
        <v>43.5</v>
      </c>
      <c r="U113" s="10">
        <v>43.5</v>
      </c>
      <c r="V113" s="10">
        <v>43.5</v>
      </c>
      <c r="W113" s="10">
        <v>43.5</v>
      </c>
      <c r="X113" s="2">
        <v>0</v>
      </c>
      <c r="Y113" s="2">
        <v>0</v>
      </c>
      <c r="Z113" s="2">
        <v>1</v>
      </c>
      <c r="AA113" s="10">
        <f>X113*J113/1000000</f>
        <v>0</v>
      </c>
      <c r="AB113" s="10">
        <f>Z113*J113/1000000</f>
        <v>261</v>
      </c>
      <c r="AC113" s="188" t="s">
        <v>2016</v>
      </c>
      <c r="AD113" s="8"/>
      <c r="AE113" s="8"/>
      <c r="AG113" s="71"/>
      <c r="AH113" s="71"/>
      <c r="AI113" s="71"/>
      <c r="BD113" s="126" t="s">
        <v>1480</v>
      </c>
    </row>
    <row r="114" spans="1:58" x14ac:dyDescent="0.2">
      <c r="A114" s="420" t="s">
        <v>5641</v>
      </c>
      <c r="B114" s="421" t="s">
        <v>4765</v>
      </c>
      <c r="C114" s="45" t="s">
        <v>1077</v>
      </c>
      <c r="D114" s="45" t="s">
        <v>987</v>
      </c>
      <c r="E114" s="38" t="s">
        <v>991</v>
      </c>
      <c r="F114" s="38" t="s">
        <v>1179</v>
      </c>
      <c r="G114" s="164">
        <v>93500000</v>
      </c>
      <c r="H114" s="164">
        <v>408000000</v>
      </c>
      <c r="I114" s="168"/>
      <c r="J114" s="164">
        <v>501500000</v>
      </c>
      <c r="K114" s="168"/>
      <c r="L114" s="163">
        <f>J114+K114</f>
        <v>501500000</v>
      </c>
      <c r="M114" s="43" t="s">
        <v>1226</v>
      </c>
      <c r="N114" s="40"/>
      <c r="O114" s="43"/>
      <c r="P114" s="194" t="s">
        <v>966</v>
      </c>
      <c r="Q114" s="10">
        <v>0</v>
      </c>
      <c r="R114" s="10">
        <v>0</v>
      </c>
      <c r="S114" s="10">
        <v>83.6</v>
      </c>
      <c r="T114" s="10">
        <v>167.2</v>
      </c>
      <c r="U114" s="10">
        <v>167.2</v>
      </c>
      <c r="V114" s="10">
        <v>83.6</v>
      </c>
      <c r="W114" s="10">
        <v>0</v>
      </c>
      <c r="X114" s="2">
        <v>0</v>
      </c>
      <c r="Y114" s="2">
        <v>0</v>
      </c>
      <c r="Z114" s="2">
        <v>1</v>
      </c>
      <c r="AA114" s="10">
        <f>X114*J114/1000000</f>
        <v>0</v>
      </c>
      <c r="AB114" s="10">
        <f>Z114*J114/1000000</f>
        <v>501.5</v>
      </c>
      <c r="AC114" s="188" t="s">
        <v>2016</v>
      </c>
      <c r="AD114" s="8"/>
      <c r="AE114" s="8"/>
      <c r="AG114" s="71"/>
      <c r="AH114" s="71"/>
      <c r="AI114" s="71"/>
    </row>
    <row r="115" spans="1:58" x14ac:dyDescent="0.2">
      <c r="A115" s="420" t="s">
        <v>5642</v>
      </c>
      <c r="B115" s="421" t="s">
        <v>4767</v>
      </c>
      <c r="C115" s="45" t="s">
        <v>1077</v>
      </c>
      <c r="D115" s="45" t="s">
        <v>987</v>
      </c>
      <c r="E115" s="38" t="s">
        <v>991</v>
      </c>
      <c r="F115" s="38" t="s">
        <v>1180</v>
      </c>
      <c r="G115" s="164">
        <v>60500000</v>
      </c>
      <c r="H115" s="168"/>
      <c r="I115" s="168"/>
      <c r="J115" s="164">
        <v>60500000</v>
      </c>
      <c r="K115" s="168"/>
      <c r="L115" s="163">
        <f>J115+K115</f>
        <v>60500000</v>
      </c>
      <c r="M115" s="43" t="s">
        <v>1226</v>
      </c>
      <c r="N115" s="40"/>
      <c r="O115" s="43"/>
      <c r="P115" s="194" t="s">
        <v>966</v>
      </c>
      <c r="Q115" s="10">
        <v>0</v>
      </c>
      <c r="R115" s="10">
        <v>16.5</v>
      </c>
      <c r="S115" s="10">
        <v>22</v>
      </c>
      <c r="T115" s="10">
        <v>22</v>
      </c>
      <c r="U115" s="10">
        <v>0</v>
      </c>
      <c r="V115" s="10">
        <v>0</v>
      </c>
      <c r="W115" s="10">
        <v>0</v>
      </c>
      <c r="X115" s="2">
        <v>0</v>
      </c>
      <c r="Y115" s="2">
        <v>0</v>
      </c>
      <c r="Z115" s="2">
        <v>1</v>
      </c>
      <c r="AA115" s="10"/>
      <c r="AB115" s="10">
        <f>Z115*J115/1000000</f>
        <v>60.5</v>
      </c>
      <c r="AC115" s="188" t="s">
        <v>2016</v>
      </c>
      <c r="AD115" s="8"/>
      <c r="AE115" s="8"/>
      <c r="AG115" s="71"/>
      <c r="AH115" s="71"/>
      <c r="AI115" s="71"/>
      <c r="AT115" s="67" t="s">
        <v>1478</v>
      </c>
    </row>
    <row r="116" spans="1:58" s="279" customFormat="1" x14ac:dyDescent="0.2">
      <c r="A116" s="420" t="s">
        <v>5637</v>
      </c>
      <c r="B116" s="19" t="s">
        <v>5499</v>
      </c>
      <c r="C116" s="42" t="s">
        <v>1077</v>
      </c>
      <c r="D116" s="42" t="s">
        <v>987</v>
      </c>
      <c r="E116" s="51" t="s">
        <v>988</v>
      </c>
      <c r="F116" s="37" t="s">
        <v>3963</v>
      </c>
      <c r="G116" s="169"/>
      <c r="H116" s="170"/>
      <c r="I116" s="169"/>
      <c r="J116" s="170"/>
      <c r="K116" s="169"/>
      <c r="L116" s="169"/>
      <c r="M116" s="50" t="s">
        <v>1226</v>
      </c>
      <c r="N116" s="40"/>
      <c r="O116" s="50"/>
      <c r="Q116" s="10"/>
      <c r="R116" s="10"/>
      <c r="S116" s="10"/>
      <c r="T116" s="10"/>
      <c r="U116" s="10"/>
      <c r="V116" s="10"/>
      <c r="W116" s="10"/>
      <c r="X116" s="2"/>
      <c r="Y116" s="2"/>
      <c r="Z116" s="2"/>
      <c r="AA116" s="10"/>
      <c r="AB116" s="10"/>
      <c r="AC116" s="189" t="s">
        <v>791</v>
      </c>
      <c r="AD116" s="8">
        <v>44470</v>
      </c>
      <c r="AE116" s="8">
        <v>46203</v>
      </c>
      <c r="AF116" s="72" t="s">
        <v>641</v>
      </c>
      <c r="AG116" s="71">
        <v>3</v>
      </c>
      <c r="AH116" s="71">
        <v>1</v>
      </c>
      <c r="AI116" s="71">
        <v>6</v>
      </c>
      <c r="AN116" s="335" t="s">
        <v>3845</v>
      </c>
      <c r="AO116" s="194"/>
      <c r="AP116" s="194"/>
      <c r="AQ116" s="66" t="s">
        <v>1495</v>
      </c>
      <c r="AT116" s="278"/>
      <c r="AX116" s="335" t="s">
        <v>3962</v>
      </c>
      <c r="BD116" s="67" t="s">
        <v>1505</v>
      </c>
    </row>
    <row r="117" spans="1:58" x14ac:dyDescent="0.2">
      <c r="A117" s="420" t="s">
        <v>5643</v>
      </c>
      <c r="B117" s="421" t="s">
        <v>4769</v>
      </c>
      <c r="C117" s="45" t="s">
        <v>1077</v>
      </c>
      <c r="D117" s="45" t="s">
        <v>987</v>
      </c>
      <c r="E117" s="38" t="s">
        <v>991</v>
      </c>
      <c r="F117" s="38" t="s">
        <v>1198</v>
      </c>
      <c r="G117" s="168"/>
      <c r="H117" s="164">
        <v>385000000</v>
      </c>
      <c r="I117" s="167"/>
      <c r="J117" s="164">
        <v>385000000</v>
      </c>
      <c r="K117" s="167"/>
      <c r="L117" s="163">
        <f t="shared" ref="L117:L127" si="3">J117+K117</f>
        <v>385000000</v>
      </c>
      <c r="M117" s="43" t="s">
        <v>1226</v>
      </c>
      <c r="N117" s="134" t="s">
        <v>3960</v>
      </c>
      <c r="O117" s="43"/>
      <c r="P117" s="194" t="s">
        <v>966</v>
      </c>
      <c r="Q117" s="10">
        <v>0</v>
      </c>
      <c r="R117" s="10">
        <v>0</v>
      </c>
      <c r="S117" s="10">
        <v>30</v>
      </c>
      <c r="T117" s="10">
        <v>70</v>
      </c>
      <c r="U117" s="10">
        <v>80</v>
      </c>
      <c r="V117" s="10">
        <v>120</v>
      </c>
      <c r="W117" s="10">
        <v>85</v>
      </c>
      <c r="X117" s="2">
        <v>0</v>
      </c>
      <c r="Y117" s="2">
        <v>0</v>
      </c>
      <c r="Z117" s="2">
        <v>1</v>
      </c>
      <c r="AA117" s="10"/>
      <c r="AB117" s="10">
        <f>Z117*J117/1000000</f>
        <v>385</v>
      </c>
      <c r="AC117" s="188" t="s">
        <v>2016</v>
      </c>
      <c r="AP117" s="335" t="s">
        <v>3961</v>
      </c>
      <c r="AX117" s="335" t="s">
        <v>3961</v>
      </c>
      <c r="BD117" s="67" t="s">
        <v>1502</v>
      </c>
    </row>
    <row r="118" spans="1:58" x14ac:dyDescent="0.2">
      <c r="A118" s="420" t="s">
        <v>5644</v>
      </c>
      <c r="B118" s="421" t="s">
        <v>4772</v>
      </c>
      <c r="C118" s="45" t="s">
        <v>1077</v>
      </c>
      <c r="D118" s="45" t="s">
        <v>987</v>
      </c>
      <c r="E118" s="38" t="s">
        <v>991</v>
      </c>
      <c r="F118" s="38" t="s">
        <v>1199</v>
      </c>
      <c r="G118" s="168"/>
      <c r="H118" s="164">
        <v>417000000</v>
      </c>
      <c r="I118" s="167"/>
      <c r="J118" s="164">
        <v>417000000</v>
      </c>
      <c r="K118" s="167"/>
      <c r="L118" s="163">
        <f t="shared" si="3"/>
        <v>417000000</v>
      </c>
      <c r="M118" s="43" t="s">
        <v>1226</v>
      </c>
      <c r="N118" s="134" t="s">
        <v>1888</v>
      </c>
      <c r="O118" s="43"/>
      <c r="P118" s="194" t="s">
        <v>966</v>
      </c>
      <c r="Q118" s="22">
        <v>0</v>
      </c>
      <c r="R118" s="22">
        <v>0</v>
      </c>
      <c r="S118" s="22">
        <v>20</v>
      </c>
      <c r="T118" s="22">
        <v>0</v>
      </c>
      <c r="U118" s="22">
        <v>117</v>
      </c>
      <c r="V118" s="22">
        <v>150</v>
      </c>
      <c r="W118" s="22">
        <v>130</v>
      </c>
      <c r="X118" s="2">
        <v>0</v>
      </c>
      <c r="Y118" s="2">
        <v>0</v>
      </c>
      <c r="Z118" s="2">
        <v>1</v>
      </c>
      <c r="AA118" s="10">
        <f>X118*J118/1000000</f>
        <v>0</v>
      </c>
      <c r="AB118" s="10">
        <f>Z118*J118/1000000</f>
        <v>417</v>
      </c>
      <c r="AC118" s="188" t="s">
        <v>2016</v>
      </c>
      <c r="AD118" s="8"/>
      <c r="AE118" s="8"/>
      <c r="AG118" s="71"/>
      <c r="AH118" s="71"/>
      <c r="AI118" s="71"/>
    </row>
    <row r="119" spans="1:58" x14ac:dyDescent="0.2">
      <c r="A119" s="420" t="s">
        <v>5645</v>
      </c>
      <c r="B119" s="421" t="s">
        <v>4774</v>
      </c>
      <c r="C119" s="45" t="s">
        <v>1077</v>
      </c>
      <c r="D119" s="45" t="s">
        <v>987</v>
      </c>
      <c r="E119" s="38" t="s">
        <v>991</v>
      </c>
      <c r="F119" s="38" t="s">
        <v>1200</v>
      </c>
      <c r="G119" s="168"/>
      <c r="H119" s="164">
        <v>235000000</v>
      </c>
      <c r="I119" s="167"/>
      <c r="J119" s="164">
        <v>235000000</v>
      </c>
      <c r="K119" s="167"/>
      <c r="L119" s="163">
        <f t="shared" si="3"/>
        <v>235000000</v>
      </c>
      <c r="M119" s="43" t="s">
        <v>1226</v>
      </c>
      <c r="N119" s="134" t="s">
        <v>1888</v>
      </c>
      <c r="O119" s="43"/>
      <c r="P119" s="194" t="s">
        <v>966</v>
      </c>
      <c r="Q119" s="10">
        <v>0</v>
      </c>
      <c r="R119" s="10">
        <v>0</v>
      </c>
      <c r="S119" s="10">
        <v>20</v>
      </c>
      <c r="T119" s="10">
        <v>0</v>
      </c>
      <c r="U119" s="10">
        <v>70</v>
      </c>
      <c r="V119" s="10">
        <v>45</v>
      </c>
      <c r="W119" s="10">
        <v>100</v>
      </c>
      <c r="X119" s="2">
        <v>0</v>
      </c>
      <c r="Y119" s="2">
        <v>0</v>
      </c>
      <c r="Z119" s="2">
        <v>1</v>
      </c>
      <c r="AA119" s="10"/>
      <c r="AB119" s="10">
        <f>Z119*J119/1000000</f>
        <v>235</v>
      </c>
      <c r="AC119" s="188" t="s">
        <v>2016</v>
      </c>
      <c r="AD119" s="8"/>
      <c r="AE119" s="8"/>
      <c r="AG119" s="71"/>
      <c r="AH119" s="71"/>
      <c r="AI119" s="71"/>
      <c r="AP119" s="335" t="s">
        <v>3961</v>
      </c>
      <c r="AX119" s="335" t="s">
        <v>3961</v>
      </c>
      <c r="BD119" s="67" t="s">
        <v>1506</v>
      </c>
    </row>
    <row r="120" spans="1:58" x14ac:dyDescent="0.2">
      <c r="A120" s="420" t="s">
        <v>5646</v>
      </c>
      <c r="B120" s="421" t="s">
        <v>4777</v>
      </c>
      <c r="C120" s="45" t="s">
        <v>1077</v>
      </c>
      <c r="D120" s="45" t="s">
        <v>987</v>
      </c>
      <c r="E120" s="38" t="s">
        <v>991</v>
      </c>
      <c r="F120" s="38" t="s">
        <v>1201</v>
      </c>
      <c r="G120" s="168"/>
      <c r="H120" s="164">
        <v>450000000</v>
      </c>
      <c r="I120" s="167"/>
      <c r="J120" s="164">
        <v>450000000</v>
      </c>
      <c r="K120" s="167"/>
      <c r="L120" s="163">
        <f t="shared" si="3"/>
        <v>450000000</v>
      </c>
      <c r="M120" s="43" t="s">
        <v>1226</v>
      </c>
      <c r="N120" s="134" t="s">
        <v>1888</v>
      </c>
      <c r="O120" s="43"/>
      <c r="P120" s="194" t="s">
        <v>966</v>
      </c>
      <c r="Q120" s="22">
        <v>0</v>
      </c>
      <c r="R120" s="22">
        <v>0</v>
      </c>
      <c r="S120" s="22">
        <v>10</v>
      </c>
      <c r="T120" s="22">
        <v>15</v>
      </c>
      <c r="U120" s="22">
        <v>45</v>
      </c>
      <c r="V120" s="22">
        <v>50</v>
      </c>
      <c r="W120" s="22">
        <v>330</v>
      </c>
      <c r="X120" s="2">
        <v>0</v>
      </c>
      <c r="Y120" s="2">
        <v>0</v>
      </c>
      <c r="Z120" s="2">
        <v>1</v>
      </c>
      <c r="AA120" s="10"/>
      <c r="AB120" s="10">
        <f>Z120*J120/1000000</f>
        <v>450</v>
      </c>
      <c r="AC120" s="188" t="s">
        <v>2016</v>
      </c>
      <c r="AD120" s="8"/>
      <c r="AE120" s="8"/>
      <c r="AG120" s="71"/>
      <c r="AH120" s="71"/>
      <c r="AI120" s="71"/>
    </row>
    <row r="121" spans="1:58" s="70" customFormat="1" x14ac:dyDescent="0.2">
      <c r="A121" s="420" t="s">
        <v>5647</v>
      </c>
      <c r="B121" s="402" t="s">
        <v>5433</v>
      </c>
      <c r="C121" s="73" t="s">
        <v>1077</v>
      </c>
      <c r="D121" s="156" t="s">
        <v>1279</v>
      </c>
      <c r="E121" s="47" t="s">
        <v>988</v>
      </c>
      <c r="F121" s="176" t="s">
        <v>791</v>
      </c>
      <c r="G121" s="165"/>
      <c r="H121" s="164"/>
      <c r="I121" s="165"/>
      <c r="J121" s="164"/>
      <c r="K121" s="164">
        <v>800000000</v>
      </c>
      <c r="L121" s="163">
        <f t="shared" si="3"/>
        <v>800000000</v>
      </c>
      <c r="M121" s="32" t="s">
        <v>1226</v>
      </c>
      <c r="N121" s="31"/>
      <c r="O121" s="32"/>
      <c r="P121" s="193" t="s">
        <v>1926</v>
      </c>
      <c r="Q121" s="10"/>
      <c r="R121" s="44"/>
      <c r="S121" s="44"/>
      <c r="T121" s="44"/>
      <c r="U121" s="44"/>
      <c r="V121" s="44"/>
      <c r="W121" s="44"/>
      <c r="X121" s="2"/>
      <c r="Y121" s="2"/>
      <c r="Z121" s="2"/>
      <c r="AA121" s="10"/>
      <c r="AB121" s="10"/>
      <c r="AC121" s="188" t="s">
        <v>2016</v>
      </c>
      <c r="AD121" s="8"/>
      <c r="AE121" s="8"/>
      <c r="AF121" s="72"/>
      <c r="AG121" s="71"/>
      <c r="AH121" s="71"/>
      <c r="AI121" s="71"/>
      <c r="AJ121" s="194"/>
      <c r="AK121" s="194"/>
      <c r="AL121" s="194"/>
      <c r="AM121" s="194"/>
      <c r="AN121" s="194"/>
      <c r="AO121" s="194"/>
      <c r="AP121" s="194"/>
      <c r="AQ121" s="194"/>
      <c r="AR121" s="194"/>
      <c r="AS121" s="194"/>
      <c r="AT121" s="194"/>
      <c r="AU121" s="194"/>
      <c r="AV121" s="194"/>
      <c r="AW121" s="194"/>
      <c r="AX121" s="194"/>
      <c r="AY121" s="194"/>
      <c r="AZ121" s="194"/>
      <c r="BA121" s="194"/>
      <c r="BB121" s="194"/>
      <c r="BC121" s="194"/>
      <c r="BD121" s="194"/>
      <c r="BE121" s="194"/>
      <c r="BF121" s="194"/>
    </row>
    <row r="122" spans="1:58" s="512" customFormat="1" x14ac:dyDescent="0.2">
      <c r="A122" s="511" t="s">
        <v>6234</v>
      </c>
      <c r="B122" s="19" t="s">
        <v>6683</v>
      </c>
      <c r="C122" s="42" t="s">
        <v>1077</v>
      </c>
      <c r="D122" s="42" t="s">
        <v>987</v>
      </c>
      <c r="E122" s="51" t="s">
        <v>988</v>
      </c>
      <c r="F122" s="37" t="s">
        <v>6235</v>
      </c>
      <c r="G122" s="169"/>
      <c r="H122" s="170"/>
      <c r="I122" s="169"/>
      <c r="J122" s="170"/>
      <c r="K122" s="169"/>
      <c r="L122" s="169"/>
      <c r="M122" s="547" t="s">
        <v>6236</v>
      </c>
      <c r="N122" s="31"/>
      <c r="O122" s="547"/>
      <c r="P122" s="511"/>
      <c r="Q122" s="10"/>
      <c r="R122" s="44"/>
      <c r="S122" s="44"/>
      <c r="T122" s="44"/>
      <c r="U122" s="44"/>
      <c r="V122" s="44"/>
      <c r="W122" s="44"/>
      <c r="X122" s="2"/>
      <c r="Y122" s="2"/>
      <c r="Z122" s="2"/>
      <c r="AA122" s="10"/>
      <c r="AB122" s="10"/>
      <c r="AC122" s="189" t="s">
        <v>782</v>
      </c>
      <c r="AD122" s="8">
        <v>44410</v>
      </c>
      <c r="AE122" s="8">
        <v>45657</v>
      </c>
      <c r="AF122" s="72"/>
      <c r="AG122" s="71"/>
      <c r="AH122" s="71"/>
      <c r="AI122" s="71"/>
    </row>
    <row r="123" spans="1:58" x14ac:dyDescent="0.2">
      <c r="A123" s="420" t="s">
        <v>5648</v>
      </c>
      <c r="B123" s="421" t="s">
        <v>4779</v>
      </c>
      <c r="C123" s="45" t="s">
        <v>1077</v>
      </c>
      <c r="D123" s="45" t="s">
        <v>987</v>
      </c>
      <c r="E123" s="74" t="s">
        <v>988</v>
      </c>
      <c r="F123" s="38" t="s">
        <v>1155</v>
      </c>
      <c r="G123" s="168"/>
      <c r="H123" s="164">
        <v>1200000000</v>
      </c>
      <c r="I123" s="168"/>
      <c r="J123" s="164">
        <v>1200000000</v>
      </c>
      <c r="K123" s="168"/>
      <c r="L123" s="163">
        <f t="shared" si="3"/>
        <v>1200000000</v>
      </c>
      <c r="M123" s="45" t="s">
        <v>1224</v>
      </c>
      <c r="N123" s="40"/>
      <c r="O123" s="45"/>
      <c r="P123" s="194" t="s">
        <v>966</v>
      </c>
      <c r="Q123" s="10">
        <v>0</v>
      </c>
      <c r="R123" s="10">
        <v>1200</v>
      </c>
      <c r="S123" s="10">
        <v>0</v>
      </c>
      <c r="T123" s="10">
        <v>0</v>
      </c>
      <c r="U123" s="10">
        <v>0</v>
      </c>
      <c r="V123" s="10">
        <v>0</v>
      </c>
      <c r="W123" s="10">
        <v>0</v>
      </c>
      <c r="X123" s="2">
        <v>0</v>
      </c>
      <c r="Y123" s="2">
        <v>0</v>
      </c>
      <c r="Z123" s="2">
        <v>0.4</v>
      </c>
      <c r="AA123" s="10"/>
      <c r="AB123" s="10">
        <f>Z123*J123/1000000</f>
        <v>480</v>
      </c>
      <c r="AC123" s="188" t="s">
        <v>2016</v>
      </c>
      <c r="AF123" s="72" t="s">
        <v>638</v>
      </c>
      <c r="AG123" s="71">
        <v>1</v>
      </c>
      <c r="AH123" s="71">
        <v>1</v>
      </c>
      <c r="AI123" s="71"/>
      <c r="AK123" s="66" t="s">
        <v>250</v>
      </c>
      <c r="AL123" s="65" t="s">
        <v>1511</v>
      </c>
    </row>
    <row r="124" spans="1:58" x14ac:dyDescent="0.2">
      <c r="A124" s="420" t="s">
        <v>5649</v>
      </c>
      <c r="B124" s="421" t="s">
        <v>4781</v>
      </c>
      <c r="C124" s="45" t="s">
        <v>1077</v>
      </c>
      <c r="D124" s="45" t="s">
        <v>987</v>
      </c>
      <c r="E124" s="74" t="s">
        <v>988</v>
      </c>
      <c r="F124" s="38" t="s">
        <v>1083</v>
      </c>
      <c r="G124" s="168"/>
      <c r="H124" s="164">
        <v>750000000</v>
      </c>
      <c r="I124" s="168"/>
      <c r="J124" s="164">
        <v>750000000</v>
      </c>
      <c r="K124" s="168"/>
      <c r="L124" s="163">
        <f t="shared" si="3"/>
        <v>750000000</v>
      </c>
      <c r="M124" s="43" t="s">
        <v>1216</v>
      </c>
      <c r="N124" s="40"/>
      <c r="O124" s="43"/>
      <c r="P124" s="194" t="s">
        <v>966</v>
      </c>
      <c r="Q124" s="10">
        <v>0</v>
      </c>
      <c r="R124" s="10">
        <v>0</v>
      </c>
      <c r="S124" s="10">
        <v>70</v>
      </c>
      <c r="T124" s="10">
        <v>70</v>
      </c>
      <c r="U124" s="10">
        <v>170</v>
      </c>
      <c r="V124" s="10">
        <v>170</v>
      </c>
      <c r="W124" s="10">
        <v>270</v>
      </c>
      <c r="X124" s="2">
        <v>0</v>
      </c>
      <c r="Y124" s="2">
        <v>0</v>
      </c>
      <c r="Z124" s="2">
        <v>0.4</v>
      </c>
      <c r="AA124" s="10">
        <f>X124*J124/1000000</f>
        <v>0</v>
      </c>
      <c r="AB124" s="10">
        <f>Z124*J124/1000000</f>
        <v>300</v>
      </c>
      <c r="AC124" s="188" t="s">
        <v>2016</v>
      </c>
      <c r="AD124" s="8"/>
      <c r="AE124" s="8"/>
      <c r="AF124" s="72" t="s">
        <v>652</v>
      </c>
      <c r="AG124" s="71">
        <v>1</v>
      </c>
      <c r="AH124" s="71">
        <v>1</v>
      </c>
      <c r="AI124" s="71"/>
      <c r="AM124" s="66" t="s">
        <v>1513</v>
      </c>
      <c r="AW124" s="67" t="s">
        <v>1516</v>
      </c>
    </row>
    <row r="125" spans="1:58" x14ac:dyDescent="0.2">
      <c r="A125" s="420" t="s">
        <v>5650</v>
      </c>
      <c r="B125" s="19" t="s">
        <v>5500</v>
      </c>
      <c r="C125" s="45" t="s">
        <v>1077</v>
      </c>
      <c r="D125" s="45" t="s">
        <v>987</v>
      </c>
      <c r="E125" s="74" t="s">
        <v>988</v>
      </c>
      <c r="F125" s="38" t="s">
        <v>1084</v>
      </c>
      <c r="G125" s="168"/>
      <c r="H125" s="164">
        <v>30000000</v>
      </c>
      <c r="I125" s="168"/>
      <c r="J125" s="164">
        <v>30000000</v>
      </c>
      <c r="K125" s="168"/>
      <c r="L125" s="163">
        <f t="shared" si="3"/>
        <v>30000000</v>
      </c>
      <c r="M125" s="43" t="s">
        <v>1216</v>
      </c>
      <c r="N125" s="40"/>
      <c r="O125" s="43"/>
      <c r="P125" s="194" t="s">
        <v>965</v>
      </c>
      <c r="Q125" s="10">
        <v>0</v>
      </c>
      <c r="R125" s="10">
        <v>0</v>
      </c>
      <c r="S125" s="10">
        <v>9.25</v>
      </c>
      <c r="T125" s="10">
        <v>10.75</v>
      </c>
      <c r="U125" s="10">
        <v>6.25</v>
      </c>
      <c r="V125" s="10">
        <v>3.75</v>
      </c>
      <c r="W125" s="10">
        <v>0</v>
      </c>
      <c r="X125" s="2">
        <v>0</v>
      </c>
      <c r="Y125" s="2">
        <v>0</v>
      </c>
      <c r="Z125" s="2">
        <v>0</v>
      </c>
      <c r="AA125" s="10"/>
      <c r="AB125" s="10">
        <f>Z125*J125/1000000</f>
        <v>0</v>
      </c>
      <c r="AC125" s="189" t="s">
        <v>854</v>
      </c>
      <c r="AD125" s="8">
        <v>44197</v>
      </c>
      <c r="AE125" s="8">
        <v>45657</v>
      </c>
      <c r="AF125" s="72" t="s">
        <v>645</v>
      </c>
      <c r="AG125" s="71">
        <v>1</v>
      </c>
      <c r="AH125" s="71"/>
      <c r="AI125" s="71"/>
      <c r="BB125" s="67" t="s">
        <v>1523</v>
      </c>
    </row>
    <row r="126" spans="1:58" x14ac:dyDescent="0.2">
      <c r="A126" s="420" t="s">
        <v>5651</v>
      </c>
      <c r="B126" s="19" t="s">
        <v>5501</v>
      </c>
      <c r="C126" s="73" t="s">
        <v>1077</v>
      </c>
      <c r="D126" s="45" t="s">
        <v>987</v>
      </c>
      <c r="E126" s="74" t="s">
        <v>1071</v>
      </c>
      <c r="F126" s="72" t="s">
        <v>1253</v>
      </c>
      <c r="G126" s="57"/>
      <c r="H126" s="10">
        <v>0</v>
      </c>
      <c r="I126" s="57"/>
      <c r="J126" s="10">
        <v>0</v>
      </c>
      <c r="K126" s="57"/>
      <c r="L126" s="163">
        <f>J126+K126</f>
        <v>0</v>
      </c>
      <c r="AA126" s="10">
        <f>X126*J126/1000000</f>
        <v>0</v>
      </c>
      <c r="AC126" s="189"/>
      <c r="AD126" s="8"/>
      <c r="AE126" s="8"/>
      <c r="AF126" s="46" t="s">
        <v>689</v>
      </c>
      <c r="AG126" s="23"/>
      <c r="AH126" s="23">
        <v>1</v>
      </c>
      <c r="AI126" s="23">
        <v>1</v>
      </c>
      <c r="AP126" s="335" t="s">
        <v>3964</v>
      </c>
      <c r="AS126" s="66" t="s">
        <v>1518</v>
      </c>
    </row>
    <row r="127" spans="1:58" x14ac:dyDescent="0.2">
      <c r="A127" s="420" t="s">
        <v>5652</v>
      </c>
      <c r="B127" s="19" t="s">
        <v>5502</v>
      </c>
      <c r="C127" s="73" t="s">
        <v>1077</v>
      </c>
      <c r="D127" s="45" t="s">
        <v>987</v>
      </c>
      <c r="E127" s="74" t="s">
        <v>1071</v>
      </c>
      <c r="F127" s="72" t="s">
        <v>1254</v>
      </c>
      <c r="G127" s="57"/>
      <c r="H127" s="10">
        <v>0</v>
      </c>
      <c r="I127" s="57"/>
      <c r="J127" s="10">
        <v>0</v>
      </c>
      <c r="K127" s="57"/>
      <c r="L127" s="163">
        <f t="shared" si="3"/>
        <v>0</v>
      </c>
      <c r="AA127" s="10">
        <f>X127*J127/1000000</f>
        <v>0</v>
      </c>
      <c r="AB127" s="10"/>
      <c r="AC127" s="189"/>
      <c r="AF127" s="46" t="s">
        <v>685</v>
      </c>
      <c r="AG127" s="23">
        <v>1</v>
      </c>
      <c r="AH127" s="23">
        <v>8</v>
      </c>
      <c r="AI127" s="23">
        <v>4</v>
      </c>
      <c r="AL127" s="335" t="s">
        <v>3965</v>
      </c>
      <c r="AN127" s="334" t="s">
        <v>3966</v>
      </c>
      <c r="AP127" s="66" t="s">
        <v>238</v>
      </c>
      <c r="AR127" s="335" t="s">
        <v>3958</v>
      </c>
      <c r="AT127" s="66" t="s">
        <v>1529</v>
      </c>
      <c r="AV127" s="335" t="s">
        <v>3959</v>
      </c>
      <c r="AX127" s="66" t="s">
        <v>1535</v>
      </c>
      <c r="BB127" s="66" t="s">
        <v>1540</v>
      </c>
    </row>
    <row r="128" spans="1:58" s="70" customFormat="1" x14ac:dyDescent="0.2">
      <c r="A128" s="420"/>
      <c r="B128" s="420"/>
      <c r="C128" s="73"/>
      <c r="D128" s="73"/>
      <c r="E128" s="74"/>
      <c r="F128" s="72"/>
      <c r="G128" s="57"/>
      <c r="H128" s="10"/>
      <c r="I128" s="57"/>
      <c r="J128" s="10"/>
      <c r="K128" s="57"/>
      <c r="L128" s="57"/>
      <c r="M128" s="194"/>
      <c r="N128" s="194"/>
      <c r="O128" s="558"/>
      <c r="P128" s="194"/>
      <c r="Q128" s="194"/>
      <c r="R128" s="194"/>
      <c r="S128" s="194"/>
      <c r="T128" s="194"/>
      <c r="U128" s="194"/>
      <c r="V128" s="194"/>
      <c r="W128" s="194"/>
      <c r="X128" s="194"/>
      <c r="Y128" s="194"/>
      <c r="Z128" s="194"/>
      <c r="AA128" s="10"/>
      <c r="AB128" s="10"/>
      <c r="AC128" s="189"/>
      <c r="AD128" s="194"/>
      <c r="AE128" s="194"/>
      <c r="AF128" s="72"/>
      <c r="AG128" s="71"/>
      <c r="AH128" s="71"/>
      <c r="AI128" s="71"/>
      <c r="AJ128" s="194"/>
      <c r="AK128" s="194"/>
      <c r="AL128" s="194"/>
      <c r="AM128" s="194"/>
      <c r="AN128" s="194"/>
      <c r="AO128" s="194"/>
      <c r="AP128" s="66" t="s">
        <v>1526</v>
      </c>
      <c r="AQ128" s="194"/>
      <c r="AR128" s="194"/>
      <c r="AS128" s="194"/>
      <c r="AT128" s="66" t="s">
        <v>1543</v>
      </c>
      <c r="AU128" s="194"/>
      <c r="AV128" s="194"/>
      <c r="AW128" s="194"/>
      <c r="AX128" s="66" t="s">
        <v>1537</v>
      </c>
      <c r="AY128" s="194"/>
      <c r="AZ128" s="194"/>
      <c r="BA128" s="194"/>
      <c r="BB128" s="67" t="s">
        <v>1544</v>
      </c>
      <c r="BC128" s="194"/>
      <c r="BD128" s="194"/>
      <c r="BE128" s="194"/>
      <c r="BF128" s="194"/>
    </row>
    <row r="129" spans="1:58" s="70" customFormat="1" x14ac:dyDescent="0.2">
      <c r="A129" s="420"/>
      <c r="B129" s="420"/>
      <c r="C129" s="73"/>
      <c r="D129" s="73"/>
      <c r="E129" s="74"/>
      <c r="F129" s="72"/>
      <c r="G129" s="57"/>
      <c r="H129" s="10"/>
      <c r="I129" s="57"/>
      <c r="J129" s="10"/>
      <c r="K129" s="57"/>
      <c r="L129" s="57"/>
      <c r="M129" s="194"/>
      <c r="N129" s="194"/>
      <c r="O129" s="558"/>
      <c r="P129" s="194"/>
      <c r="Q129" s="194"/>
      <c r="R129" s="194"/>
      <c r="S129" s="194"/>
      <c r="T129" s="194"/>
      <c r="U129" s="194"/>
      <c r="V129" s="194"/>
      <c r="W129" s="194"/>
      <c r="X129" s="194"/>
      <c r="Y129" s="194"/>
      <c r="Z129" s="194"/>
      <c r="AA129" s="10"/>
      <c r="AB129" s="10"/>
      <c r="AC129" s="189"/>
      <c r="AD129" s="194"/>
      <c r="AE129" s="194"/>
      <c r="AF129" s="72"/>
      <c r="AG129" s="71"/>
      <c r="AH129" s="71"/>
      <c r="AI129" s="71"/>
      <c r="AJ129" s="194"/>
      <c r="AK129" s="194"/>
      <c r="AL129" s="194"/>
      <c r="AM129" s="194"/>
      <c r="AN129" s="194"/>
      <c r="AO129" s="194"/>
      <c r="AP129" s="66" t="s">
        <v>243</v>
      </c>
      <c r="AQ129" s="194"/>
      <c r="AR129" s="194"/>
      <c r="AS129" s="194"/>
      <c r="AT129" s="194"/>
      <c r="AU129" s="194"/>
      <c r="AV129" s="194"/>
      <c r="AW129" s="194"/>
      <c r="AX129" s="194"/>
      <c r="AY129" s="194"/>
      <c r="AZ129" s="194"/>
      <c r="BA129" s="194"/>
      <c r="BB129" s="194"/>
      <c r="BC129" s="194"/>
      <c r="BD129" s="194"/>
      <c r="BE129" s="194"/>
      <c r="BF129" s="194"/>
    </row>
    <row r="130" spans="1:58" x14ac:dyDescent="0.2">
      <c r="A130" s="420" t="s">
        <v>5654</v>
      </c>
      <c r="B130" s="421" t="s">
        <v>4783</v>
      </c>
      <c r="C130" s="42" t="s">
        <v>1077</v>
      </c>
      <c r="D130" s="42" t="s">
        <v>1015</v>
      </c>
      <c r="E130" s="51" t="s">
        <v>988</v>
      </c>
      <c r="F130" s="37" t="s">
        <v>1114</v>
      </c>
      <c r="G130" s="169"/>
      <c r="H130" s="170"/>
      <c r="I130" s="169"/>
      <c r="J130" s="170"/>
      <c r="K130" s="169"/>
      <c r="L130" s="169"/>
      <c r="M130" s="50" t="s">
        <v>1220</v>
      </c>
      <c r="N130" s="39"/>
      <c r="O130" s="50"/>
      <c r="P130" s="194" t="s">
        <v>965</v>
      </c>
      <c r="Q130" s="10">
        <v>0</v>
      </c>
      <c r="R130" s="10">
        <v>11.2</v>
      </c>
      <c r="S130" s="10">
        <v>59</v>
      </c>
      <c r="T130" s="10">
        <v>124.3</v>
      </c>
      <c r="U130" s="10">
        <v>146.80000000000001</v>
      </c>
      <c r="V130" s="10">
        <v>99.2</v>
      </c>
      <c r="W130" s="10">
        <v>59.5</v>
      </c>
      <c r="X130" s="2">
        <v>0</v>
      </c>
      <c r="Y130" s="2">
        <v>0</v>
      </c>
      <c r="Z130" s="2"/>
      <c r="AA130" s="10">
        <f>X130*J130/1000000</f>
        <v>0</v>
      </c>
      <c r="AB130" s="10"/>
      <c r="AC130" s="189" t="s">
        <v>857</v>
      </c>
      <c r="AD130" s="8">
        <v>44348</v>
      </c>
      <c r="AE130" s="8">
        <v>46203</v>
      </c>
      <c r="AF130" s="72" t="s">
        <v>274</v>
      </c>
      <c r="AG130" s="71">
        <v>2</v>
      </c>
      <c r="AH130" s="71"/>
      <c r="AI130" s="71"/>
      <c r="BB130" s="67" t="s">
        <v>1596</v>
      </c>
    </row>
    <row r="131" spans="1:58" x14ac:dyDescent="0.2">
      <c r="A131" s="422" t="s">
        <v>5906</v>
      </c>
      <c r="B131" s="19" t="s">
        <v>5894</v>
      </c>
      <c r="C131" s="45" t="s">
        <v>1077</v>
      </c>
      <c r="D131" s="45" t="s">
        <v>1015</v>
      </c>
      <c r="E131" s="38" t="s">
        <v>991</v>
      </c>
      <c r="F131" s="38" t="s">
        <v>1115</v>
      </c>
      <c r="G131" s="168"/>
      <c r="H131" s="164">
        <v>2000000</v>
      </c>
      <c r="I131" s="168"/>
      <c r="J131" s="164">
        <v>2000000</v>
      </c>
      <c r="K131" s="168"/>
      <c r="L131" s="163">
        <f t="shared" ref="L131:L150" si="4">J131+K131</f>
        <v>2000000</v>
      </c>
      <c r="M131" s="45" t="s">
        <v>1220</v>
      </c>
      <c r="N131" s="40"/>
      <c r="O131" s="45"/>
      <c r="Z131" s="2">
        <v>1</v>
      </c>
      <c r="AA131" s="10"/>
      <c r="AB131" s="10">
        <f t="shared" ref="AB131:AB142" si="5">Z131*J131/1000000</f>
        <v>2</v>
      </c>
      <c r="AC131" s="188" t="s">
        <v>2016</v>
      </c>
      <c r="BB131" s="67" t="s">
        <v>275</v>
      </c>
    </row>
    <row r="132" spans="1:58" x14ac:dyDescent="0.2">
      <c r="A132" s="422" t="s">
        <v>5907</v>
      </c>
      <c r="B132" s="19" t="s">
        <v>5895</v>
      </c>
      <c r="C132" s="45" t="s">
        <v>1077</v>
      </c>
      <c r="D132" s="45" t="s">
        <v>1015</v>
      </c>
      <c r="E132" s="38" t="s">
        <v>991</v>
      </c>
      <c r="F132" s="38" t="s">
        <v>1116</v>
      </c>
      <c r="G132" s="168"/>
      <c r="H132" s="164">
        <v>16000000</v>
      </c>
      <c r="I132" s="168"/>
      <c r="J132" s="164">
        <v>16000000</v>
      </c>
      <c r="K132" s="168"/>
      <c r="L132" s="163">
        <f t="shared" si="4"/>
        <v>16000000</v>
      </c>
      <c r="M132" s="45" t="s">
        <v>1220</v>
      </c>
      <c r="N132" s="40"/>
      <c r="O132" s="45"/>
      <c r="Z132" s="2">
        <v>1</v>
      </c>
      <c r="AA132" s="10"/>
      <c r="AB132" s="10">
        <f t="shared" si="5"/>
        <v>16</v>
      </c>
      <c r="AC132" s="188" t="s">
        <v>2016</v>
      </c>
    </row>
    <row r="133" spans="1:58" x14ac:dyDescent="0.2">
      <c r="A133" s="422" t="s">
        <v>5908</v>
      </c>
      <c r="B133" s="19" t="s">
        <v>5896</v>
      </c>
      <c r="C133" s="45" t="s">
        <v>1077</v>
      </c>
      <c r="D133" s="45" t="s">
        <v>1015</v>
      </c>
      <c r="E133" s="38" t="s">
        <v>991</v>
      </c>
      <c r="F133" s="38" t="s">
        <v>1117</v>
      </c>
      <c r="G133" s="168"/>
      <c r="H133" s="164">
        <v>25000000</v>
      </c>
      <c r="I133" s="168"/>
      <c r="J133" s="164">
        <v>25000000</v>
      </c>
      <c r="K133" s="168"/>
      <c r="L133" s="163">
        <f t="shared" si="4"/>
        <v>25000000</v>
      </c>
      <c r="M133" s="45" t="s">
        <v>1220</v>
      </c>
      <c r="N133" s="40"/>
      <c r="O133" s="45"/>
      <c r="Z133" s="2">
        <v>1</v>
      </c>
      <c r="AA133" s="10"/>
      <c r="AB133" s="10">
        <f t="shared" si="5"/>
        <v>25</v>
      </c>
      <c r="AC133" s="188" t="s">
        <v>2016</v>
      </c>
    </row>
    <row r="134" spans="1:58" x14ac:dyDescent="0.2">
      <c r="A134" s="422" t="s">
        <v>5909</v>
      </c>
      <c r="B134" s="19" t="s">
        <v>5897</v>
      </c>
      <c r="C134" s="45" t="s">
        <v>1077</v>
      </c>
      <c r="D134" s="45" t="s">
        <v>1015</v>
      </c>
      <c r="E134" s="38" t="s">
        <v>991</v>
      </c>
      <c r="F134" s="38" t="s">
        <v>1118</v>
      </c>
      <c r="G134" s="168"/>
      <c r="H134" s="164">
        <v>73000000</v>
      </c>
      <c r="I134" s="168"/>
      <c r="J134" s="164">
        <v>73000000</v>
      </c>
      <c r="K134" s="168"/>
      <c r="L134" s="163">
        <f t="shared" si="4"/>
        <v>73000000</v>
      </c>
      <c r="M134" s="45" t="s">
        <v>1220</v>
      </c>
      <c r="N134" s="40"/>
      <c r="O134" s="45"/>
      <c r="Z134" s="2">
        <v>1</v>
      </c>
      <c r="AA134" s="10">
        <f t="shared" ref="AA134:AA151" si="6">X134*J134/1000000</f>
        <v>0</v>
      </c>
      <c r="AB134" s="10">
        <f t="shared" si="5"/>
        <v>73</v>
      </c>
      <c r="AC134" s="188" t="s">
        <v>2016</v>
      </c>
    </row>
    <row r="135" spans="1:58" x14ac:dyDescent="0.2">
      <c r="A135" s="422" t="s">
        <v>5910</v>
      </c>
      <c r="B135" s="19" t="s">
        <v>5898</v>
      </c>
      <c r="C135" s="45" t="s">
        <v>1077</v>
      </c>
      <c r="D135" s="45" t="s">
        <v>1015</v>
      </c>
      <c r="E135" s="38" t="s">
        <v>991</v>
      </c>
      <c r="F135" s="38" t="s">
        <v>1119</v>
      </c>
      <c r="G135" s="168"/>
      <c r="H135" s="164">
        <v>200000000</v>
      </c>
      <c r="I135" s="168"/>
      <c r="J135" s="164">
        <v>200000000</v>
      </c>
      <c r="K135" s="168"/>
      <c r="L135" s="163">
        <f t="shared" si="4"/>
        <v>200000000</v>
      </c>
      <c r="M135" s="45" t="s">
        <v>1220</v>
      </c>
      <c r="N135" s="40"/>
      <c r="O135" s="45"/>
      <c r="Z135" s="2">
        <v>1</v>
      </c>
      <c r="AA135" s="10">
        <f t="shared" si="6"/>
        <v>0</v>
      </c>
      <c r="AB135" s="10">
        <f t="shared" si="5"/>
        <v>200</v>
      </c>
      <c r="AC135" s="188" t="s">
        <v>2016</v>
      </c>
    </row>
    <row r="136" spans="1:58" x14ac:dyDescent="0.2">
      <c r="A136" s="422" t="s">
        <v>5911</v>
      </c>
      <c r="B136" s="19" t="s">
        <v>5899</v>
      </c>
      <c r="C136" s="45" t="s">
        <v>1077</v>
      </c>
      <c r="D136" s="45" t="s">
        <v>1015</v>
      </c>
      <c r="E136" s="38" t="s">
        <v>991</v>
      </c>
      <c r="F136" s="38" t="s">
        <v>1120</v>
      </c>
      <c r="G136" s="168"/>
      <c r="H136" s="164">
        <v>20000000</v>
      </c>
      <c r="I136" s="168"/>
      <c r="J136" s="164">
        <v>20000000</v>
      </c>
      <c r="K136" s="168"/>
      <c r="L136" s="163">
        <f t="shared" si="4"/>
        <v>20000000</v>
      </c>
      <c r="M136" s="45" t="s">
        <v>1220</v>
      </c>
      <c r="N136" s="40"/>
      <c r="O136" s="45"/>
      <c r="Z136" s="2">
        <v>1</v>
      </c>
      <c r="AA136" s="10">
        <f t="shared" si="6"/>
        <v>0</v>
      </c>
      <c r="AB136" s="10">
        <f t="shared" si="5"/>
        <v>20</v>
      </c>
      <c r="AC136" s="188" t="s">
        <v>2016</v>
      </c>
    </row>
    <row r="137" spans="1:58" x14ac:dyDescent="0.2">
      <c r="A137" s="422" t="s">
        <v>5912</v>
      </c>
      <c r="B137" s="19" t="s">
        <v>5900</v>
      </c>
      <c r="C137" s="45" t="s">
        <v>1077</v>
      </c>
      <c r="D137" s="45" t="s">
        <v>1015</v>
      </c>
      <c r="E137" s="38" t="s">
        <v>991</v>
      </c>
      <c r="F137" s="38" t="s">
        <v>1121</v>
      </c>
      <c r="G137" s="168"/>
      <c r="H137" s="164">
        <v>5000000</v>
      </c>
      <c r="I137" s="168"/>
      <c r="J137" s="164">
        <v>5000000</v>
      </c>
      <c r="K137" s="168"/>
      <c r="L137" s="163">
        <f t="shared" si="4"/>
        <v>5000000</v>
      </c>
      <c r="M137" s="45" t="s">
        <v>1220</v>
      </c>
      <c r="N137" s="40"/>
      <c r="O137" s="45"/>
      <c r="Z137" s="2">
        <v>1</v>
      </c>
      <c r="AA137" s="10">
        <f t="shared" si="6"/>
        <v>0</v>
      </c>
      <c r="AB137" s="10">
        <f t="shared" si="5"/>
        <v>5</v>
      </c>
      <c r="AC137" s="188" t="s">
        <v>2016</v>
      </c>
    </row>
    <row r="138" spans="1:58" x14ac:dyDescent="0.2">
      <c r="A138" s="422" t="s">
        <v>5913</v>
      </c>
      <c r="B138" s="19" t="s">
        <v>5901</v>
      </c>
      <c r="C138" s="45" t="s">
        <v>1077</v>
      </c>
      <c r="D138" s="45" t="s">
        <v>1015</v>
      </c>
      <c r="E138" s="38" t="s">
        <v>991</v>
      </c>
      <c r="F138" s="38" t="s">
        <v>1122</v>
      </c>
      <c r="G138" s="168"/>
      <c r="H138" s="164">
        <v>58000000</v>
      </c>
      <c r="I138" s="168"/>
      <c r="J138" s="164">
        <v>58000000</v>
      </c>
      <c r="K138" s="168"/>
      <c r="L138" s="163">
        <f t="shared" si="4"/>
        <v>58000000</v>
      </c>
      <c r="M138" s="45" t="s">
        <v>1220</v>
      </c>
      <c r="N138" s="40"/>
      <c r="O138" s="45"/>
      <c r="Z138" s="2">
        <v>1</v>
      </c>
      <c r="AA138" s="10">
        <f t="shared" si="6"/>
        <v>0</v>
      </c>
      <c r="AB138" s="10">
        <f t="shared" si="5"/>
        <v>58</v>
      </c>
      <c r="AC138" s="188" t="s">
        <v>2016</v>
      </c>
    </row>
    <row r="139" spans="1:58" x14ac:dyDescent="0.2">
      <c r="A139" s="422" t="s">
        <v>5914</v>
      </c>
      <c r="B139" s="19" t="s">
        <v>5902</v>
      </c>
      <c r="C139" s="45" t="s">
        <v>1077</v>
      </c>
      <c r="D139" s="45" t="s">
        <v>1015</v>
      </c>
      <c r="E139" s="38" t="s">
        <v>991</v>
      </c>
      <c r="F139" s="38" t="s">
        <v>1123</v>
      </c>
      <c r="G139" s="168"/>
      <c r="H139" s="164">
        <v>10000000</v>
      </c>
      <c r="I139" s="168"/>
      <c r="J139" s="164">
        <v>10000000</v>
      </c>
      <c r="K139" s="168"/>
      <c r="L139" s="163">
        <f t="shared" si="4"/>
        <v>10000000</v>
      </c>
      <c r="M139" s="45" t="s">
        <v>1220</v>
      </c>
      <c r="N139" s="40"/>
      <c r="O139" s="45"/>
      <c r="Z139" s="2">
        <v>1</v>
      </c>
      <c r="AA139" s="10">
        <f t="shared" si="6"/>
        <v>0</v>
      </c>
      <c r="AB139" s="10">
        <f t="shared" si="5"/>
        <v>10</v>
      </c>
      <c r="AC139" s="188" t="s">
        <v>2016</v>
      </c>
    </row>
    <row r="140" spans="1:58" x14ac:dyDescent="0.2">
      <c r="A140" s="422" t="s">
        <v>5915</v>
      </c>
      <c r="B140" s="19" t="s">
        <v>5903</v>
      </c>
      <c r="C140" s="45" t="s">
        <v>1077</v>
      </c>
      <c r="D140" s="45" t="s">
        <v>1015</v>
      </c>
      <c r="E140" s="38" t="s">
        <v>991</v>
      </c>
      <c r="F140" s="38" t="s">
        <v>1124</v>
      </c>
      <c r="G140" s="168"/>
      <c r="H140" s="164">
        <v>36000000</v>
      </c>
      <c r="I140" s="168"/>
      <c r="J140" s="164">
        <v>36000000</v>
      </c>
      <c r="K140" s="168"/>
      <c r="L140" s="163">
        <f t="shared" si="4"/>
        <v>36000000</v>
      </c>
      <c r="M140" s="45" t="s">
        <v>1220</v>
      </c>
      <c r="N140" s="40"/>
      <c r="O140" s="45"/>
      <c r="Z140" s="2">
        <v>1</v>
      </c>
      <c r="AA140" s="10">
        <f t="shared" si="6"/>
        <v>0</v>
      </c>
      <c r="AB140" s="10">
        <f t="shared" si="5"/>
        <v>36</v>
      </c>
      <c r="AC140" s="188" t="s">
        <v>2016</v>
      </c>
    </row>
    <row r="141" spans="1:58" x14ac:dyDescent="0.2">
      <c r="A141" s="422" t="s">
        <v>5916</v>
      </c>
      <c r="B141" s="19" t="s">
        <v>5904</v>
      </c>
      <c r="C141" s="45" t="s">
        <v>1077</v>
      </c>
      <c r="D141" s="45" t="s">
        <v>1015</v>
      </c>
      <c r="E141" s="38" t="s">
        <v>991</v>
      </c>
      <c r="F141" s="38" t="s">
        <v>1125</v>
      </c>
      <c r="G141" s="168"/>
      <c r="H141" s="164">
        <v>10000000</v>
      </c>
      <c r="I141" s="168"/>
      <c r="J141" s="164">
        <v>10000000</v>
      </c>
      <c r="K141" s="168"/>
      <c r="L141" s="163">
        <f t="shared" si="4"/>
        <v>10000000</v>
      </c>
      <c r="M141" s="45" t="s">
        <v>1220</v>
      </c>
      <c r="N141" s="53"/>
      <c r="O141" s="562"/>
      <c r="Z141" s="2">
        <v>1</v>
      </c>
      <c r="AA141" s="10">
        <f t="shared" si="6"/>
        <v>0</v>
      </c>
      <c r="AB141" s="10">
        <f t="shared" si="5"/>
        <v>10</v>
      </c>
      <c r="AC141" s="188" t="s">
        <v>2016</v>
      </c>
    </row>
    <row r="142" spans="1:58" x14ac:dyDescent="0.2">
      <c r="A142" s="422" t="s">
        <v>5917</v>
      </c>
      <c r="B142" s="19" t="s">
        <v>5905</v>
      </c>
      <c r="C142" s="45" t="s">
        <v>1077</v>
      </c>
      <c r="D142" s="45" t="s">
        <v>1015</v>
      </c>
      <c r="E142" s="38" t="s">
        <v>991</v>
      </c>
      <c r="F142" s="38" t="s">
        <v>1126</v>
      </c>
      <c r="G142" s="168"/>
      <c r="H142" s="164">
        <v>45000000</v>
      </c>
      <c r="I142" s="168"/>
      <c r="J142" s="164">
        <v>45000000</v>
      </c>
      <c r="K142" s="168"/>
      <c r="L142" s="163">
        <f t="shared" si="4"/>
        <v>45000000</v>
      </c>
      <c r="M142" s="45" t="s">
        <v>1220</v>
      </c>
      <c r="N142" s="40"/>
      <c r="O142" s="45"/>
      <c r="Z142" s="2">
        <v>1</v>
      </c>
      <c r="AA142" s="10">
        <f t="shared" si="6"/>
        <v>0</v>
      </c>
      <c r="AB142" s="10">
        <f t="shared" si="5"/>
        <v>45</v>
      </c>
      <c r="AC142" s="188" t="s">
        <v>2016</v>
      </c>
    </row>
    <row r="143" spans="1:58" x14ac:dyDescent="0.2">
      <c r="A143" s="420" t="s">
        <v>5656</v>
      </c>
      <c r="B143" s="21" t="s">
        <v>5034</v>
      </c>
      <c r="C143" s="43" t="s">
        <v>1077</v>
      </c>
      <c r="D143" s="43" t="s">
        <v>1015</v>
      </c>
      <c r="E143" s="47" t="s">
        <v>988</v>
      </c>
      <c r="F143" s="38" t="s">
        <v>1127</v>
      </c>
      <c r="G143" s="167"/>
      <c r="H143" s="166">
        <v>300000000</v>
      </c>
      <c r="I143" s="167"/>
      <c r="J143" s="166">
        <v>300000000</v>
      </c>
      <c r="K143" s="167"/>
      <c r="L143" s="163">
        <f t="shared" si="4"/>
        <v>300000000</v>
      </c>
      <c r="M143" s="45" t="s">
        <v>1220</v>
      </c>
      <c r="N143" s="38"/>
      <c r="O143" s="45"/>
      <c r="P143" s="194" t="s">
        <v>965</v>
      </c>
      <c r="Q143" s="10">
        <v>0</v>
      </c>
      <c r="R143" s="10">
        <v>10</v>
      </c>
      <c r="S143" s="10">
        <v>30</v>
      </c>
      <c r="T143" s="10">
        <v>70</v>
      </c>
      <c r="U143" s="10">
        <v>70</v>
      </c>
      <c r="V143" s="10">
        <v>65</v>
      </c>
      <c r="W143" s="10">
        <v>55</v>
      </c>
      <c r="X143" s="2">
        <v>0</v>
      </c>
      <c r="Y143" s="2">
        <v>0</v>
      </c>
      <c r="Z143" s="2">
        <v>0</v>
      </c>
      <c r="AA143" s="10">
        <f t="shared" si="6"/>
        <v>0</v>
      </c>
      <c r="AB143" s="10"/>
      <c r="AC143" s="189" t="s">
        <v>856</v>
      </c>
      <c r="AD143" s="8">
        <v>44348</v>
      </c>
      <c r="AE143" s="8">
        <v>46203</v>
      </c>
      <c r="AF143" s="72" t="s">
        <v>710</v>
      </c>
      <c r="AG143" s="71">
        <v>1</v>
      </c>
      <c r="AH143" s="71"/>
      <c r="AI143" s="71"/>
      <c r="BD143" s="67" t="s">
        <v>1616</v>
      </c>
    </row>
    <row r="144" spans="1:58" x14ac:dyDescent="0.2">
      <c r="A144" s="420" t="s">
        <v>5657</v>
      </c>
      <c r="B144" s="421" t="s">
        <v>4784</v>
      </c>
      <c r="C144" s="45" t="s">
        <v>1077</v>
      </c>
      <c r="D144" s="45" t="s">
        <v>1015</v>
      </c>
      <c r="E144" s="74" t="s">
        <v>988</v>
      </c>
      <c r="F144" s="38" t="s">
        <v>1128</v>
      </c>
      <c r="G144" s="168"/>
      <c r="H144" s="164">
        <v>300000000</v>
      </c>
      <c r="I144" s="168"/>
      <c r="J144" s="164">
        <v>300000000</v>
      </c>
      <c r="K144" s="168"/>
      <c r="L144" s="163">
        <f t="shared" si="4"/>
        <v>300000000</v>
      </c>
      <c r="M144" s="45" t="s">
        <v>1220</v>
      </c>
      <c r="N144" s="40"/>
      <c r="O144" s="45"/>
      <c r="P144" s="194" t="s">
        <v>965</v>
      </c>
      <c r="Q144" s="10">
        <v>0</v>
      </c>
      <c r="R144" s="10">
        <v>30</v>
      </c>
      <c r="S144" s="10">
        <v>40</v>
      </c>
      <c r="T144" s="10">
        <v>80</v>
      </c>
      <c r="U144" s="10">
        <v>60</v>
      </c>
      <c r="V144" s="10">
        <v>50</v>
      </c>
      <c r="W144" s="10">
        <v>40</v>
      </c>
      <c r="X144" s="381">
        <f>210*0.4/300</f>
        <v>0.28000000000000003</v>
      </c>
      <c r="Y144" s="2">
        <v>0.4</v>
      </c>
      <c r="Z144" s="2">
        <v>0</v>
      </c>
      <c r="AA144" s="10">
        <f t="shared" si="6"/>
        <v>84.000000000000014</v>
      </c>
      <c r="AB144" s="10"/>
      <c r="AC144" s="189" t="s">
        <v>855</v>
      </c>
      <c r="AD144" s="8">
        <v>44348</v>
      </c>
      <c r="AE144" s="8">
        <v>46203</v>
      </c>
      <c r="AF144" s="72" t="s">
        <v>278</v>
      </c>
      <c r="AG144" s="71">
        <v>2</v>
      </c>
      <c r="AH144" s="71">
        <v>1</v>
      </c>
      <c r="AI144" s="71">
        <v>1</v>
      </c>
      <c r="AN144" s="66" t="s">
        <v>1624</v>
      </c>
      <c r="AQ144" s="335" t="s">
        <v>3970</v>
      </c>
      <c r="AS144" s="67" t="s">
        <v>1625</v>
      </c>
      <c r="BB144" s="67" t="s">
        <v>279</v>
      </c>
    </row>
    <row r="145" spans="1:58" s="70" customFormat="1" x14ac:dyDescent="0.2">
      <c r="A145" s="420" t="s">
        <v>5659</v>
      </c>
      <c r="B145" s="398" t="s">
        <v>5439</v>
      </c>
      <c r="C145" s="73" t="s">
        <v>1077</v>
      </c>
      <c r="D145" s="45" t="s">
        <v>1015</v>
      </c>
      <c r="E145" s="47" t="s">
        <v>988</v>
      </c>
      <c r="F145" s="20" t="s">
        <v>1935</v>
      </c>
      <c r="G145" s="165"/>
      <c r="H145" s="164"/>
      <c r="I145" s="165"/>
      <c r="J145" s="164"/>
      <c r="K145" s="164">
        <v>1455240000</v>
      </c>
      <c r="L145" s="163">
        <f t="shared" si="4"/>
        <v>1455240000</v>
      </c>
      <c r="M145" s="45" t="s">
        <v>1220</v>
      </c>
      <c r="N145" s="31"/>
      <c r="O145" s="45"/>
      <c r="P145" s="193" t="s">
        <v>1926</v>
      </c>
      <c r="Q145" s="10">
        <v>0</v>
      </c>
      <c r="R145" s="10">
        <v>207.7</v>
      </c>
      <c r="S145" s="10">
        <v>355.24</v>
      </c>
      <c r="T145" s="10">
        <v>284.89999999999998</v>
      </c>
      <c r="U145" s="10">
        <v>265.10000000000002</v>
      </c>
      <c r="V145" s="10">
        <v>260</v>
      </c>
      <c r="W145" s="10">
        <v>82.3</v>
      </c>
      <c r="X145" s="2"/>
      <c r="Y145" s="2"/>
      <c r="Z145" s="2"/>
      <c r="AA145" s="10">
        <f t="shared" si="6"/>
        <v>0</v>
      </c>
      <c r="AB145" s="10"/>
      <c r="AC145" s="189"/>
      <c r="AD145" s="8"/>
      <c r="AE145" s="8"/>
      <c r="AF145" s="72"/>
      <c r="AG145" s="71"/>
      <c r="AH145" s="71"/>
      <c r="AI145" s="71"/>
      <c r="AJ145" s="194"/>
      <c r="AK145" s="194"/>
      <c r="AL145" s="194"/>
      <c r="AM145" s="194"/>
      <c r="AN145" s="194"/>
      <c r="AO145" s="194"/>
      <c r="AP145" s="194"/>
      <c r="AQ145" s="194"/>
      <c r="AR145" s="194"/>
      <c r="AS145" s="194"/>
      <c r="AT145" s="194"/>
      <c r="AU145" s="194"/>
      <c r="AV145" s="194"/>
      <c r="AW145" s="194"/>
      <c r="AX145" s="194"/>
      <c r="AY145" s="194"/>
      <c r="AZ145" s="194"/>
      <c r="BA145" s="194"/>
      <c r="BB145" s="194"/>
      <c r="BC145" s="194"/>
      <c r="BD145" s="194"/>
      <c r="BE145" s="194"/>
      <c r="BF145" s="194"/>
    </row>
    <row r="146" spans="1:58" x14ac:dyDescent="0.2">
      <c r="A146" s="420" t="s">
        <v>5653</v>
      </c>
      <c r="B146" s="421" t="s">
        <v>5066</v>
      </c>
      <c r="C146" s="45" t="s">
        <v>1077</v>
      </c>
      <c r="D146" s="45" t="s">
        <v>1015</v>
      </c>
      <c r="E146" s="74" t="s">
        <v>988</v>
      </c>
      <c r="F146" s="38" t="s">
        <v>1129</v>
      </c>
      <c r="G146" s="168"/>
      <c r="H146" s="168"/>
      <c r="I146" s="164">
        <v>1020000000</v>
      </c>
      <c r="J146" s="164">
        <v>1020000000</v>
      </c>
      <c r="K146" s="164"/>
      <c r="L146" s="163">
        <f t="shared" si="4"/>
        <v>1020000000</v>
      </c>
      <c r="M146" s="45" t="s">
        <v>1220</v>
      </c>
      <c r="N146" s="40"/>
      <c r="O146" s="74" t="s">
        <v>6561</v>
      </c>
      <c r="P146" s="194" t="s">
        <v>966</v>
      </c>
      <c r="Q146" s="10">
        <v>0</v>
      </c>
      <c r="R146" s="10">
        <v>47</v>
      </c>
      <c r="S146" s="10">
        <v>97</v>
      </c>
      <c r="T146" s="10">
        <v>116</v>
      </c>
      <c r="U146" s="10">
        <v>240</v>
      </c>
      <c r="V146" s="10">
        <v>260</v>
      </c>
      <c r="W146" s="10">
        <v>260</v>
      </c>
      <c r="X146" s="382">
        <f>660*0.4/1020</f>
        <v>0.25882352941176473</v>
      </c>
      <c r="Y146" s="2">
        <v>0.4</v>
      </c>
      <c r="Z146" s="2">
        <v>0</v>
      </c>
      <c r="AA146" s="10">
        <f t="shared" si="6"/>
        <v>264.00000000000006</v>
      </c>
      <c r="AB146" s="10"/>
      <c r="AC146" s="189" t="s">
        <v>784</v>
      </c>
      <c r="AD146" s="8">
        <v>44348</v>
      </c>
      <c r="AE146" s="8">
        <v>46203</v>
      </c>
      <c r="AF146" s="72" t="s">
        <v>711</v>
      </c>
      <c r="AG146" s="71">
        <v>1</v>
      </c>
      <c r="AH146" s="71">
        <v>1</v>
      </c>
      <c r="AI146" s="71">
        <v>2</v>
      </c>
      <c r="AN146" s="66" t="s">
        <v>1563</v>
      </c>
      <c r="AP146" s="335" t="s">
        <v>3967</v>
      </c>
      <c r="AU146" s="335" t="s">
        <v>3968</v>
      </c>
      <c r="AZ146" s="67" t="s">
        <v>1594</v>
      </c>
    </row>
    <row r="147" spans="1:58" x14ac:dyDescent="0.2">
      <c r="A147" s="420" t="s">
        <v>5660</v>
      </c>
      <c r="B147" s="19" t="s">
        <v>5503</v>
      </c>
      <c r="C147" s="45" t="s">
        <v>1077</v>
      </c>
      <c r="D147" s="45" t="s">
        <v>1015</v>
      </c>
      <c r="E147" s="74" t="s">
        <v>988</v>
      </c>
      <c r="F147" s="38" t="s">
        <v>1130</v>
      </c>
      <c r="G147" s="168"/>
      <c r="H147" s="164">
        <v>600000000</v>
      </c>
      <c r="I147" s="168"/>
      <c r="J147" s="164">
        <v>600000000</v>
      </c>
      <c r="K147" s="168"/>
      <c r="L147" s="163">
        <f t="shared" si="4"/>
        <v>600000000</v>
      </c>
      <c r="M147" s="45" t="s">
        <v>1220</v>
      </c>
      <c r="N147" s="40"/>
      <c r="O147" s="74" t="s">
        <v>6562</v>
      </c>
      <c r="P147" s="194" t="s">
        <v>966</v>
      </c>
      <c r="Q147" s="10">
        <v>0</v>
      </c>
      <c r="R147" s="10">
        <v>0</v>
      </c>
      <c r="S147" s="10">
        <v>47</v>
      </c>
      <c r="T147" s="10">
        <v>52</v>
      </c>
      <c r="U147" s="10">
        <v>203</v>
      </c>
      <c r="V147" s="10">
        <v>150</v>
      </c>
      <c r="W147" s="10">
        <v>148</v>
      </c>
      <c r="X147" s="2">
        <v>0</v>
      </c>
      <c r="Y147" s="2">
        <v>0</v>
      </c>
      <c r="Z147" s="2">
        <v>0</v>
      </c>
      <c r="AA147" s="10">
        <f t="shared" si="6"/>
        <v>0</v>
      </c>
      <c r="AB147" s="10">
        <f>Z147*J147/1000000</f>
        <v>0</v>
      </c>
      <c r="AC147" s="189" t="s">
        <v>790</v>
      </c>
      <c r="AD147" s="8">
        <v>44348</v>
      </c>
      <c r="AE147" s="8">
        <v>46203</v>
      </c>
      <c r="AF147" s="72" t="s">
        <v>712</v>
      </c>
      <c r="AG147" s="71">
        <v>1</v>
      </c>
      <c r="AH147" s="71">
        <v>1</v>
      </c>
      <c r="AI147" s="71">
        <v>1</v>
      </c>
      <c r="AN147" s="66" t="s">
        <v>1626</v>
      </c>
      <c r="AP147" s="335" t="s">
        <v>3969</v>
      </c>
      <c r="BB147" s="67" t="s">
        <v>1601</v>
      </c>
    </row>
    <row r="148" spans="1:58" x14ac:dyDescent="0.2">
      <c r="A148" s="420" t="s">
        <v>5662</v>
      </c>
      <c r="B148" s="421" t="s">
        <v>4790</v>
      </c>
      <c r="C148" s="45" t="s">
        <v>1077</v>
      </c>
      <c r="D148" s="45" t="s">
        <v>1015</v>
      </c>
      <c r="E148" s="74" t="s">
        <v>988</v>
      </c>
      <c r="F148" s="38" t="s">
        <v>1131</v>
      </c>
      <c r="G148" s="168"/>
      <c r="H148" s="164">
        <v>300000000</v>
      </c>
      <c r="I148" s="168"/>
      <c r="J148" s="164">
        <v>300000000</v>
      </c>
      <c r="K148" s="168"/>
      <c r="L148" s="163">
        <f t="shared" si="4"/>
        <v>300000000</v>
      </c>
      <c r="M148" s="45" t="s">
        <v>1220</v>
      </c>
      <c r="N148" s="40"/>
      <c r="O148" s="74" t="s">
        <v>3429</v>
      </c>
      <c r="P148" s="194" t="s">
        <v>966</v>
      </c>
      <c r="Q148" s="10">
        <v>0</v>
      </c>
      <c r="R148" s="10">
        <v>3</v>
      </c>
      <c r="S148" s="10">
        <v>47.5</v>
      </c>
      <c r="T148" s="10">
        <v>73</v>
      </c>
      <c r="U148" s="10">
        <v>78</v>
      </c>
      <c r="V148" s="10">
        <v>60</v>
      </c>
      <c r="W148" s="10">
        <v>38.5</v>
      </c>
      <c r="X148" s="2">
        <v>0.4</v>
      </c>
      <c r="Y148" s="2">
        <v>1</v>
      </c>
      <c r="Z148" s="2">
        <v>0</v>
      </c>
      <c r="AA148" s="10">
        <f t="shared" si="6"/>
        <v>120</v>
      </c>
      <c r="AB148" s="10">
        <f>Z148*J148/1000000</f>
        <v>0</v>
      </c>
      <c r="AC148" s="189" t="s">
        <v>788</v>
      </c>
      <c r="AD148" s="8">
        <v>44377</v>
      </c>
      <c r="AE148" s="8">
        <v>46203</v>
      </c>
      <c r="AF148" s="72" t="s">
        <v>763</v>
      </c>
      <c r="AG148" s="71">
        <v>1</v>
      </c>
      <c r="AH148" s="71">
        <v>1</v>
      </c>
      <c r="AI148" s="71"/>
      <c r="AN148" s="66" t="s">
        <v>1627</v>
      </c>
      <c r="AX148" s="65" t="s">
        <v>1591</v>
      </c>
    </row>
    <row r="149" spans="1:58" x14ac:dyDescent="0.2">
      <c r="A149" s="420" t="s">
        <v>5663</v>
      </c>
      <c r="B149" s="19" t="s">
        <v>5504</v>
      </c>
      <c r="C149" s="43" t="s">
        <v>1077</v>
      </c>
      <c r="D149" s="43" t="s">
        <v>1015</v>
      </c>
      <c r="E149" s="47" t="s">
        <v>988</v>
      </c>
      <c r="F149" s="55" t="s">
        <v>6021</v>
      </c>
      <c r="G149" s="167"/>
      <c r="H149" s="166">
        <v>800000000</v>
      </c>
      <c r="I149" s="167"/>
      <c r="J149" s="166">
        <v>800000000</v>
      </c>
      <c r="K149" s="167"/>
      <c r="L149" s="163">
        <f t="shared" si="4"/>
        <v>800000000</v>
      </c>
      <c r="M149" s="45" t="s">
        <v>1220</v>
      </c>
      <c r="N149" s="38"/>
      <c r="O149" s="45"/>
      <c r="P149" s="194" t="s">
        <v>966</v>
      </c>
      <c r="Q149" s="10">
        <v>0</v>
      </c>
      <c r="R149" s="10">
        <v>15</v>
      </c>
      <c r="S149" s="10">
        <v>50</v>
      </c>
      <c r="T149" s="10">
        <v>63</v>
      </c>
      <c r="U149" s="10">
        <v>143</v>
      </c>
      <c r="V149" s="10">
        <v>240</v>
      </c>
      <c r="W149" s="10">
        <v>289</v>
      </c>
      <c r="X149" s="2">
        <v>0</v>
      </c>
      <c r="Y149" s="2">
        <v>1</v>
      </c>
      <c r="Z149" s="2">
        <v>0</v>
      </c>
      <c r="AA149" s="10">
        <f t="shared" si="6"/>
        <v>0</v>
      </c>
      <c r="AB149" s="10"/>
      <c r="AC149" s="189" t="s">
        <v>789</v>
      </c>
      <c r="AD149" s="8">
        <v>44348</v>
      </c>
      <c r="AE149" s="8">
        <v>46203</v>
      </c>
      <c r="AF149" s="72" t="s">
        <v>713</v>
      </c>
      <c r="AG149" s="71">
        <v>1</v>
      </c>
      <c r="AH149" s="71">
        <v>1</v>
      </c>
      <c r="AI149" s="71">
        <v>1</v>
      </c>
      <c r="AN149" s="66" t="s">
        <v>1628</v>
      </c>
      <c r="AV149" s="335" t="s">
        <v>3970</v>
      </c>
      <c r="BB149" s="65" t="s">
        <v>1629</v>
      </c>
    </row>
    <row r="150" spans="1:58" x14ac:dyDescent="0.2">
      <c r="A150" s="420" t="s">
        <v>5664</v>
      </c>
      <c r="B150" s="421" t="s">
        <v>5065</v>
      </c>
      <c r="C150" s="45" t="s">
        <v>1077</v>
      </c>
      <c r="D150" s="45" t="s">
        <v>1015</v>
      </c>
      <c r="E150" s="74" t="s">
        <v>988</v>
      </c>
      <c r="F150" s="38" t="s">
        <v>1132</v>
      </c>
      <c r="G150" s="168"/>
      <c r="H150" s="164">
        <v>300000000</v>
      </c>
      <c r="I150" s="168"/>
      <c r="J150" s="164">
        <v>300000000</v>
      </c>
      <c r="K150" s="168"/>
      <c r="L150" s="163">
        <f t="shared" si="4"/>
        <v>300000000</v>
      </c>
      <c r="M150" s="45" t="s">
        <v>1220</v>
      </c>
      <c r="N150" s="40"/>
      <c r="O150" s="45"/>
      <c r="P150" s="194" t="s">
        <v>966</v>
      </c>
      <c r="Q150" s="10">
        <v>0</v>
      </c>
      <c r="R150" s="10">
        <v>34</v>
      </c>
      <c r="S150" s="10">
        <v>54</v>
      </c>
      <c r="T150" s="10">
        <v>44</v>
      </c>
      <c r="U150" s="10">
        <v>48</v>
      </c>
      <c r="V150" s="10">
        <v>50</v>
      </c>
      <c r="W150" s="10">
        <v>70</v>
      </c>
      <c r="X150" s="382">
        <f>(165*0.4+65*0.4)/300</f>
        <v>0.30666666666666664</v>
      </c>
      <c r="Y150" s="2">
        <v>0</v>
      </c>
      <c r="Z150" s="381">
        <f>61/300</f>
        <v>0.20333333333333334</v>
      </c>
      <c r="AA150" s="10">
        <f t="shared" si="6"/>
        <v>92</v>
      </c>
      <c r="AB150" s="10">
        <f>Z150*J150/1000000</f>
        <v>61</v>
      </c>
      <c r="AC150" s="189" t="s">
        <v>858</v>
      </c>
      <c r="AD150" s="8">
        <v>44348</v>
      </c>
      <c r="AE150" s="8">
        <v>46203</v>
      </c>
      <c r="AF150" s="72" t="s">
        <v>298</v>
      </c>
      <c r="AG150" s="71">
        <v>1</v>
      </c>
      <c r="AH150" s="71">
        <v>1</v>
      </c>
      <c r="AI150" s="71"/>
      <c r="AR150" s="66" t="s">
        <v>299</v>
      </c>
      <c r="BD150" s="65" t="s">
        <v>1619</v>
      </c>
    </row>
    <row r="151" spans="1:58" x14ac:dyDescent="0.2">
      <c r="A151" s="420" t="s">
        <v>5665</v>
      </c>
      <c r="B151" s="421" t="s">
        <v>5016</v>
      </c>
      <c r="C151" s="41" t="s">
        <v>1077</v>
      </c>
      <c r="D151" s="41" t="s">
        <v>1015</v>
      </c>
      <c r="E151" s="52" t="s">
        <v>988</v>
      </c>
      <c r="F151" s="480" t="s">
        <v>6019</v>
      </c>
      <c r="G151" s="171"/>
      <c r="H151" s="172"/>
      <c r="I151" s="171"/>
      <c r="J151" s="172"/>
      <c r="K151" s="171"/>
      <c r="L151" s="171"/>
      <c r="M151" s="50" t="s">
        <v>1220</v>
      </c>
      <c r="N151" s="39"/>
      <c r="O151" s="50"/>
      <c r="P151" s="194" t="s">
        <v>965</v>
      </c>
      <c r="Q151" s="10">
        <v>0</v>
      </c>
      <c r="R151" s="10">
        <v>7.75</v>
      </c>
      <c r="S151" s="10">
        <v>7.75</v>
      </c>
      <c r="T151" s="10">
        <v>46.5</v>
      </c>
      <c r="U151" s="10">
        <v>46.5</v>
      </c>
      <c r="V151" s="10">
        <v>31</v>
      </c>
      <c r="W151" s="10">
        <v>15.5</v>
      </c>
      <c r="X151" s="2">
        <v>0</v>
      </c>
      <c r="Y151" s="2">
        <v>0</v>
      </c>
      <c r="Z151" s="2"/>
      <c r="AA151" s="10">
        <f t="shared" si="6"/>
        <v>0</v>
      </c>
      <c r="AB151" s="10"/>
      <c r="AC151" s="189" t="s">
        <v>853</v>
      </c>
      <c r="AD151" s="8">
        <v>44348</v>
      </c>
      <c r="AE151" s="8">
        <v>46203</v>
      </c>
      <c r="AF151" s="72" t="s">
        <v>714</v>
      </c>
      <c r="AG151" s="71"/>
      <c r="AH151" s="71">
        <v>1</v>
      </c>
      <c r="AI151" s="71"/>
      <c r="AT151" s="66" t="s">
        <v>1582</v>
      </c>
    </row>
    <row r="152" spans="1:58" x14ac:dyDescent="0.2">
      <c r="A152" s="422" t="s">
        <v>5931</v>
      </c>
      <c r="B152" s="21" t="s">
        <v>5935</v>
      </c>
      <c r="C152" s="43" t="s">
        <v>1077</v>
      </c>
      <c r="D152" s="43" t="s">
        <v>1015</v>
      </c>
      <c r="E152" s="38" t="s">
        <v>991</v>
      </c>
      <c r="F152" s="55" t="s">
        <v>6020</v>
      </c>
      <c r="G152" s="167"/>
      <c r="H152" s="166">
        <v>10000000</v>
      </c>
      <c r="I152" s="167"/>
      <c r="J152" s="166">
        <v>10000000</v>
      </c>
      <c r="K152" s="167"/>
      <c r="L152" s="163">
        <f>J152+K152</f>
        <v>10000000</v>
      </c>
      <c r="M152" s="45" t="s">
        <v>1220</v>
      </c>
      <c r="N152" s="38"/>
      <c r="O152" s="45"/>
      <c r="Z152" s="2">
        <v>1</v>
      </c>
      <c r="AA152" s="10"/>
      <c r="AB152" s="10">
        <f t="shared" ref="AB152:AB173" si="7">Z152*J152/1000000</f>
        <v>10</v>
      </c>
      <c r="AC152" s="188" t="s">
        <v>2016</v>
      </c>
    </row>
    <row r="153" spans="1:58" x14ac:dyDescent="0.2">
      <c r="A153" s="422" t="s">
        <v>5932</v>
      </c>
      <c r="B153" s="21" t="s">
        <v>5936</v>
      </c>
      <c r="C153" s="45" t="s">
        <v>1077</v>
      </c>
      <c r="D153" s="45" t="s">
        <v>1015</v>
      </c>
      <c r="E153" s="38" t="s">
        <v>991</v>
      </c>
      <c r="F153" s="38" t="s">
        <v>1133</v>
      </c>
      <c r="G153" s="168"/>
      <c r="H153" s="164">
        <v>115000000</v>
      </c>
      <c r="I153" s="168"/>
      <c r="J153" s="164">
        <v>115000000</v>
      </c>
      <c r="K153" s="168"/>
      <c r="L153" s="163">
        <f>J153+K153</f>
        <v>115000000</v>
      </c>
      <c r="M153" s="45" t="s">
        <v>1220</v>
      </c>
      <c r="N153" s="40"/>
      <c r="O153" s="45"/>
      <c r="Z153" s="2">
        <v>1</v>
      </c>
      <c r="AA153" s="10"/>
      <c r="AB153" s="10">
        <f t="shared" si="7"/>
        <v>115</v>
      </c>
      <c r="AC153" s="188" t="s">
        <v>2016</v>
      </c>
    </row>
    <row r="154" spans="1:58" x14ac:dyDescent="0.2">
      <c r="A154" s="422" t="s">
        <v>5933</v>
      </c>
      <c r="B154" s="21" t="s">
        <v>5937</v>
      </c>
      <c r="C154" s="45" t="s">
        <v>1077</v>
      </c>
      <c r="D154" s="45" t="s">
        <v>1015</v>
      </c>
      <c r="E154" s="38" t="s">
        <v>991</v>
      </c>
      <c r="F154" s="38" t="s">
        <v>1134</v>
      </c>
      <c r="G154" s="168"/>
      <c r="H154" s="164">
        <v>10000000</v>
      </c>
      <c r="I154" s="168"/>
      <c r="J154" s="164">
        <v>10000000</v>
      </c>
      <c r="K154" s="168"/>
      <c r="L154" s="163">
        <f>J154+K154</f>
        <v>10000000</v>
      </c>
      <c r="M154" s="45" t="s">
        <v>1220</v>
      </c>
      <c r="N154" s="40"/>
      <c r="O154" s="45"/>
      <c r="Z154" s="2">
        <v>1</v>
      </c>
      <c r="AA154" s="10"/>
      <c r="AB154" s="10">
        <f t="shared" si="7"/>
        <v>10</v>
      </c>
      <c r="AC154" s="188" t="s">
        <v>2016</v>
      </c>
    </row>
    <row r="155" spans="1:58" x14ac:dyDescent="0.2">
      <c r="A155" s="422" t="s">
        <v>5934</v>
      </c>
      <c r="B155" s="21" t="s">
        <v>5938</v>
      </c>
      <c r="C155" s="45" t="s">
        <v>1077</v>
      </c>
      <c r="D155" s="45" t="s">
        <v>1015</v>
      </c>
      <c r="E155" s="38" t="s">
        <v>991</v>
      </c>
      <c r="F155" s="38" t="s">
        <v>1135</v>
      </c>
      <c r="G155" s="168"/>
      <c r="H155" s="164">
        <v>20000000</v>
      </c>
      <c r="I155" s="168"/>
      <c r="J155" s="164">
        <v>20000000</v>
      </c>
      <c r="K155" s="168"/>
      <c r="L155" s="163">
        <f>J155+K155</f>
        <v>20000000</v>
      </c>
      <c r="M155" s="45" t="s">
        <v>1220</v>
      </c>
      <c r="N155" s="40"/>
      <c r="O155" s="45"/>
      <c r="Z155" s="2">
        <v>1</v>
      </c>
      <c r="AA155" s="10"/>
      <c r="AB155" s="10">
        <f t="shared" si="7"/>
        <v>20</v>
      </c>
      <c r="AC155" s="188" t="s">
        <v>2016</v>
      </c>
    </row>
    <row r="156" spans="1:58" x14ac:dyDescent="0.2">
      <c r="A156" s="420" t="s">
        <v>5666</v>
      </c>
      <c r="B156" s="421" t="s">
        <v>4801</v>
      </c>
      <c r="C156" s="45" t="s">
        <v>1077</v>
      </c>
      <c r="D156" s="45" t="s">
        <v>1015</v>
      </c>
      <c r="E156" s="74" t="s">
        <v>988</v>
      </c>
      <c r="F156" s="38" t="s">
        <v>1141</v>
      </c>
      <c r="G156" s="168"/>
      <c r="H156" s="164">
        <v>114000000</v>
      </c>
      <c r="I156" s="168"/>
      <c r="J156" s="164">
        <v>114000000</v>
      </c>
      <c r="K156" s="168"/>
      <c r="L156" s="163">
        <f>J156+K156</f>
        <v>114000000</v>
      </c>
      <c r="M156" s="45" t="s">
        <v>1223</v>
      </c>
      <c r="N156" s="40"/>
      <c r="O156" s="45"/>
      <c r="P156" s="194" t="s">
        <v>965</v>
      </c>
      <c r="Q156" s="10">
        <v>0</v>
      </c>
      <c r="R156" s="10">
        <v>6.04</v>
      </c>
      <c r="S156" s="10">
        <v>24.53</v>
      </c>
      <c r="T156" s="10">
        <v>32.97</v>
      </c>
      <c r="U156" s="10">
        <v>27.11</v>
      </c>
      <c r="V156" s="10">
        <v>16.27</v>
      </c>
      <c r="W156" s="10">
        <v>7.1</v>
      </c>
      <c r="X156" s="2">
        <v>0</v>
      </c>
      <c r="Y156" s="2">
        <v>0</v>
      </c>
      <c r="Z156" s="2">
        <v>1</v>
      </c>
      <c r="AA156" s="10">
        <f>X156*J156/1000000</f>
        <v>0</v>
      </c>
      <c r="AB156" s="10">
        <f t="shared" si="7"/>
        <v>114</v>
      </c>
      <c r="AC156" s="189" t="s">
        <v>787</v>
      </c>
      <c r="AD156" s="8">
        <v>44197</v>
      </c>
      <c r="AE156" s="8">
        <v>46203</v>
      </c>
      <c r="AF156" s="72" t="s">
        <v>715</v>
      </c>
      <c r="AG156" s="130">
        <v>1</v>
      </c>
      <c r="AH156" s="130">
        <v>1</v>
      </c>
      <c r="AI156" s="130"/>
      <c r="AL156" s="66" t="s">
        <v>1546</v>
      </c>
      <c r="AV156" s="65" t="s">
        <v>1630</v>
      </c>
    </row>
    <row r="157" spans="1:58" x14ac:dyDescent="0.2">
      <c r="A157" s="420" t="s">
        <v>5667</v>
      </c>
      <c r="B157" s="421" t="s">
        <v>4804</v>
      </c>
      <c r="C157" s="42" t="s">
        <v>1077</v>
      </c>
      <c r="D157" s="42" t="s">
        <v>1015</v>
      </c>
      <c r="E157" s="51" t="s">
        <v>988</v>
      </c>
      <c r="F157" s="37" t="s">
        <v>1142</v>
      </c>
      <c r="G157" s="169"/>
      <c r="H157" s="170"/>
      <c r="I157" s="169"/>
      <c r="J157" s="170"/>
      <c r="K157" s="169"/>
      <c r="L157" s="169"/>
      <c r="M157" s="50" t="s">
        <v>1223</v>
      </c>
      <c r="N157" s="39"/>
      <c r="O157" s="50"/>
      <c r="P157" s="194" t="s">
        <v>966</v>
      </c>
      <c r="Q157" s="10"/>
      <c r="R157" s="10"/>
      <c r="S157" s="10"/>
      <c r="T157" s="10"/>
      <c r="U157" s="10"/>
      <c r="V157" s="10"/>
      <c r="W157" s="10"/>
      <c r="X157" s="383"/>
      <c r="Y157" s="382">
        <f>893*0.4/1786</f>
        <v>0.20000000000000004</v>
      </c>
      <c r="Z157" s="2">
        <v>0</v>
      </c>
      <c r="AA157" s="379"/>
      <c r="AB157" s="10">
        <f t="shared" si="7"/>
        <v>0</v>
      </c>
      <c r="AC157" s="189" t="s">
        <v>786</v>
      </c>
      <c r="AD157" s="8">
        <v>44348</v>
      </c>
      <c r="AE157" s="8">
        <v>46265</v>
      </c>
      <c r="AF157" s="72" t="s">
        <v>294</v>
      </c>
      <c r="AG157" s="130">
        <v>7</v>
      </c>
      <c r="AH157" s="130">
        <v>5</v>
      </c>
      <c r="AI157" s="130"/>
    </row>
    <row r="158" spans="1:58" x14ac:dyDescent="0.2">
      <c r="A158" s="422" t="s">
        <v>5939</v>
      </c>
      <c r="B158" s="21" t="s">
        <v>5945</v>
      </c>
      <c r="C158" s="45" t="s">
        <v>1077</v>
      </c>
      <c r="D158" s="45" t="s">
        <v>1015</v>
      </c>
      <c r="E158" s="38" t="s">
        <v>991</v>
      </c>
      <c r="F158" s="38" t="s">
        <v>1143</v>
      </c>
      <c r="G158" s="168"/>
      <c r="H158" s="164">
        <v>500000000</v>
      </c>
      <c r="I158" s="168"/>
      <c r="J158" s="164">
        <v>500000000</v>
      </c>
      <c r="K158" s="168"/>
      <c r="L158" s="163">
        <f t="shared" ref="L158:L163" si="8">J158+K158</f>
        <v>500000000</v>
      </c>
      <c r="M158" s="45" t="s">
        <v>1223</v>
      </c>
      <c r="N158" s="40"/>
      <c r="O158" s="45"/>
      <c r="S158" s="362">
        <v>100</v>
      </c>
      <c r="T158" s="362">
        <v>180</v>
      </c>
      <c r="U158" s="362">
        <v>180</v>
      </c>
      <c r="V158" s="362">
        <v>40</v>
      </c>
      <c r="X158" s="382">
        <f t="shared" ref="X158:X163" si="9">893*0.4/1786</f>
        <v>0.20000000000000004</v>
      </c>
      <c r="AA158" s="10">
        <f t="shared" ref="AA158:AA164" si="10">X158*J158/1000000</f>
        <v>100.00000000000001</v>
      </c>
      <c r="AB158" s="10">
        <f t="shared" si="7"/>
        <v>0</v>
      </c>
      <c r="AC158" s="188" t="s">
        <v>2016</v>
      </c>
      <c r="AL158" s="66" t="s">
        <v>1558</v>
      </c>
      <c r="BB158" s="67" t="s">
        <v>295</v>
      </c>
    </row>
    <row r="159" spans="1:58" x14ac:dyDescent="0.2">
      <c r="A159" s="422" t="s">
        <v>5940</v>
      </c>
      <c r="B159" s="21" t="s">
        <v>5946</v>
      </c>
      <c r="C159" s="45" t="s">
        <v>1077</v>
      </c>
      <c r="D159" s="45" t="s">
        <v>1015</v>
      </c>
      <c r="E159" s="38" t="s">
        <v>991</v>
      </c>
      <c r="F159" s="38" t="s">
        <v>1144</v>
      </c>
      <c r="G159" s="168"/>
      <c r="H159" s="164">
        <v>98000000</v>
      </c>
      <c r="I159" s="168"/>
      <c r="J159" s="164">
        <v>98000000</v>
      </c>
      <c r="K159" s="168"/>
      <c r="L159" s="163">
        <f t="shared" si="8"/>
        <v>98000000</v>
      </c>
      <c r="M159" s="45" t="s">
        <v>1223</v>
      </c>
      <c r="N159" s="40"/>
      <c r="O159" s="45"/>
      <c r="S159" s="362">
        <v>18</v>
      </c>
      <c r="T159" s="362">
        <v>10</v>
      </c>
      <c r="U159" s="362">
        <v>10</v>
      </c>
      <c r="V159" s="362">
        <v>60</v>
      </c>
      <c r="X159" s="382">
        <f t="shared" si="9"/>
        <v>0.20000000000000004</v>
      </c>
      <c r="AA159" s="10">
        <f t="shared" si="10"/>
        <v>19.600000000000005</v>
      </c>
      <c r="AB159" s="10">
        <f t="shared" si="7"/>
        <v>0</v>
      </c>
      <c r="AC159" s="188" t="s">
        <v>2016</v>
      </c>
    </row>
    <row r="160" spans="1:58" x14ac:dyDescent="0.2">
      <c r="A160" s="422" t="s">
        <v>5941</v>
      </c>
      <c r="B160" s="21" t="s">
        <v>5947</v>
      </c>
      <c r="C160" s="45" t="s">
        <v>1077</v>
      </c>
      <c r="D160" s="45" t="s">
        <v>1015</v>
      </c>
      <c r="E160" s="38" t="s">
        <v>991</v>
      </c>
      <c r="F160" s="38" t="s">
        <v>1145</v>
      </c>
      <c r="G160" s="168"/>
      <c r="H160" s="164">
        <v>500000000</v>
      </c>
      <c r="I160" s="168"/>
      <c r="J160" s="164">
        <v>500000000</v>
      </c>
      <c r="K160" s="168"/>
      <c r="L160" s="163">
        <f t="shared" si="8"/>
        <v>500000000</v>
      </c>
      <c r="M160" s="45" t="s">
        <v>1223</v>
      </c>
      <c r="N160" s="40"/>
      <c r="O160" s="45"/>
      <c r="R160" s="362">
        <v>350</v>
      </c>
      <c r="S160" s="362">
        <v>150</v>
      </c>
      <c r="T160" s="333"/>
      <c r="X160" s="382">
        <f t="shared" si="9"/>
        <v>0.20000000000000004</v>
      </c>
      <c r="AA160" s="10">
        <f t="shared" si="10"/>
        <v>100.00000000000001</v>
      </c>
      <c r="AB160" s="10">
        <f t="shared" si="7"/>
        <v>0</v>
      </c>
      <c r="AC160" s="188" t="s">
        <v>2016</v>
      </c>
      <c r="AL160" s="66" t="s">
        <v>1631</v>
      </c>
      <c r="AP160" s="65" t="s">
        <v>1634</v>
      </c>
      <c r="BB160" s="67" t="s">
        <v>1605</v>
      </c>
    </row>
    <row r="161" spans="1:58" x14ac:dyDescent="0.2">
      <c r="A161" s="422" t="s">
        <v>5942</v>
      </c>
      <c r="B161" s="21" t="s">
        <v>5948</v>
      </c>
      <c r="C161" s="43" t="s">
        <v>1077</v>
      </c>
      <c r="D161" s="43" t="s">
        <v>1015</v>
      </c>
      <c r="E161" s="38" t="s">
        <v>991</v>
      </c>
      <c r="F161" s="38" t="s">
        <v>1146</v>
      </c>
      <c r="G161" s="167"/>
      <c r="H161" s="166">
        <v>358000000</v>
      </c>
      <c r="I161" s="167"/>
      <c r="J161" s="166">
        <v>358000000</v>
      </c>
      <c r="K161" s="167"/>
      <c r="L161" s="163">
        <f t="shared" si="8"/>
        <v>358000000</v>
      </c>
      <c r="M161" s="45" t="s">
        <v>1223</v>
      </c>
      <c r="N161" s="40"/>
      <c r="O161" s="45"/>
      <c r="R161" s="362">
        <v>100</v>
      </c>
      <c r="S161" s="362">
        <v>58</v>
      </c>
      <c r="T161" s="362">
        <v>100</v>
      </c>
      <c r="U161" s="362">
        <v>50</v>
      </c>
      <c r="V161" s="362">
        <v>50</v>
      </c>
      <c r="X161" s="382">
        <f t="shared" si="9"/>
        <v>0.20000000000000004</v>
      </c>
      <c r="AA161" s="10">
        <f t="shared" si="10"/>
        <v>71.600000000000009</v>
      </c>
      <c r="AB161" s="10">
        <f t="shared" si="7"/>
        <v>0</v>
      </c>
      <c r="AC161" s="188" t="s">
        <v>2016</v>
      </c>
      <c r="AL161" s="66" t="s">
        <v>1632</v>
      </c>
      <c r="BB161" s="67" t="s">
        <v>1608</v>
      </c>
    </row>
    <row r="162" spans="1:58" x14ac:dyDescent="0.2">
      <c r="A162" s="422" t="s">
        <v>5943</v>
      </c>
      <c r="B162" s="21" t="s">
        <v>5949</v>
      </c>
      <c r="C162" s="43" t="s">
        <v>1077</v>
      </c>
      <c r="D162" s="43" t="s">
        <v>1015</v>
      </c>
      <c r="E162" s="38" t="s">
        <v>991</v>
      </c>
      <c r="F162" s="38" t="s">
        <v>1147</v>
      </c>
      <c r="G162" s="167"/>
      <c r="H162" s="166">
        <v>180000000</v>
      </c>
      <c r="I162" s="167"/>
      <c r="J162" s="166">
        <v>180000000</v>
      </c>
      <c r="K162" s="167"/>
      <c r="L162" s="163">
        <f t="shared" si="8"/>
        <v>180000000</v>
      </c>
      <c r="M162" s="45" t="s">
        <v>1223</v>
      </c>
      <c r="N162" s="40"/>
      <c r="O162" s="45"/>
      <c r="S162" s="362">
        <v>40</v>
      </c>
      <c r="T162" s="362">
        <v>40</v>
      </c>
      <c r="U162" s="362">
        <v>50</v>
      </c>
      <c r="V162" s="362">
        <v>50</v>
      </c>
      <c r="X162" s="382">
        <f t="shared" si="9"/>
        <v>0.20000000000000004</v>
      </c>
      <c r="AA162" s="10">
        <f t="shared" si="10"/>
        <v>36.000000000000007</v>
      </c>
      <c r="AB162" s="10">
        <f t="shared" si="7"/>
        <v>0</v>
      </c>
      <c r="AC162" s="188" t="s">
        <v>2016</v>
      </c>
      <c r="AL162" s="66" t="s">
        <v>1633</v>
      </c>
      <c r="BB162" s="65" t="s">
        <v>1610</v>
      </c>
    </row>
    <row r="163" spans="1:58" x14ac:dyDescent="0.2">
      <c r="A163" s="422" t="s">
        <v>5944</v>
      </c>
      <c r="B163" s="21" t="s">
        <v>5950</v>
      </c>
      <c r="C163" s="43" t="s">
        <v>1077</v>
      </c>
      <c r="D163" s="43" t="s">
        <v>1015</v>
      </c>
      <c r="E163" s="38" t="s">
        <v>991</v>
      </c>
      <c r="F163" s="55" t="s">
        <v>4044</v>
      </c>
      <c r="G163" s="167"/>
      <c r="H163" s="166">
        <v>150000000</v>
      </c>
      <c r="I163" s="167"/>
      <c r="J163" s="166">
        <v>150000000</v>
      </c>
      <c r="K163" s="167"/>
      <c r="L163" s="163">
        <f t="shared" si="8"/>
        <v>150000000</v>
      </c>
      <c r="M163" s="45" t="s">
        <v>1223</v>
      </c>
      <c r="N163" s="40"/>
      <c r="O163" s="45"/>
      <c r="T163" s="362">
        <v>130</v>
      </c>
      <c r="U163" s="362">
        <v>20</v>
      </c>
      <c r="X163" s="382">
        <f t="shared" si="9"/>
        <v>0.20000000000000004</v>
      </c>
      <c r="AA163" s="10">
        <f t="shared" si="10"/>
        <v>30.000000000000007</v>
      </c>
      <c r="AB163" s="10">
        <f t="shared" si="7"/>
        <v>0</v>
      </c>
      <c r="AC163" s="188" t="s">
        <v>2016</v>
      </c>
      <c r="AL163" s="66" t="s">
        <v>1552</v>
      </c>
      <c r="AP163" s="65" t="s">
        <v>1636</v>
      </c>
      <c r="BB163" s="67" t="s">
        <v>1613</v>
      </c>
    </row>
    <row r="164" spans="1:58" x14ac:dyDescent="0.2">
      <c r="A164" s="420" t="s">
        <v>5668</v>
      </c>
      <c r="B164" s="19" t="s">
        <v>5505</v>
      </c>
      <c r="C164" s="42" t="s">
        <v>1077</v>
      </c>
      <c r="D164" s="42" t="s">
        <v>1015</v>
      </c>
      <c r="E164" s="51" t="s">
        <v>988</v>
      </c>
      <c r="F164" s="37" t="s">
        <v>1148</v>
      </c>
      <c r="G164" s="169"/>
      <c r="H164" s="170"/>
      <c r="I164" s="169"/>
      <c r="J164" s="170"/>
      <c r="K164" s="169"/>
      <c r="L164" s="169"/>
      <c r="M164" s="50" t="s">
        <v>1223</v>
      </c>
      <c r="N164" s="39"/>
      <c r="O164" s="50"/>
      <c r="P164" s="194" t="s">
        <v>966</v>
      </c>
      <c r="Q164" s="10">
        <v>0</v>
      </c>
      <c r="R164" s="10">
        <v>25</v>
      </c>
      <c r="S164" s="10">
        <v>75</v>
      </c>
      <c r="T164" s="10">
        <v>75</v>
      </c>
      <c r="U164" s="10">
        <v>150</v>
      </c>
      <c r="V164" s="10">
        <v>100</v>
      </c>
      <c r="W164" s="10">
        <v>75</v>
      </c>
      <c r="X164" s="2">
        <v>0</v>
      </c>
      <c r="Y164" s="2">
        <v>0</v>
      </c>
      <c r="Z164" s="2">
        <v>0</v>
      </c>
      <c r="AA164" s="10">
        <f t="shared" si="10"/>
        <v>0</v>
      </c>
      <c r="AB164" s="10">
        <f t="shared" si="7"/>
        <v>0</v>
      </c>
      <c r="AC164" s="189" t="s">
        <v>785</v>
      </c>
      <c r="AD164" s="8">
        <v>44348</v>
      </c>
      <c r="AE164" s="8">
        <v>46203</v>
      </c>
      <c r="AF164" s="72" t="s">
        <v>716</v>
      </c>
      <c r="AG164" s="71">
        <v>2</v>
      </c>
      <c r="AH164" s="71">
        <v>1</v>
      </c>
      <c r="AI164" s="71"/>
      <c r="AN164" s="66" t="s">
        <v>1573</v>
      </c>
      <c r="AX164" s="65" t="s">
        <v>292</v>
      </c>
      <c r="BD164" s="65" t="s">
        <v>1622</v>
      </c>
    </row>
    <row r="165" spans="1:58" x14ac:dyDescent="0.2">
      <c r="A165" s="422" t="s">
        <v>5951</v>
      </c>
      <c r="B165" s="19" t="s">
        <v>5957</v>
      </c>
      <c r="C165" s="45" t="s">
        <v>1077</v>
      </c>
      <c r="D165" s="45" t="s">
        <v>1015</v>
      </c>
      <c r="E165" s="38" t="s">
        <v>991</v>
      </c>
      <c r="F165" s="38" t="s">
        <v>1149</v>
      </c>
      <c r="G165" s="168"/>
      <c r="H165" s="164">
        <v>170000000</v>
      </c>
      <c r="I165" s="168"/>
      <c r="J165" s="164">
        <v>170000000</v>
      </c>
      <c r="K165" s="168"/>
      <c r="L165" s="163">
        <f t="shared" ref="L165:L173" si="11">J165+K165</f>
        <v>170000000</v>
      </c>
      <c r="M165" s="45" t="s">
        <v>1223</v>
      </c>
      <c r="N165" s="40"/>
      <c r="O165" s="45"/>
      <c r="AA165" s="379"/>
      <c r="AB165" s="10">
        <f t="shared" si="7"/>
        <v>0</v>
      </c>
      <c r="AC165" s="188" t="s">
        <v>2016</v>
      </c>
    </row>
    <row r="166" spans="1:58" x14ac:dyDescent="0.2">
      <c r="A166" s="422" t="s">
        <v>5952</v>
      </c>
      <c r="B166" s="19" t="s">
        <v>5958</v>
      </c>
      <c r="C166" s="45" t="s">
        <v>1077</v>
      </c>
      <c r="D166" s="45" t="s">
        <v>1015</v>
      </c>
      <c r="E166" s="38" t="s">
        <v>991</v>
      </c>
      <c r="F166" s="38" t="s">
        <v>1150</v>
      </c>
      <c r="G166" s="168"/>
      <c r="H166" s="164">
        <v>160000000</v>
      </c>
      <c r="I166" s="168"/>
      <c r="J166" s="164">
        <v>160000000</v>
      </c>
      <c r="K166" s="168"/>
      <c r="L166" s="163">
        <f t="shared" si="11"/>
        <v>160000000</v>
      </c>
      <c r="M166" s="45" t="s">
        <v>1223</v>
      </c>
      <c r="N166" s="40"/>
      <c r="O166" s="45"/>
      <c r="AA166" s="379"/>
      <c r="AB166" s="10">
        <f t="shared" si="7"/>
        <v>0</v>
      </c>
      <c r="AC166" s="188" t="s">
        <v>2016</v>
      </c>
    </row>
    <row r="167" spans="1:58" x14ac:dyDescent="0.2">
      <c r="A167" s="422" t="s">
        <v>5953</v>
      </c>
      <c r="B167" s="19" t="s">
        <v>5959</v>
      </c>
      <c r="C167" s="45" t="s">
        <v>1077</v>
      </c>
      <c r="D167" s="45" t="s">
        <v>1015</v>
      </c>
      <c r="E167" s="38" t="s">
        <v>991</v>
      </c>
      <c r="F167" s="38" t="s">
        <v>1151</v>
      </c>
      <c r="G167" s="168"/>
      <c r="H167" s="164">
        <v>90000000</v>
      </c>
      <c r="I167" s="168"/>
      <c r="J167" s="164">
        <v>90000000</v>
      </c>
      <c r="K167" s="168"/>
      <c r="L167" s="163">
        <f t="shared" si="11"/>
        <v>90000000</v>
      </c>
      <c r="M167" s="45" t="s">
        <v>1223</v>
      </c>
      <c r="N167" s="40"/>
      <c r="O167" s="45"/>
      <c r="AA167" s="379"/>
      <c r="AB167" s="10">
        <f t="shared" si="7"/>
        <v>0</v>
      </c>
      <c r="AC167" s="188" t="s">
        <v>2016</v>
      </c>
    </row>
    <row r="168" spans="1:58" x14ac:dyDescent="0.2">
      <c r="A168" s="422" t="s">
        <v>5954</v>
      </c>
      <c r="B168" s="19" t="s">
        <v>5960</v>
      </c>
      <c r="C168" s="45" t="s">
        <v>1077</v>
      </c>
      <c r="D168" s="45" t="s">
        <v>1015</v>
      </c>
      <c r="E168" s="38" t="s">
        <v>991</v>
      </c>
      <c r="F168" s="38" t="s">
        <v>1152</v>
      </c>
      <c r="G168" s="168"/>
      <c r="H168" s="164">
        <v>60000000</v>
      </c>
      <c r="I168" s="168"/>
      <c r="J168" s="164">
        <v>60000000</v>
      </c>
      <c r="K168" s="168"/>
      <c r="L168" s="163">
        <f t="shared" si="11"/>
        <v>60000000</v>
      </c>
      <c r="M168" s="45" t="s">
        <v>1223</v>
      </c>
      <c r="N168" s="40"/>
      <c r="O168" s="45"/>
      <c r="AA168" s="379"/>
      <c r="AB168" s="10">
        <f t="shared" si="7"/>
        <v>0</v>
      </c>
      <c r="AC168" s="188" t="s">
        <v>2016</v>
      </c>
    </row>
    <row r="169" spans="1:58" x14ac:dyDescent="0.2">
      <c r="A169" s="422" t="s">
        <v>5955</v>
      </c>
      <c r="B169" s="19" t="s">
        <v>5961</v>
      </c>
      <c r="C169" s="45" t="s">
        <v>1077</v>
      </c>
      <c r="D169" s="45" t="s">
        <v>1015</v>
      </c>
      <c r="E169" s="38" t="s">
        <v>991</v>
      </c>
      <c r="F169" s="38" t="s">
        <v>1153</v>
      </c>
      <c r="G169" s="168"/>
      <c r="H169" s="164">
        <v>10000000</v>
      </c>
      <c r="I169" s="168"/>
      <c r="J169" s="164">
        <v>10000000</v>
      </c>
      <c r="K169" s="168"/>
      <c r="L169" s="163">
        <f t="shared" si="11"/>
        <v>10000000</v>
      </c>
      <c r="M169" s="45" t="s">
        <v>1223</v>
      </c>
      <c r="N169" s="40"/>
      <c r="O169" s="45"/>
      <c r="AA169" s="379"/>
      <c r="AB169" s="10">
        <f t="shared" si="7"/>
        <v>0</v>
      </c>
      <c r="AC169" s="188" t="s">
        <v>2016</v>
      </c>
    </row>
    <row r="170" spans="1:58" x14ac:dyDescent="0.2">
      <c r="A170" s="422" t="s">
        <v>5956</v>
      </c>
      <c r="B170" s="19" t="s">
        <v>5962</v>
      </c>
      <c r="C170" s="45" t="s">
        <v>1077</v>
      </c>
      <c r="D170" s="45" t="s">
        <v>1015</v>
      </c>
      <c r="E170" s="38" t="s">
        <v>991</v>
      </c>
      <c r="F170" s="38" t="s">
        <v>1154</v>
      </c>
      <c r="G170" s="168"/>
      <c r="H170" s="164">
        <v>10000000</v>
      </c>
      <c r="I170" s="168"/>
      <c r="J170" s="164">
        <v>10000000</v>
      </c>
      <c r="K170" s="168"/>
      <c r="L170" s="163">
        <f t="shared" si="11"/>
        <v>10000000</v>
      </c>
      <c r="M170" s="45" t="s">
        <v>1223</v>
      </c>
      <c r="N170" s="40"/>
      <c r="O170" s="45"/>
      <c r="AA170" s="379"/>
      <c r="AB170" s="10">
        <f t="shared" si="7"/>
        <v>0</v>
      </c>
      <c r="AC170" s="188" t="s">
        <v>2016</v>
      </c>
    </row>
    <row r="171" spans="1:58" x14ac:dyDescent="0.2">
      <c r="A171" s="420" t="s">
        <v>5669</v>
      </c>
      <c r="B171" s="19" t="s">
        <v>5506</v>
      </c>
      <c r="C171" s="43" t="s">
        <v>1077</v>
      </c>
      <c r="D171" s="43" t="s">
        <v>1015</v>
      </c>
      <c r="E171" s="193" t="s">
        <v>1256</v>
      </c>
      <c r="F171" s="6" t="s">
        <v>1262</v>
      </c>
      <c r="G171" s="164"/>
      <c r="H171" s="164">
        <v>0</v>
      </c>
      <c r="I171" s="57"/>
      <c r="J171" s="164">
        <v>0</v>
      </c>
      <c r="K171" s="57"/>
      <c r="L171" s="163">
        <f t="shared" si="11"/>
        <v>0</v>
      </c>
      <c r="Q171" s="10">
        <v>0</v>
      </c>
      <c r="R171" s="10">
        <v>0</v>
      </c>
      <c r="S171" s="10">
        <v>0</v>
      </c>
      <c r="T171" s="10">
        <v>0</v>
      </c>
      <c r="U171" s="10">
        <v>0</v>
      </c>
      <c r="V171" s="10">
        <v>0</v>
      </c>
      <c r="W171" s="10">
        <v>0</v>
      </c>
      <c r="X171" s="2">
        <v>0</v>
      </c>
      <c r="Y171" s="2">
        <v>0</v>
      </c>
      <c r="Z171" s="2">
        <v>0</v>
      </c>
      <c r="AA171" s="10">
        <f>X171*J171/1000000</f>
        <v>0</v>
      </c>
      <c r="AB171" s="10">
        <f t="shared" si="7"/>
        <v>0</v>
      </c>
      <c r="AC171" s="189"/>
      <c r="AD171" s="8"/>
      <c r="AE171" s="8"/>
      <c r="AF171" s="6" t="s">
        <v>1261</v>
      </c>
      <c r="AG171" s="71"/>
      <c r="AH171" s="71">
        <v>1</v>
      </c>
      <c r="AI171" s="71"/>
      <c r="AP171" s="66" t="s">
        <v>281</v>
      </c>
    </row>
    <row r="172" spans="1:58" x14ac:dyDescent="0.2">
      <c r="A172" s="420" t="s">
        <v>5670</v>
      </c>
      <c r="B172" s="19" t="s">
        <v>5507</v>
      </c>
      <c r="C172" s="45" t="s">
        <v>1077</v>
      </c>
      <c r="D172" s="45" t="s">
        <v>1015</v>
      </c>
      <c r="E172" s="193" t="s">
        <v>1256</v>
      </c>
      <c r="F172" s="6" t="s">
        <v>1255</v>
      </c>
      <c r="G172" s="164"/>
      <c r="H172" s="164">
        <v>0</v>
      </c>
      <c r="I172" s="57"/>
      <c r="J172" s="164">
        <v>0</v>
      </c>
      <c r="K172" s="57"/>
      <c r="L172" s="163">
        <f t="shared" si="11"/>
        <v>0</v>
      </c>
      <c r="AA172" s="379"/>
      <c r="AB172" s="10">
        <f t="shared" si="7"/>
        <v>0</v>
      </c>
      <c r="AC172" s="189"/>
      <c r="AF172" s="72" t="s">
        <v>717</v>
      </c>
      <c r="AG172" s="71"/>
      <c r="AH172" s="71">
        <v>1</v>
      </c>
      <c r="AI172" s="71"/>
      <c r="AT172" s="66" t="s">
        <v>1586</v>
      </c>
    </row>
    <row r="173" spans="1:58" s="70" customFormat="1" x14ac:dyDescent="0.2">
      <c r="A173" s="420" t="s">
        <v>5655</v>
      </c>
      <c r="B173" s="421" t="s">
        <v>4806</v>
      </c>
      <c r="C173" s="45" t="s">
        <v>986</v>
      </c>
      <c r="D173" s="45" t="s">
        <v>1001</v>
      </c>
      <c r="E173" s="74" t="s">
        <v>988</v>
      </c>
      <c r="F173" s="38" t="s">
        <v>1020</v>
      </c>
      <c r="G173" s="168"/>
      <c r="H173" s="164">
        <v>500000000</v>
      </c>
      <c r="I173" s="164">
        <v>1000000000</v>
      </c>
      <c r="J173" s="164">
        <v>1500000000</v>
      </c>
      <c r="K173" s="164"/>
      <c r="L173" s="163">
        <f t="shared" si="11"/>
        <v>1500000000</v>
      </c>
      <c r="M173" s="54" t="s">
        <v>1213</v>
      </c>
      <c r="N173" s="40"/>
      <c r="O173" s="558" t="s">
        <v>6563</v>
      </c>
      <c r="P173" s="194" t="s">
        <v>966</v>
      </c>
      <c r="Q173" s="10">
        <v>0</v>
      </c>
      <c r="R173" s="10">
        <v>0</v>
      </c>
      <c r="S173" s="10">
        <v>50</v>
      </c>
      <c r="T173" s="10">
        <v>200</v>
      </c>
      <c r="U173" s="10">
        <v>400</v>
      </c>
      <c r="V173" s="10">
        <v>400</v>
      </c>
      <c r="W173" s="10">
        <v>450</v>
      </c>
      <c r="X173" s="2">
        <v>0.4</v>
      </c>
      <c r="Y173" s="2">
        <v>1</v>
      </c>
      <c r="Z173" s="2">
        <v>0</v>
      </c>
      <c r="AA173" s="10">
        <f>X173*J173/1000000</f>
        <v>600</v>
      </c>
      <c r="AB173" s="10">
        <f t="shared" si="7"/>
        <v>0</v>
      </c>
      <c r="AC173" s="189" t="s">
        <v>796</v>
      </c>
      <c r="AD173" s="8">
        <v>44377</v>
      </c>
      <c r="AE173" s="8">
        <v>46203</v>
      </c>
      <c r="AF173" s="72" t="s">
        <v>946</v>
      </c>
      <c r="AG173" s="71">
        <v>6</v>
      </c>
      <c r="AH173" s="71">
        <v>2</v>
      </c>
      <c r="AI173" s="71">
        <v>1</v>
      </c>
      <c r="AJ173" s="194"/>
      <c r="AK173" s="66" t="s">
        <v>326</v>
      </c>
      <c r="AL173" s="194"/>
      <c r="AM173" s="194"/>
      <c r="AN173" s="194"/>
      <c r="AO173" s="194"/>
      <c r="AP173" s="194"/>
      <c r="AQ173" s="194"/>
      <c r="AR173" s="194"/>
      <c r="AS173" s="194"/>
      <c r="AT173" s="66" t="s">
        <v>1643</v>
      </c>
      <c r="AU173" s="194"/>
      <c r="AV173" s="194"/>
      <c r="AW173" s="194"/>
      <c r="AX173" s="194"/>
      <c r="AY173" s="194"/>
      <c r="AZ173" s="194"/>
      <c r="BA173" s="194"/>
      <c r="BB173" s="194"/>
      <c r="BC173" s="194"/>
      <c r="BD173" s="194"/>
      <c r="BE173" s="194"/>
      <c r="BF173" s="194"/>
    </row>
    <row r="174" spans="1:58" s="70" customFormat="1" x14ac:dyDescent="0.2">
      <c r="A174" s="420"/>
      <c r="B174" s="421"/>
      <c r="C174" s="45"/>
      <c r="D174" s="45"/>
      <c r="E174" s="74"/>
      <c r="F174" s="38"/>
      <c r="G174" s="168"/>
      <c r="H174" s="164"/>
      <c r="I174" s="164"/>
      <c r="J174" s="164"/>
      <c r="K174" s="164"/>
      <c r="L174" s="164"/>
      <c r="M174" s="54"/>
      <c r="N174" s="40"/>
      <c r="O174" s="54"/>
      <c r="P174" s="194"/>
      <c r="Q174" s="10"/>
      <c r="R174" s="10"/>
      <c r="S174" s="10"/>
      <c r="T174" s="10"/>
      <c r="U174" s="10"/>
      <c r="V174" s="10"/>
      <c r="W174" s="10"/>
      <c r="X174" s="2"/>
      <c r="Y174" s="2"/>
      <c r="Z174" s="2"/>
      <c r="AA174" s="10"/>
      <c r="AB174" s="10"/>
      <c r="AC174" s="189"/>
      <c r="AD174" s="8"/>
      <c r="AE174" s="8"/>
      <c r="AF174" s="72"/>
      <c r="AG174" s="71"/>
      <c r="AH174" s="71"/>
      <c r="AI174" s="71"/>
      <c r="AJ174" s="194"/>
      <c r="AK174" s="193"/>
      <c r="AL174" s="194"/>
      <c r="AM174" s="194"/>
      <c r="AN174" s="194"/>
      <c r="AO174" s="194"/>
      <c r="AP174" s="194"/>
      <c r="AQ174" s="194"/>
      <c r="AR174" s="194"/>
      <c r="AS174" s="194"/>
      <c r="AT174" s="65" t="s">
        <v>1641</v>
      </c>
      <c r="AU174" s="194"/>
      <c r="AV174" s="194"/>
      <c r="AW174" s="194"/>
      <c r="AX174" s="65" t="s">
        <v>1645</v>
      </c>
      <c r="AY174" s="194"/>
      <c r="AZ174" s="194"/>
      <c r="BA174" s="194"/>
      <c r="BB174" s="194"/>
      <c r="BC174" s="194"/>
      <c r="BD174" s="194"/>
      <c r="BE174" s="194"/>
      <c r="BF174" s="194"/>
    </row>
    <row r="175" spans="1:58" s="70" customFormat="1" x14ac:dyDescent="0.2">
      <c r="A175" s="420"/>
      <c r="B175" s="421"/>
      <c r="C175" s="45"/>
      <c r="D175" s="45"/>
      <c r="E175" s="74"/>
      <c r="F175" s="38"/>
      <c r="G175" s="168"/>
      <c r="H175" s="164"/>
      <c r="I175" s="164"/>
      <c r="J175" s="164"/>
      <c r="K175" s="164"/>
      <c r="L175" s="164"/>
      <c r="M175" s="54"/>
      <c r="N175" s="40"/>
      <c r="O175" s="54"/>
      <c r="P175" s="194"/>
      <c r="Q175" s="10"/>
      <c r="R175" s="10"/>
      <c r="S175" s="10"/>
      <c r="T175" s="10"/>
      <c r="U175" s="10"/>
      <c r="V175" s="10"/>
      <c r="W175" s="10"/>
      <c r="X175" s="2"/>
      <c r="Y175" s="2"/>
      <c r="Z175" s="2"/>
      <c r="AA175" s="10"/>
      <c r="AB175" s="10"/>
      <c r="AC175" s="189"/>
      <c r="AD175" s="8"/>
      <c r="AE175" s="8"/>
      <c r="AF175" s="72"/>
      <c r="AG175" s="71"/>
      <c r="AH175" s="71"/>
      <c r="AI175" s="71"/>
      <c r="AJ175" s="194"/>
      <c r="AK175" s="193"/>
      <c r="AL175" s="194"/>
      <c r="AM175" s="194"/>
      <c r="AN175" s="194"/>
      <c r="AO175" s="194"/>
      <c r="AP175" s="194"/>
      <c r="AQ175" s="194"/>
      <c r="AR175" s="194"/>
      <c r="AS175" s="194"/>
      <c r="AT175" s="65" t="s">
        <v>1642</v>
      </c>
      <c r="AU175" s="194"/>
      <c r="AV175" s="194"/>
      <c r="AW175" s="194"/>
      <c r="AX175" s="65" t="s">
        <v>1645</v>
      </c>
      <c r="AY175" s="194"/>
      <c r="AZ175" s="194"/>
      <c r="BA175" s="194"/>
      <c r="BB175" s="194"/>
      <c r="BC175" s="194"/>
      <c r="BD175" s="194"/>
      <c r="BE175" s="194"/>
      <c r="BF175" s="194"/>
    </row>
    <row r="176" spans="1:58" x14ac:dyDescent="0.2">
      <c r="A176" s="420"/>
      <c r="C176" s="45"/>
      <c r="D176" s="45"/>
      <c r="E176" s="74"/>
      <c r="F176" s="38"/>
      <c r="G176" s="168"/>
      <c r="H176" s="164"/>
      <c r="I176" s="164"/>
      <c r="J176" s="164"/>
      <c r="K176" s="164"/>
      <c r="L176" s="164"/>
      <c r="M176" s="54"/>
      <c r="N176" s="40"/>
      <c r="O176" s="54"/>
      <c r="Q176" s="10"/>
      <c r="R176" s="10"/>
      <c r="S176" s="10"/>
      <c r="T176" s="10"/>
      <c r="U176" s="10"/>
      <c r="V176" s="10"/>
      <c r="W176" s="10"/>
      <c r="X176" s="2"/>
      <c r="Y176" s="2"/>
      <c r="Z176" s="2"/>
      <c r="AA176" s="10"/>
      <c r="AB176" s="10"/>
      <c r="AC176" s="189"/>
      <c r="AD176" s="8"/>
      <c r="AE176" s="8"/>
      <c r="AG176" s="71"/>
      <c r="AH176" s="71"/>
      <c r="AI176" s="71"/>
      <c r="AK176" s="193"/>
      <c r="AP176" s="334" t="s">
        <v>3971</v>
      </c>
      <c r="AT176" s="65" t="s">
        <v>1644</v>
      </c>
      <c r="AX176" s="65" t="s">
        <v>1646</v>
      </c>
    </row>
    <row r="177" spans="1:58" s="70" customFormat="1" x14ac:dyDescent="0.2">
      <c r="A177" s="420" t="s">
        <v>5658</v>
      </c>
      <c r="B177" s="421" t="s">
        <v>4808</v>
      </c>
      <c r="C177" s="45" t="s">
        <v>986</v>
      </c>
      <c r="D177" s="45" t="s">
        <v>1001</v>
      </c>
      <c r="E177" s="74" t="s">
        <v>988</v>
      </c>
      <c r="F177" s="38" t="s">
        <v>1021</v>
      </c>
      <c r="G177" s="168"/>
      <c r="H177" s="164">
        <v>600000000</v>
      </c>
      <c r="I177" s="168"/>
      <c r="J177" s="164">
        <v>600000000</v>
      </c>
      <c r="K177" s="168"/>
      <c r="L177" s="163">
        <f>J177+K177</f>
        <v>600000000</v>
      </c>
      <c r="M177" s="54" t="s">
        <v>1213</v>
      </c>
      <c r="N177" s="40"/>
      <c r="O177" s="54"/>
      <c r="P177" s="194" t="s">
        <v>966</v>
      </c>
      <c r="Q177" s="10">
        <v>0</v>
      </c>
      <c r="R177" s="10">
        <v>0</v>
      </c>
      <c r="S177" s="10">
        <v>50</v>
      </c>
      <c r="T177" s="10">
        <v>50</v>
      </c>
      <c r="U177" s="10">
        <v>100</v>
      </c>
      <c r="V177" s="10">
        <v>200</v>
      </c>
      <c r="W177" s="10">
        <v>200</v>
      </c>
      <c r="X177" s="2">
        <v>0.4</v>
      </c>
      <c r="Y177" s="2">
        <v>1</v>
      </c>
      <c r="Z177" s="2">
        <v>0</v>
      </c>
      <c r="AA177" s="10">
        <f>X177*J177/1000000</f>
        <v>240</v>
      </c>
      <c r="AB177" s="10">
        <f>Z177*J177/1000000</f>
        <v>0</v>
      </c>
      <c r="AC177" s="189" t="s">
        <v>795</v>
      </c>
      <c r="AD177" s="8">
        <v>44377</v>
      </c>
      <c r="AE177" s="8">
        <v>46203</v>
      </c>
      <c r="AF177" s="72" t="s">
        <v>320</v>
      </c>
      <c r="AG177" s="71">
        <v>8</v>
      </c>
      <c r="AH177" s="71">
        <v>1</v>
      </c>
      <c r="AI177" s="71">
        <v>2</v>
      </c>
      <c r="AJ177" s="194"/>
      <c r="AK177" s="194"/>
      <c r="AL177" s="194"/>
      <c r="AM177" s="194"/>
      <c r="AN177" s="194"/>
      <c r="AO177" s="194"/>
      <c r="AP177" s="194"/>
      <c r="AQ177" s="194"/>
      <c r="AR177" s="194"/>
      <c r="AS177" s="194"/>
      <c r="AT177" s="194"/>
      <c r="AU177" s="194"/>
      <c r="AV177" s="194"/>
      <c r="AW177" s="194"/>
      <c r="AX177" s="194"/>
      <c r="AY177" s="194"/>
      <c r="AZ177" s="194"/>
      <c r="BA177" s="194"/>
      <c r="BB177" s="66" t="s">
        <v>1638</v>
      </c>
      <c r="BC177" s="194"/>
      <c r="BD177" s="194"/>
      <c r="BE177" s="194"/>
      <c r="BF177" s="194"/>
    </row>
    <row r="178" spans="1:58" s="70" customFormat="1" x14ac:dyDescent="0.2">
      <c r="A178" s="420"/>
      <c r="B178" s="421"/>
      <c r="C178" s="45"/>
      <c r="D178" s="45"/>
      <c r="E178" s="74"/>
      <c r="F178" s="38"/>
      <c r="G178" s="168"/>
      <c r="H178" s="164"/>
      <c r="I178" s="168"/>
      <c r="J178" s="164"/>
      <c r="K178" s="168"/>
      <c r="L178" s="168"/>
      <c r="M178" s="54"/>
      <c r="N178" s="40"/>
      <c r="O178" s="54"/>
      <c r="P178" s="194"/>
      <c r="Q178" s="10"/>
      <c r="R178" s="10"/>
      <c r="S178" s="10"/>
      <c r="T178" s="10"/>
      <c r="U178" s="10"/>
      <c r="V178" s="10"/>
      <c r="W178" s="10"/>
      <c r="X178" s="2"/>
      <c r="Y178" s="2"/>
      <c r="Z178" s="2"/>
      <c r="AA178" s="10"/>
      <c r="AB178" s="10"/>
      <c r="AC178" s="189"/>
      <c r="AD178" s="8"/>
      <c r="AE178" s="8"/>
      <c r="AF178" s="72"/>
      <c r="AG178" s="71"/>
      <c r="AH178" s="71"/>
      <c r="AI178" s="71"/>
      <c r="AJ178" s="194"/>
      <c r="AK178" s="194"/>
      <c r="AL178" s="194"/>
      <c r="AM178" s="194"/>
      <c r="AN178" s="194"/>
      <c r="AO178" s="194"/>
      <c r="AP178" s="194"/>
      <c r="AQ178" s="194"/>
      <c r="AR178" s="194"/>
      <c r="AS178" s="194"/>
      <c r="AT178" s="335" t="s">
        <v>3855</v>
      </c>
      <c r="AU178" s="194"/>
      <c r="AV178" s="194"/>
      <c r="AW178" s="194"/>
      <c r="AX178" s="335" t="s">
        <v>3972</v>
      </c>
      <c r="AY178" s="194"/>
      <c r="AZ178" s="194"/>
      <c r="BA178" s="194"/>
      <c r="BB178" s="65" t="s">
        <v>1647</v>
      </c>
      <c r="BC178" s="194"/>
      <c r="BD178" s="194"/>
      <c r="BE178" s="194"/>
      <c r="BF178" s="194"/>
    </row>
    <row r="179" spans="1:58" s="70" customFormat="1" ht="15" x14ac:dyDescent="0.2">
      <c r="A179" s="420"/>
      <c r="B179" s="421"/>
      <c r="C179" s="45"/>
      <c r="D179" s="45"/>
      <c r="E179" s="74"/>
      <c r="F179" s="38"/>
      <c r="G179" s="168"/>
      <c r="H179" s="164"/>
      <c r="I179" s="168"/>
      <c r="J179" s="164"/>
      <c r="K179" s="168"/>
      <c r="L179" s="168"/>
      <c r="M179" s="54"/>
      <c r="N179" s="40"/>
      <c r="O179" s="54"/>
      <c r="P179" s="194"/>
      <c r="Q179" s="10"/>
      <c r="R179" s="10"/>
      <c r="S179" s="10"/>
      <c r="T179" s="10"/>
      <c r="U179" s="10"/>
      <c r="V179" s="10"/>
      <c r="W179" s="10"/>
      <c r="X179" s="2"/>
      <c r="Y179" s="2"/>
      <c r="Z179" s="2"/>
      <c r="AA179" s="10"/>
      <c r="AB179" s="10"/>
      <c r="AC179" s="189"/>
      <c r="AD179" s="8"/>
      <c r="AE179" s="8"/>
      <c r="AF179" s="72"/>
      <c r="AG179" s="71"/>
      <c r="AH179" s="71"/>
      <c r="AI179" s="71"/>
      <c r="AJ179" s="194"/>
      <c r="AK179" s="194"/>
      <c r="AL179" s="194"/>
      <c r="AM179" s="194"/>
      <c r="AN179" s="194"/>
      <c r="AO179" s="194"/>
      <c r="AP179" s="194"/>
      <c r="AQ179" s="194"/>
      <c r="AR179" s="194"/>
      <c r="AS179" s="194"/>
      <c r="AT179" s="194"/>
      <c r="AU179" s="194"/>
      <c r="AV179" s="194"/>
      <c r="AW179" s="194"/>
      <c r="AX179" s="194"/>
      <c r="AY179" s="194"/>
      <c r="AZ179" s="194"/>
      <c r="BA179" s="194"/>
      <c r="BB179" s="65" t="s">
        <v>118</v>
      </c>
      <c r="BC179" s="194"/>
      <c r="BD179" s="194"/>
      <c r="BE179" s="194"/>
      <c r="BF179" s="194"/>
    </row>
    <row r="180" spans="1:58" s="70" customFormat="1" ht="15" x14ac:dyDescent="0.2">
      <c r="A180" s="420"/>
      <c r="B180" s="421"/>
      <c r="C180" s="45"/>
      <c r="D180" s="45"/>
      <c r="E180" s="74"/>
      <c r="F180" s="38"/>
      <c r="G180" s="168"/>
      <c r="H180" s="164"/>
      <c r="I180" s="168"/>
      <c r="J180" s="164"/>
      <c r="K180" s="168"/>
      <c r="L180" s="168"/>
      <c r="M180" s="54"/>
      <c r="N180" s="40"/>
      <c r="O180" s="54"/>
      <c r="P180" s="194"/>
      <c r="Q180" s="10"/>
      <c r="R180" s="10"/>
      <c r="S180" s="10"/>
      <c r="T180" s="10"/>
      <c r="U180" s="10"/>
      <c r="V180" s="10"/>
      <c r="W180" s="10"/>
      <c r="X180" s="2"/>
      <c r="Y180" s="2"/>
      <c r="Z180" s="2"/>
      <c r="AA180" s="10"/>
      <c r="AB180" s="10"/>
      <c r="AC180" s="189"/>
      <c r="AD180" s="8"/>
      <c r="AE180" s="8"/>
      <c r="AF180" s="72"/>
      <c r="AG180" s="71"/>
      <c r="AH180" s="71"/>
      <c r="AI180" s="71"/>
      <c r="AJ180" s="194"/>
      <c r="AK180" s="194"/>
      <c r="AL180" s="194"/>
      <c r="AM180" s="194"/>
      <c r="AN180" s="194"/>
      <c r="AO180" s="194"/>
      <c r="AP180" s="194"/>
      <c r="AQ180" s="194"/>
      <c r="AR180" s="194"/>
      <c r="AS180" s="194"/>
      <c r="AT180" s="194"/>
      <c r="AU180" s="194"/>
      <c r="AV180" s="194"/>
      <c r="AW180" s="194"/>
      <c r="AX180" s="194"/>
      <c r="AY180" s="194"/>
      <c r="AZ180" s="194"/>
      <c r="BA180" s="194"/>
      <c r="BB180" s="65" t="s">
        <v>120</v>
      </c>
      <c r="BC180" s="194"/>
      <c r="BD180" s="194"/>
      <c r="BE180" s="194"/>
      <c r="BF180" s="194"/>
    </row>
    <row r="181" spans="1:58" s="70" customFormat="1" x14ac:dyDescent="0.2">
      <c r="A181" s="420"/>
      <c r="B181" s="421"/>
      <c r="C181" s="45"/>
      <c r="D181" s="45"/>
      <c r="E181" s="74"/>
      <c r="F181" s="38"/>
      <c r="G181" s="168"/>
      <c r="H181" s="164"/>
      <c r="I181" s="168"/>
      <c r="J181" s="164"/>
      <c r="K181" s="168"/>
      <c r="L181" s="168"/>
      <c r="M181" s="54"/>
      <c r="N181" s="40"/>
      <c r="O181" s="54"/>
      <c r="P181" s="194"/>
      <c r="Q181" s="10"/>
      <c r="R181" s="10"/>
      <c r="S181" s="10"/>
      <c r="T181" s="10"/>
      <c r="U181" s="10"/>
      <c r="V181" s="10"/>
      <c r="W181" s="10"/>
      <c r="X181" s="2"/>
      <c r="Y181" s="2"/>
      <c r="Z181" s="2"/>
      <c r="AA181" s="10"/>
      <c r="AB181" s="10"/>
      <c r="AC181" s="189"/>
      <c r="AD181" s="8"/>
      <c r="AE181" s="8"/>
      <c r="AF181" s="72"/>
      <c r="AG181" s="71"/>
      <c r="AH181" s="71"/>
      <c r="AI181" s="71"/>
      <c r="AJ181" s="194"/>
      <c r="AK181" s="194"/>
      <c r="AL181" s="194"/>
      <c r="AM181" s="194"/>
      <c r="AN181" s="194"/>
      <c r="AO181" s="194"/>
      <c r="AP181" s="194"/>
      <c r="AQ181" s="194"/>
      <c r="AR181" s="194"/>
      <c r="AS181" s="194"/>
      <c r="AT181" s="194"/>
      <c r="AU181" s="194"/>
      <c r="AV181" s="194"/>
      <c r="AW181" s="194"/>
      <c r="AX181" s="194"/>
      <c r="AY181" s="194"/>
      <c r="AZ181" s="194"/>
      <c r="BA181" s="194"/>
      <c r="BB181" s="65" t="s">
        <v>321</v>
      </c>
      <c r="BC181" s="194"/>
      <c r="BD181" s="194"/>
      <c r="BE181" s="194"/>
      <c r="BF181" s="194"/>
    </row>
    <row r="182" spans="1:58" s="70" customFormat="1" ht="15" x14ac:dyDescent="0.2">
      <c r="A182" s="420"/>
      <c r="B182" s="421"/>
      <c r="C182" s="45"/>
      <c r="D182" s="45"/>
      <c r="E182" s="74"/>
      <c r="F182" s="38"/>
      <c r="G182" s="168"/>
      <c r="H182" s="164"/>
      <c r="I182" s="168"/>
      <c r="J182" s="164"/>
      <c r="K182" s="168"/>
      <c r="L182" s="168"/>
      <c r="M182" s="54"/>
      <c r="N182" s="40"/>
      <c r="O182" s="54"/>
      <c r="P182" s="194"/>
      <c r="Q182" s="10"/>
      <c r="R182" s="10"/>
      <c r="S182" s="10"/>
      <c r="T182" s="10"/>
      <c r="U182" s="10"/>
      <c r="V182" s="10"/>
      <c r="W182" s="10"/>
      <c r="X182" s="2"/>
      <c r="Y182" s="2"/>
      <c r="Z182" s="2"/>
      <c r="AA182" s="10"/>
      <c r="AB182" s="10"/>
      <c r="AC182" s="189"/>
      <c r="AD182" s="8"/>
      <c r="AE182" s="8"/>
      <c r="AF182" s="72"/>
      <c r="AG182" s="71"/>
      <c r="AH182" s="71"/>
      <c r="AI182" s="71"/>
      <c r="AJ182" s="194"/>
      <c r="AK182" s="194"/>
      <c r="AL182" s="194"/>
      <c r="AM182" s="194"/>
      <c r="AN182" s="194"/>
      <c r="AO182" s="194"/>
      <c r="AP182" s="194"/>
      <c r="AQ182" s="194"/>
      <c r="AR182" s="194"/>
      <c r="AS182" s="194"/>
      <c r="AT182" s="194"/>
      <c r="AU182" s="194"/>
      <c r="AV182" s="194"/>
      <c r="AW182" s="194"/>
      <c r="AX182" s="194"/>
      <c r="AY182" s="194"/>
      <c r="AZ182" s="194"/>
      <c r="BA182" s="194"/>
      <c r="BB182" s="65" t="s">
        <v>122</v>
      </c>
      <c r="BC182" s="194"/>
      <c r="BD182" s="194"/>
      <c r="BE182" s="194"/>
      <c r="BF182" s="194"/>
    </row>
    <row r="183" spans="1:58" s="70" customFormat="1" ht="15" x14ac:dyDescent="0.2">
      <c r="A183" s="420"/>
      <c r="B183" s="421"/>
      <c r="C183" s="45"/>
      <c r="D183" s="45"/>
      <c r="E183" s="74"/>
      <c r="F183" s="38"/>
      <c r="G183" s="168"/>
      <c r="H183" s="164"/>
      <c r="I183" s="168"/>
      <c r="J183" s="164"/>
      <c r="K183" s="168"/>
      <c r="L183" s="168"/>
      <c r="M183" s="54"/>
      <c r="N183" s="40"/>
      <c r="O183" s="54"/>
      <c r="P183" s="194"/>
      <c r="Q183" s="10"/>
      <c r="R183" s="10"/>
      <c r="S183" s="10"/>
      <c r="T183" s="10"/>
      <c r="U183" s="10"/>
      <c r="V183" s="10"/>
      <c r="W183" s="10"/>
      <c r="X183" s="2"/>
      <c r="Y183" s="2"/>
      <c r="Z183" s="2"/>
      <c r="AA183" s="10"/>
      <c r="AB183" s="10"/>
      <c r="AC183" s="189"/>
      <c r="AD183" s="8"/>
      <c r="AE183" s="8"/>
      <c r="AF183" s="72"/>
      <c r="AG183" s="71"/>
      <c r="AH183" s="71"/>
      <c r="AI183" s="71"/>
      <c r="AJ183" s="194"/>
      <c r="AK183" s="194"/>
      <c r="AL183" s="194"/>
      <c r="AM183" s="194"/>
      <c r="AN183" s="194"/>
      <c r="AO183" s="194"/>
      <c r="AP183" s="194"/>
      <c r="AQ183" s="194"/>
      <c r="AR183" s="194"/>
      <c r="AS183" s="194"/>
      <c r="AT183" s="194"/>
      <c r="AU183" s="194"/>
      <c r="AV183" s="194"/>
      <c r="AW183" s="194"/>
      <c r="AX183" s="194"/>
      <c r="AY183" s="194"/>
      <c r="AZ183" s="194"/>
      <c r="BA183" s="194"/>
      <c r="BB183" s="65" t="s">
        <v>124</v>
      </c>
      <c r="BC183" s="194"/>
      <c r="BD183" s="194"/>
      <c r="BE183" s="194"/>
      <c r="BF183" s="194"/>
    </row>
    <row r="184" spans="1:58" s="70" customFormat="1" x14ac:dyDescent="0.2">
      <c r="A184" s="420"/>
      <c r="B184" s="421"/>
      <c r="C184" s="45"/>
      <c r="D184" s="45"/>
      <c r="E184" s="74"/>
      <c r="F184" s="38"/>
      <c r="G184" s="168"/>
      <c r="H184" s="164"/>
      <c r="I184" s="168"/>
      <c r="J184" s="164"/>
      <c r="K184" s="168"/>
      <c r="L184" s="168"/>
      <c r="M184" s="54"/>
      <c r="N184" s="40"/>
      <c r="O184" s="54"/>
      <c r="P184" s="194"/>
      <c r="Q184" s="10"/>
      <c r="R184" s="10"/>
      <c r="S184" s="10"/>
      <c r="T184" s="10"/>
      <c r="U184" s="10"/>
      <c r="V184" s="10"/>
      <c r="W184" s="10"/>
      <c r="X184" s="2"/>
      <c r="Y184" s="2"/>
      <c r="Z184" s="2"/>
      <c r="AA184" s="10"/>
      <c r="AB184" s="10"/>
      <c r="AC184" s="189"/>
      <c r="AD184" s="8"/>
      <c r="AE184" s="8"/>
      <c r="AF184" s="72"/>
      <c r="AG184" s="71"/>
      <c r="AH184" s="71"/>
      <c r="AI184" s="71"/>
      <c r="AJ184" s="194"/>
      <c r="AK184" s="194"/>
      <c r="AL184" s="194"/>
      <c r="AM184" s="194"/>
      <c r="AN184" s="194"/>
      <c r="AO184" s="194"/>
      <c r="AP184" s="194"/>
      <c r="AQ184" s="194"/>
      <c r="AR184" s="194"/>
      <c r="AS184" s="194"/>
      <c r="AT184" s="194"/>
      <c r="AU184" s="194"/>
      <c r="AV184" s="194"/>
      <c r="AW184" s="194"/>
      <c r="AX184" s="194"/>
      <c r="AY184" s="194"/>
      <c r="AZ184" s="194"/>
      <c r="BA184" s="194"/>
      <c r="BB184" s="65" t="s">
        <v>323</v>
      </c>
      <c r="BC184" s="194"/>
      <c r="BD184" s="194"/>
      <c r="BE184" s="194"/>
      <c r="BF184" s="194"/>
    </row>
    <row r="185" spans="1:58" ht="15" x14ac:dyDescent="0.2">
      <c r="A185" s="420"/>
      <c r="C185" s="45"/>
      <c r="D185" s="45"/>
      <c r="E185" s="74"/>
      <c r="F185" s="38"/>
      <c r="G185" s="168"/>
      <c r="H185" s="164"/>
      <c r="I185" s="168"/>
      <c r="J185" s="164"/>
      <c r="K185" s="168"/>
      <c r="L185" s="168"/>
      <c r="M185" s="54"/>
      <c r="N185" s="40"/>
      <c r="O185" s="54"/>
      <c r="Q185" s="10"/>
      <c r="R185" s="10"/>
      <c r="S185" s="10"/>
      <c r="T185" s="10"/>
      <c r="U185" s="10"/>
      <c r="V185" s="10"/>
      <c r="W185" s="10"/>
      <c r="X185" s="2"/>
      <c r="Y185" s="2"/>
      <c r="Z185" s="2"/>
      <c r="AA185" s="10"/>
      <c r="AB185" s="10"/>
      <c r="AC185" s="189"/>
      <c r="AD185" s="8"/>
      <c r="AE185" s="8"/>
      <c r="AG185" s="71"/>
      <c r="AH185" s="71"/>
      <c r="AI185" s="71"/>
      <c r="BB185" s="65" t="s">
        <v>126</v>
      </c>
    </row>
    <row r="186" spans="1:58" x14ac:dyDescent="0.2">
      <c r="A186" s="420" t="s">
        <v>5671</v>
      </c>
      <c r="B186" s="421" t="s">
        <v>4810</v>
      </c>
      <c r="C186" s="43" t="s">
        <v>986</v>
      </c>
      <c r="D186" s="43" t="s">
        <v>1001</v>
      </c>
      <c r="E186" s="47" t="s">
        <v>988</v>
      </c>
      <c r="F186" s="55" t="s">
        <v>5414</v>
      </c>
      <c r="G186" s="167"/>
      <c r="H186" s="166">
        <v>800000000</v>
      </c>
      <c r="I186" s="167"/>
      <c r="J186" s="166">
        <v>800000000</v>
      </c>
      <c r="K186" s="167"/>
      <c r="L186" s="163">
        <f t="shared" ref="L186:L199" si="12">J186+K186</f>
        <v>800000000</v>
      </c>
      <c r="M186" s="43" t="s">
        <v>1221</v>
      </c>
      <c r="N186" s="40"/>
      <c r="O186" s="43"/>
      <c r="P186" s="194" t="s">
        <v>965</v>
      </c>
      <c r="Q186" s="10">
        <v>0</v>
      </c>
      <c r="R186" s="10">
        <v>0</v>
      </c>
      <c r="S186" s="10">
        <v>130</v>
      </c>
      <c r="T186" s="10">
        <v>350</v>
      </c>
      <c r="U186" s="10">
        <v>150</v>
      </c>
      <c r="V186" s="10">
        <v>100</v>
      </c>
      <c r="W186" s="10">
        <v>70</v>
      </c>
      <c r="X186" s="382">
        <f>(324*0.4+180*0.4+40*0.4+40)/800</f>
        <v>0.32200000000000001</v>
      </c>
      <c r="Y186" s="2">
        <v>0.4</v>
      </c>
      <c r="Z186" s="381">
        <f>216/800</f>
        <v>0.27</v>
      </c>
      <c r="AA186" s="10">
        <f>X186*J186/1000000</f>
        <v>257.60000000000002</v>
      </c>
      <c r="AB186" s="10">
        <f>Z186*J186/1000000</f>
        <v>216</v>
      </c>
      <c r="AC186" s="189" t="s">
        <v>860</v>
      </c>
      <c r="AD186" s="8">
        <v>44377</v>
      </c>
      <c r="AE186" s="8">
        <v>46203</v>
      </c>
      <c r="AF186" s="72" t="s">
        <v>312</v>
      </c>
      <c r="AG186" s="71">
        <v>1</v>
      </c>
      <c r="AH186" s="71">
        <v>1</v>
      </c>
      <c r="AI186" s="71">
        <v>1</v>
      </c>
      <c r="AM186" s="335" t="s">
        <v>3973</v>
      </c>
      <c r="AP186" s="66" t="s">
        <v>1648</v>
      </c>
      <c r="BD186" s="65" t="s">
        <v>313</v>
      </c>
    </row>
    <row r="187" spans="1:58" x14ac:dyDescent="0.2">
      <c r="A187" s="420" t="s">
        <v>5672</v>
      </c>
      <c r="B187" s="398" t="s">
        <v>5440</v>
      </c>
      <c r="C187" s="43" t="s">
        <v>986</v>
      </c>
      <c r="D187" s="43" t="s">
        <v>1001</v>
      </c>
      <c r="E187" s="47" t="s">
        <v>988</v>
      </c>
      <c r="F187" s="20" t="s">
        <v>860</v>
      </c>
      <c r="G187" s="165"/>
      <c r="H187" s="164"/>
      <c r="I187" s="165"/>
      <c r="J187" s="164"/>
      <c r="K187" s="164">
        <v>1203300000</v>
      </c>
      <c r="L187" s="163">
        <f t="shared" si="12"/>
        <v>1203300000</v>
      </c>
      <c r="M187" s="43" t="s">
        <v>1221</v>
      </c>
      <c r="N187" s="31"/>
      <c r="O187" s="43"/>
      <c r="P187" s="193" t="s">
        <v>1926</v>
      </c>
      <c r="Q187" s="10">
        <v>0</v>
      </c>
      <c r="R187" s="10">
        <v>200</v>
      </c>
      <c r="S187" s="10">
        <v>300.83</v>
      </c>
      <c r="T187" s="10">
        <v>300.83</v>
      </c>
      <c r="U187" s="10">
        <v>258.81</v>
      </c>
      <c r="V187" s="10">
        <v>122.5</v>
      </c>
      <c r="W187" s="10">
        <v>20.329999999999998</v>
      </c>
      <c r="X187" s="2"/>
      <c r="Y187" s="2"/>
      <c r="Z187" s="2"/>
      <c r="AA187" s="10"/>
      <c r="AB187" s="10"/>
      <c r="AC187" s="188" t="s">
        <v>2016</v>
      </c>
      <c r="AD187" s="8"/>
      <c r="AE187" s="8"/>
      <c r="AG187" s="71"/>
      <c r="AH187" s="71"/>
      <c r="AI187" s="71"/>
    </row>
    <row r="188" spans="1:58" s="70" customFormat="1" x14ac:dyDescent="0.2">
      <c r="A188" s="420" t="s">
        <v>5661</v>
      </c>
      <c r="B188" s="421" t="s">
        <v>4820</v>
      </c>
      <c r="C188" s="45" t="s">
        <v>986</v>
      </c>
      <c r="D188" s="45" t="s">
        <v>1001</v>
      </c>
      <c r="E188" s="74" t="s">
        <v>988</v>
      </c>
      <c r="F188" s="38" t="s">
        <v>1136</v>
      </c>
      <c r="G188" s="168"/>
      <c r="H188" s="164">
        <v>1500000000</v>
      </c>
      <c r="I188" s="168"/>
      <c r="J188" s="164">
        <v>1500000000</v>
      </c>
      <c r="K188" s="168"/>
      <c r="L188" s="163">
        <f t="shared" si="12"/>
        <v>1500000000</v>
      </c>
      <c r="M188" s="43" t="s">
        <v>1221</v>
      </c>
      <c r="N188" s="40"/>
      <c r="O188" s="43"/>
      <c r="P188" s="194" t="s">
        <v>965</v>
      </c>
      <c r="Q188" s="10">
        <v>0</v>
      </c>
      <c r="R188" s="10">
        <v>225</v>
      </c>
      <c r="S188" s="10">
        <v>425</v>
      </c>
      <c r="T188" s="10">
        <v>525</v>
      </c>
      <c r="U188" s="10">
        <v>225</v>
      </c>
      <c r="V188" s="10">
        <v>75</v>
      </c>
      <c r="W188" s="10">
        <v>25</v>
      </c>
      <c r="X188" s="382">
        <f>(750+525*0.4+225*0.4)/1500</f>
        <v>0.7</v>
      </c>
      <c r="Y188" s="2">
        <v>0.4</v>
      </c>
      <c r="Z188" s="2">
        <v>0</v>
      </c>
      <c r="AA188" s="10">
        <f t="shared" ref="AA188:AA199" si="13">X188*J188/1000000</f>
        <v>1049.9999999999998</v>
      </c>
      <c r="AB188" s="10">
        <f t="shared" ref="AB188:AB199" si="14">Z188*J188/1000000</f>
        <v>0</v>
      </c>
      <c r="AC188" s="189" t="s">
        <v>869</v>
      </c>
      <c r="AD188" s="8">
        <v>44377</v>
      </c>
      <c r="AE188" s="8">
        <v>46203</v>
      </c>
      <c r="AF188" s="72" t="s">
        <v>718</v>
      </c>
      <c r="AG188" s="71">
        <v>4</v>
      </c>
      <c r="AH188" s="71"/>
      <c r="AI188" s="71"/>
      <c r="AJ188" s="194"/>
      <c r="AK188" s="194"/>
      <c r="AL188" s="194"/>
      <c r="AM188" s="194"/>
      <c r="AN188" s="194"/>
      <c r="AO188" s="194"/>
      <c r="AP188" s="65" t="s">
        <v>307</v>
      </c>
      <c r="AQ188" s="194"/>
      <c r="AR188" s="194"/>
      <c r="AS188" s="194"/>
      <c r="AT188" s="65" t="s">
        <v>307</v>
      </c>
      <c r="AU188" s="194"/>
      <c r="AV188" s="194"/>
      <c r="AW188" s="194"/>
      <c r="AX188" s="65" t="s">
        <v>307</v>
      </c>
      <c r="AY188" s="194"/>
      <c r="AZ188" s="194"/>
      <c r="BA188" s="194"/>
      <c r="BB188" s="194"/>
      <c r="BC188" s="194"/>
      <c r="BD188" s="65" t="s">
        <v>1649</v>
      </c>
      <c r="BE188" s="194"/>
      <c r="BF188" s="194"/>
    </row>
    <row r="189" spans="1:58" x14ac:dyDescent="0.2">
      <c r="A189" s="420" t="s">
        <v>5673</v>
      </c>
      <c r="B189" s="19" t="s">
        <v>5508</v>
      </c>
      <c r="C189" s="45" t="s">
        <v>986</v>
      </c>
      <c r="D189" s="45" t="s">
        <v>1001</v>
      </c>
      <c r="E189" s="74" t="s">
        <v>988</v>
      </c>
      <c r="F189" s="38" t="s">
        <v>1137</v>
      </c>
      <c r="G189" s="168"/>
      <c r="H189" s="164">
        <v>500000000</v>
      </c>
      <c r="I189" s="168"/>
      <c r="J189" s="164">
        <v>500000000</v>
      </c>
      <c r="K189" s="168"/>
      <c r="L189" s="163">
        <f t="shared" si="12"/>
        <v>500000000</v>
      </c>
      <c r="M189" s="43" t="s">
        <v>1221</v>
      </c>
      <c r="N189" s="40"/>
      <c r="O189" s="43"/>
      <c r="P189" s="194" t="s">
        <v>965</v>
      </c>
      <c r="Q189" s="10">
        <v>0</v>
      </c>
      <c r="R189" s="10">
        <v>0</v>
      </c>
      <c r="S189" s="10">
        <v>100</v>
      </c>
      <c r="T189" s="10">
        <v>250</v>
      </c>
      <c r="U189" s="10">
        <v>100</v>
      </c>
      <c r="V189" s="10">
        <v>50</v>
      </c>
      <c r="W189" s="10">
        <v>0</v>
      </c>
      <c r="X189" s="382">
        <f>(100*0.4)/500</f>
        <v>0.08</v>
      </c>
      <c r="Y189" s="2">
        <v>1</v>
      </c>
      <c r="Z189" s="2">
        <v>0.4</v>
      </c>
      <c r="AA189" s="10">
        <f t="shared" si="13"/>
        <v>40</v>
      </c>
      <c r="AB189" s="10">
        <f t="shared" si="14"/>
        <v>200</v>
      </c>
      <c r="AC189" s="189" t="s">
        <v>863</v>
      </c>
      <c r="AD189" s="8">
        <v>44377</v>
      </c>
      <c r="AE189" s="8">
        <v>46203</v>
      </c>
      <c r="AF189" s="72" t="s">
        <v>719</v>
      </c>
      <c r="AG189" s="71">
        <v>2</v>
      </c>
      <c r="AH189" s="71"/>
      <c r="AI189" s="71">
        <v>1</v>
      </c>
      <c r="AU189" s="335" t="s">
        <v>3973</v>
      </c>
      <c r="AX189" s="65" t="s">
        <v>1650</v>
      </c>
      <c r="BD189" s="65" t="s">
        <v>1650</v>
      </c>
    </row>
    <row r="190" spans="1:58" x14ac:dyDescent="0.2">
      <c r="A190" s="420" t="s">
        <v>5676</v>
      </c>
      <c r="B190" s="421" t="s">
        <v>5035</v>
      </c>
      <c r="C190" s="45" t="s">
        <v>986</v>
      </c>
      <c r="D190" s="45" t="s">
        <v>1001</v>
      </c>
      <c r="E190" s="74" t="s">
        <v>988</v>
      </c>
      <c r="F190" s="38" t="s">
        <v>1022</v>
      </c>
      <c r="G190" s="168"/>
      <c r="H190" s="164">
        <v>200000000</v>
      </c>
      <c r="I190" s="168"/>
      <c r="J190" s="164">
        <v>200000000</v>
      </c>
      <c r="K190" s="168"/>
      <c r="L190" s="163">
        <f t="shared" si="12"/>
        <v>200000000</v>
      </c>
      <c r="M190" s="54" t="s">
        <v>1213</v>
      </c>
      <c r="N190" s="40"/>
      <c r="O190" s="564" t="s">
        <v>2027</v>
      </c>
      <c r="P190" s="194" t="s">
        <v>966</v>
      </c>
      <c r="Q190" s="10">
        <v>0</v>
      </c>
      <c r="R190" s="10">
        <v>0</v>
      </c>
      <c r="S190" s="10">
        <v>20</v>
      </c>
      <c r="T190" s="10">
        <v>60</v>
      </c>
      <c r="U190" s="10">
        <v>60</v>
      </c>
      <c r="V190" s="10">
        <v>40</v>
      </c>
      <c r="W190" s="10">
        <v>20</v>
      </c>
      <c r="X190" s="382">
        <f>(34*0.4+6+10*0.4+50)/200</f>
        <v>0.36799999999999999</v>
      </c>
      <c r="Y190" s="2">
        <v>0.4</v>
      </c>
      <c r="Z190" s="2">
        <v>0</v>
      </c>
      <c r="AA190" s="10">
        <f t="shared" si="13"/>
        <v>73.599999999999994</v>
      </c>
      <c r="AB190" s="10">
        <f t="shared" si="14"/>
        <v>0</v>
      </c>
      <c r="AC190" s="189" t="s">
        <v>868</v>
      </c>
      <c r="AD190" s="8">
        <v>44561</v>
      </c>
      <c r="AE190" s="8">
        <v>46203</v>
      </c>
      <c r="AF190" s="72" t="s">
        <v>325</v>
      </c>
      <c r="AG190" s="71">
        <v>1</v>
      </c>
      <c r="AH190" s="71">
        <v>1</v>
      </c>
      <c r="AI190" s="71">
        <v>1</v>
      </c>
      <c r="AO190" s="66" t="s">
        <v>326</v>
      </c>
      <c r="AZ190" s="335" t="s">
        <v>3973</v>
      </c>
      <c r="BD190" s="65" t="s">
        <v>1651</v>
      </c>
    </row>
    <row r="191" spans="1:58" x14ac:dyDescent="0.2">
      <c r="A191" s="420" t="s">
        <v>5689</v>
      </c>
      <c r="B191" s="21" t="s">
        <v>5036</v>
      </c>
      <c r="C191" s="45" t="s">
        <v>986</v>
      </c>
      <c r="D191" s="45" t="s">
        <v>1001</v>
      </c>
      <c r="E191" s="74" t="s">
        <v>988</v>
      </c>
      <c r="F191" s="38" t="s">
        <v>1195</v>
      </c>
      <c r="G191" s="168"/>
      <c r="H191" s="164">
        <v>135000000</v>
      </c>
      <c r="I191" s="168"/>
      <c r="J191" s="164">
        <v>135000000</v>
      </c>
      <c r="K191" s="168"/>
      <c r="L191" s="163">
        <f t="shared" si="12"/>
        <v>135000000</v>
      </c>
      <c r="M191" s="45" t="s">
        <v>1229</v>
      </c>
      <c r="N191" s="40"/>
      <c r="O191" s="45"/>
      <c r="P191" s="194" t="s">
        <v>966</v>
      </c>
      <c r="Q191" s="10">
        <v>0</v>
      </c>
      <c r="R191" s="10">
        <v>0.3</v>
      </c>
      <c r="S191" s="10">
        <v>1.5</v>
      </c>
      <c r="T191" s="10">
        <v>4.6500000000000004</v>
      </c>
      <c r="U191" s="10">
        <v>33.75</v>
      </c>
      <c r="V191" s="10">
        <v>47.25</v>
      </c>
      <c r="W191" s="10">
        <v>47.55</v>
      </c>
      <c r="X191" s="2">
        <v>0</v>
      </c>
      <c r="Y191" s="2">
        <v>0</v>
      </c>
      <c r="Z191" s="2">
        <v>0</v>
      </c>
      <c r="AA191" s="10">
        <f t="shared" si="13"/>
        <v>0</v>
      </c>
      <c r="AB191" s="10">
        <f t="shared" si="14"/>
        <v>0</v>
      </c>
      <c r="AC191" s="189" t="s">
        <v>862</v>
      </c>
      <c r="AD191" s="8">
        <v>44348</v>
      </c>
      <c r="AE191" s="8">
        <v>46387</v>
      </c>
      <c r="AF191" s="72" t="s">
        <v>663</v>
      </c>
      <c r="AG191" s="71">
        <v>1</v>
      </c>
      <c r="AH191" s="71">
        <v>1</v>
      </c>
      <c r="AI191" s="71">
        <v>1</v>
      </c>
      <c r="AM191" s="335" t="s">
        <v>3973</v>
      </c>
      <c r="AO191" s="66" t="s">
        <v>1652</v>
      </c>
      <c r="BD191" s="65" t="s">
        <v>1653</v>
      </c>
    </row>
    <row r="192" spans="1:58" x14ac:dyDescent="0.2">
      <c r="A192" s="420" t="s">
        <v>5690</v>
      </c>
      <c r="B192" s="421" t="s">
        <v>4839</v>
      </c>
      <c r="C192" s="45" t="s">
        <v>986</v>
      </c>
      <c r="D192" s="45" t="s">
        <v>1001</v>
      </c>
      <c r="E192" s="74" t="s">
        <v>988</v>
      </c>
      <c r="F192" s="38" t="s">
        <v>1023</v>
      </c>
      <c r="G192" s="168"/>
      <c r="H192" s="164">
        <v>30000000</v>
      </c>
      <c r="I192" s="168"/>
      <c r="J192" s="164">
        <v>30000000</v>
      </c>
      <c r="K192" s="168"/>
      <c r="L192" s="163">
        <f t="shared" si="12"/>
        <v>30000000</v>
      </c>
      <c r="M192" s="54" t="s">
        <v>1213</v>
      </c>
      <c r="N192" s="40"/>
      <c r="O192" s="54"/>
      <c r="P192" s="194" t="s">
        <v>965</v>
      </c>
      <c r="Q192" s="10">
        <v>0</v>
      </c>
      <c r="R192" s="10">
        <v>5</v>
      </c>
      <c r="S192" s="10">
        <v>10.199999999999999</v>
      </c>
      <c r="T192" s="10">
        <v>5</v>
      </c>
      <c r="U192" s="10">
        <v>5</v>
      </c>
      <c r="V192" s="10">
        <v>4</v>
      </c>
      <c r="W192" s="10">
        <v>0.8</v>
      </c>
      <c r="X192" s="2">
        <v>1</v>
      </c>
      <c r="Y192" s="2">
        <v>0</v>
      </c>
      <c r="Z192" s="2">
        <v>1</v>
      </c>
      <c r="AA192" s="10">
        <f t="shared" si="13"/>
        <v>30</v>
      </c>
      <c r="AB192" s="10">
        <f t="shared" si="14"/>
        <v>30</v>
      </c>
      <c r="AC192" s="189" t="s">
        <v>861</v>
      </c>
      <c r="AD192" s="8">
        <v>44348</v>
      </c>
      <c r="AE192" s="8">
        <v>46203</v>
      </c>
      <c r="AF192" s="72" t="s">
        <v>720</v>
      </c>
      <c r="AG192" s="71">
        <v>1</v>
      </c>
      <c r="AH192" s="71">
        <v>1</v>
      </c>
      <c r="AI192" s="71"/>
      <c r="AN192" s="66" t="s">
        <v>1654</v>
      </c>
      <c r="BD192" s="65" t="s">
        <v>1655</v>
      </c>
    </row>
    <row r="193" spans="1:58" x14ac:dyDescent="0.2">
      <c r="A193" s="420" t="s">
        <v>5691</v>
      </c>
      <c r="B193" s="19" t="s">
        <v>5509</v>
      </c>
      <c r="C193" s="45" t="s">
        <v>568</v>
      </c>
      <c r="D193" s="45" t="s">
        <v>1257</v>
      </c>
      <c r="E193" s="193" t="s">
        <v>1256</v>
      </c>
      <c r="F193" s="6" t="s">
        <v>1258</v>
      </c>
      <c r="G193" s="164"/>
      <c r="H193" s="164">
        <v>0</v>
      </c>
      <c r="I193" s="57"/>
      <c r="J193" s="164">
        <v>0</v>
      </c>
      <c r="K193" s="57"/>
      <c r="L193" s="163">
        <f t="shared" si="12"/>
        <v>0</v>
      </c>
      <c r="Q193" s="10">
        <v>0</v>
      </c>
      <c r="R193" s="10">
        <v>0</v>
      </c>
      <c r="S193" s="10">
        <v>0</v>
      </c>
      <c r="T193" s="10">
        <v>0</v>
      </c>
      <c r="U193" s="10">
        <v>0</v>
      </c>
      <c r="V193" s="10">
        <v>0</v>
      </c>
      <c r="W193" s="10">
        <v>0</v>
      </c>
      <c r="X193" s="2">
        <v>0</v>
      </c>
      <c r="Y193" s="2">
        <v>0</v>
      </c>
      <c r="Z193" s="2">
        <v>0</v>
      </c>
      <c r="AA193" s="10">
        <f t="shared" si="13"/>
        <v>0</v>
      </c>
      <c r="AB193" s="10">
        <f t="shared" si="14"/>
        <v>0</v>
      </c>
      <c r="AC193" s="189"/>
      <c r="AD193" s="193"/>
      <c r="AE193" s="193"/>
      <c r="AF193" s="72" t="s">
        <v>947</v>
      </c>
      <c r="AG193" s="71"/>
      <c r="AH193" s="71">
        <v>2</v>
      </c>
      <c r="AI193" s="71"/>
      <c r="AN193" s="66" t="s">
        <v>1637</v>
      </c>
      <c r="BB193" s="66" t="s">
        <v>1638</v>
      </c>
    </row>
    <row r="194" spans="1:58" x14ac:dyDescent="0.2">
      <c r="A194" s="420" t="s">
        <v>5692</v>
      </c>
      <c r="B194" s="19" t="s">
        <v>5510</v>
      </c>
      <c r="C194" s="45" t="s">
        <v>568</v>
      </c>
      <c r="D194" s="45" t="s">
        <v>1257</v>
      </c>
      <c r="E194" s="193" t="s">
        <v>1256</v>
      </c>
      <c r="F194" s="6" t="s">
        <v>1259</v>
      </c>
      <c r="G194" s="164"/>
      <c r="H194" s="164">
        <v>0</v>
      </c>
      <c r="I194" s="57"/>
      <c r="J194" s="164">
        <v>0</v>
      </c>
      <c r="K194" s="57"/>
      <c r="L194" s="163">
        <f t="shared" si="12"/>
        <v>0</v>
      </c>
      <c r="Q194" s="10">
        <v>0</v>
      </c>
      <c r="R194" s="10">
        <v>0</v>
      </c>
      <c r="S194" s="10">
        <v>0</v>
      </c>
      <c r="T194" s="10">
        <v>0</v>
      </c>
      <c r="U194" s="10">
        <v>0</v>
      </c>
      <c r="V194" s="10">
        <v>0</v>
      </c>
      <c r="W194" s="10">
        <v>0</v>
      </c>
      <c r="X194" s="2">
        <v>0</v>
      </c>
      <c r="Y194" s="2">
        <v>0</v>
      </c>
      <c r="Z194" s="2">
        <v>0</v>
      </c>
      <c r="AA194" s="10">
        <f t="shared" si="13"/>
        <v>0</v>
      </c>
      <c r="AB194" s="10">
        <f t="shared" si="14"/>
        <v>0</v>
      </c>
      <c r="AC194" s="189"/>
      <c r="AD194" s="193"/>
      <c r="AE194" s="193"/>
      <c r="AF194" s="72" t="s">
        <v>948</v>
      </c>
      <c r="AG194" s="71"/>
      <c r="AH194" s="71">
        <v>1</v>
      </c>
      <c r="AI194" s="71"/>
      <c r="AN194" s="66" t="s">
        <v>1639</v>
      </c>
    </row>
    <row r="195" spans="1:58" x14ac:dyDescent="0.2">
      <c r="A195" s="420" t="s">
        <v>5693</v>
      </c>
      <c r="B195" s="19" t="s">
        <v>5511</v>
      </c>
      <c r="C195" s="45" t="s">
        <v>568</v>
      </c>
      <c r="D195" s="45" t="s">
        <v>1257</v>
      </c>
      <c r="E195" s="193" t="s">
        <v>1256</v>
      </c>
      <c r="F195" s="6" t="s">
        <v>1260</v>
      </c>
      <c r="G195" s="164"/>
      <c r="H195" s="164">
        <v>0</v>
      </c>
      <c r="I195" s="57"/>
      <c r="J195" s="164">
        <v>0</v>
      </c>
      <c r="K195" s="57"/>
      <c r="L195" s="163">
        <f t="shared" si="12"/>
        <v>0</v>
      </c>
      <c r="Q195" s="10">
        <v>0</v>
      </c>
      <c r="R195" s="10">
        <v>0</v>
      </c>
      <c r="S195" s="10">
        <v>0</v>
      </c>
      <c r="T195" s="10">
        <v>0</v>
      </c>
      <c r="U195" s="10">
        <v>0</v>
      </c>
      <c r="V195" s="10">
        <v>0</v>
      </c>
      <c r="W195" s="10">
        <v>0</v>
      </c>
      <c r="X195" s="2">
        <v>0</v>
      </c>
      <c r="Y195" s="2">
        <v>0</v>
      </c>
      <c r="Z195" s="2">
        <v>0</v>
      </c>
      <c r="AA195" s="10">
        <f t="shared" si="13"/>
        <v>0</v>
      </c>
      <c r="AB195" s="10">
        <f t="shared" si="14"/>
        <v>0</v>
      </c>
      <c r="AC195" s="189"/>
      <c r="AD195" s="193"/>
      <c r="AE195" s="193"/>
      <c r="AF195" s="72" t="s">
        <v>721</v>
      </c>
      <c r="AG195" s="71"/>
      <c r="AH195" s="71">
        <v>1</v>
      </c>
      <c r="AI195" s="71"/>
      <c r="AN195" s="66" t="s">
        <v>1640</v>
      </c>
    </row>
    <row r="196" spans="1:58" x14ac:dyDescent="0.2">
      <c r="A196" s="420" t="s">
        <v>5677</v>
      </c>
      <c r="B196" s="421" t="s">
        <v>4841</v>
      </c>
      <c r="C196" s="45" t="s">
        <v>986</v>
      </c>
      <c r="D196" s="45" t="s">
        <v>987</v>
      </c>
      <c r="E196" s="74" t="s">
        <v>988</v>
      </c>
      <c r="F196" s="38" t="s">
        <v>1024</v>
      </c>
      <c r="G196" s="168"/>
      <c r="H196" s="164">
        <v>1098992050.96</v>
      </c>
      <c r="I196" s="168"/>
      <c r="J196" s="164">
        <v>1098992050.96</v>
      </c>
      <c r="K196" s="168"/>
      <c r="L196" s="163">
        <f t="shared" si="12"/>
        <v>1098992050.96</v>
      </c>
      <c r="M196" s="54" t="s">
        <v>1213</v>
      </c>
      <c r="N196" s="40"/>
      <c r="O196" s="54"/>
      <c r="P196" s="194" t="s">
        <v>966</v>
      </c>
      <c r="Q196" s="10">
        <v>0</v>
      </c>
      <c r="R196" s="10">
        <v>0</v>
      </c>
      <c r="S196" s="10">
        <v>184.4</v>
      </c>
      <c r="T196" s="10">
        <v>115.5</v>
      </c>
      <c r="U196" s="10">
        <v>338.7</v>
      </c>
      <c r="V196" s="10">
        <v>330.3</v>
      </c>
      <c r="W196" s="10">
        <v>210.1</v>
      </c>
      <c r="X196" s="2">
        <v>1</v>
      </c>
      <c r="Y196" s="2">
        <v>0.4</v>
      </c>
      <c r="Z196" s="2">
        <v>0</v>
      </c>
      <c r="AA196" s="10">
        <f t="shared" si="13"/>
        <v>1098.9920509600001</v>
      </c>
      <c r="AB196" s="10">
        <f t="shared" si="14"/>
        <v>0</v>
      </c>
      <c r="AC196" s="189" t="s">
        <v>806</v>
      </c>
      <c r="AD196" s="8">
        <v>44743</v>
      </c>
      <c r="AE196" s="8">
        <v>46112</v>
      </c>
      <c r="AF196" s="72" t="s">
        <v>722</v>
      </c>
      <c r="AG196" s="71">
        <v>1</v>
      </c>
      <c r="AH196" s="71">
        <v>1</v>
      </c>
      <c r="AI196" s="71">
        <v>2</v>
      </c>
      <c r="AO196" s="335" t="s">
        <v>3939</v>
      </c>
      <c r="AS196" s="335" t="s">
        <v>3939</v>
      </c>
      <c r="AX196" s="66" t="s">
        <v>1660</v>
      </c>
      <c r="BD196" s="65" t="s">
        <v>1661</v>
      </c>
    </row>
    <row r="197" spans="1:58" x14ac:dyDescent="0.2">
      <c r="A197" s="420" t="s">
        <v>5678</v>
      </c>
      <c r="B197" s="421" t="s">
        <v>4843</v>
      </c>
      <c r="C197" s="45" t="s">
        <v>986</v>
      </c>
      <c r="D197" s="45" t="s">
        <v>987</v>
      </c>
      <c r="E197" s="74" t="s">
        <v>988</v>
      </c>
      <c r="F197" s="38" t="s">
        <v>1025</v>
      </c>
      <c r="G197" s="168"/>
      <c r="H197" s="164">
        <v>2200000000</v>
      </c>
      <c r="I197" s="168"/>
      <c r="J197" s="164">
        <v>2200000000</v>
      </c>
      <c r="K197" s="168"/>
      <c r="L197" s="163">
        <f t="shared" si="12"/>
        <v>2200000000</v>
      </c>
      <c r="M197" s="54" t="s">
        <v>1213</v>
      </c>
      <c r="N197" s="40"/>
      <c r="O197" s="54"/>
      <c r="P197" s="194" t="s">
        <v>966</v>
      </c>
      <c r="Q197" s="10">
        <v>0</v>
      </c>
      <c r="R197" s="10">
        <v>0</v>
      </c>
      <c r="S197" s="10">
        <v>0</v>
      </c>
      <c r="T197" s="10">
        <v>100</v>
      </c>
      <c r="U197" s="10">
        <v>800</v>
      </c>
      <c r="V197" s="10">
        <v>900</v>
      </c>
      <c r="W197" s="10">
        <v>400</v>
      </c>
      <c r="X197" s="2">
        <v>1</v>
      </c>
      <c r="Y197" s="2">
        <v>0.4</v>
      </c>
      <c r="Z197" s="2">
        <v>0</v>
      </c>
      <c r="AA197" s="10">
        <f t="shared" si="13"/>
        <v>2200</v>
      </c>
      <c r="AB197" s="10">
        <f t="shared" si="14"/>
        <v>0</v>
      </c>
      <c r="AC197" s="189" t="s">
        <v>801</v>
      </c>
      <c r="AD197" s="8">
        <v>44927</v>
      </c>
      <c r="AE197" s="8">
        <v>46022</v>
      </c>
      <c r="AF197" s="72" t="s">
        <v>723</v>
      </c>
      <c r="AG197" s="71">
        <v>1</v>
      </c>
      <c r="AH197" s="71">
        <v>1</v>
      </c>
      <c r="AI197" s="71"/>
      <c r="BB197" s="66" t="s">
        <v>1662</v>
      </c>
      <c r="BD197" s="65" t="s">
        <v>1663</v>
      </c>
    </row>
    <row r="198" spans="1:58" x14ac:dyDescent="0.2">
      <c r="A198" s="420" t="s">
        <v>5679</v>
      </c>
      <c r="B198" s="421" t="s">
        <v>4845</v>
      </c>
      <c r="C198" s="45" t="s">
        <v>986</v>
      </c>
      <c r="D198" s="45" t="s">
        <v>987</v>
      </c>
      <c r="E198" s="74" t="s">
        <v>988</v>
      </c>
      <c r="F198" s="38" t="s">
        <v>1026</v>
      </c>
      <c r="G198" s="168"/>
      <c r="H198" s="164">
        <v>675000000</v>
      </c>
      <c r="I198" s="168"/>
      <c r="J198" s="164">
        <v>675000000</v>
      </c>
      <c r="K198" s="168"/>
      <c r="L198" s="163">
        <f t="shared" si="12"/>
        <v>675000000</v>
      </c>
      <c r="M198" s="54" t="s">
        <v>1213</v>
      </c>
      <c r="N198" s="40"/>
      <c r="O198" s="54"/>
      <c r="P198" s="194" t="s">
        <v>966</v>
      </c>
      <c r="Q198" s="10">
        <v>0</v>
      </c>
      <c r="R198" s="10">
        <v>0</v>
      </c>
      <c r="S198" s="10">
        <v>0</v>
      </c>
      <c r="T198" s="10">
        <v>50</v>
      </c>
      <c r="U198" s="10">
        <v>200</v>
      </c>
      <c r="V198" s="10">
        <v>200</v>
      </c>
      <c r="W198" s="10">
        <v>225</v>
      </c>
      <c r="X198" s="2">
        <v>1</v>
      </c>
      <c r="Y198" s="2">
        <v>0.4</v>
      </c>
      <c r="Z198" s="2">
        <v>0</v>
      </c>
      <c r="AA198" s="10">
        <f t="shared" si="13"/>
        <v>675</v>
      </c>
      <c r="AB198" s="10">
        <f t="shared" si="14"/>
        <v>0</v>
      </c>
      <c r="AC198" s="189" t="s">
        <v>800</v>
      </c>
      <c r="AD198" s="8">
        <v>44927</v>
      </c>
      <c r="AE198" s="8">
        <v>46022</v>
      </c>
      <c r="AF198" s="72" t="s">
        <v>724</v>
      </c>
      <c r="AG198" s="71">
        <v>1</v>
      </c>
      <c r="AH198" s="71">
        <v>1</v>
      </c>
      <c r="AI198" s="71">
        <v>3</v>
      </c>
      <c r="AO198" s="335" t="s">
        <v>3939</v>
      </c>
      <c r="AS198" s="66" t="s">
        <v>1664</v>
      </c>
      <c r="AU198" s="335" t="s">
        <v>3939</v>
      </c>
      <c r="AY198" s="335" t="s">
        <v>3939</v>
      </c>
      <c r="BD198" s="65" t="s">
        <v>1665</v>
      </c>
    </row>
    <row r="199" spans="1:58" s="70" customFormat="1" x14ac:dyDescent="0.2">
      <c r="A199" s="420" t="s">
        <v>5680</v>
      </c>
      <c r="B199" s="421" t="s">
        <v>4846</v>
      </c>
      <c r="C199" s="45" t="s">
        <v>986</v>
      </c>
      <c r="D199" s="45" t="s">
        <v>987</v>
      </c>
      <c r="E199" s="74" t="s">
        <v>988</v>
      </c>
      <c r="F199" s="38" t="s">
        <v>1027</v>
      </c>
      <c r="G199" s="168"/>
      <c r="H199" s="164">
        <v>1923400000</v>
      </c>
      <c r="I199" s="168"/>
      <c r="J199" s="164">
        <v>1923400000</v>
      </c>
      <c r="K199" s="168"/>
      <c r="L199" s="163">
        <f t="shared" si="12"/>
        <v>1923400000</v>
      </c>
      <c r="M199" s="54" t="s">
        <v>1213</v>
      </c>
      <c r="N199" s="40"/>
      <c r="O199" s="54"/>
      <c r="P199" s="194" t="s">
        <v>966</v>
      </c>
      <c r="Q199" s="10">
        <v>0</v>
      </c>
      <c r="R199" s="10">
        <v>0</v>
      </c>
      <c r="S199" s="10">
        <v>164</v>
      </c>
      <c r="T199" s="10">
        <v>174</v>
      </c>
      <c r="U199" s="10">
        <v>550</v>
      </c>
      <c r="V199" s="10">
        <v>653</v>
      </c>
      <c r="W199" s="10">
        <v>382</v>
      </c>
      <c r="X199" s="382">
        <f>1908/1923.4</f>
        <v>0.99199334511802018</v>
      </c>
      <c r="Y199" s="2">
        <v>1</v>
      </c>
      <c r="Z199" s="2">
        <v>0</v>
      </c>
      <c r="AA199" s="10">
        <f t="shared" si="13"/>
        <v>1908</v>
      </c>
      <c r="AB199" s="10">
        <f t="shared" si="14"/>
        <v>0</v>
      </c>
      <c r="AC199" s="189" t="s">
        <v>807</v>
      </c>
      <c r="AD199" s="8">
        <v>44562</v>
      </c>
      <c r="AE199" s="8">
        <v>46203</v>
      </c>
      <c r="AF199" s="72" t="s">
        <v>725</v>
      </c>
      <c r="AG199" s="71">
        <v>3</v>
      </c>
      <c r="AH199" s="71"/>
      <c r="AI199" s="71">
        <v>1</v>
      </c>
      <c r="AJ199" s="194"/>
      <c r="AK199" s="194"/>
      <c r="AL199" s="194"/>
      <c r="AM199" s="194"/>
      <c r="AN199" s="194"/>
      <c r="AO199" s="335" t="s">
        <v>3939</v>
      </c>
      <c r="AP199" s="194"/>
      <c r="AQ199" s="194"/>
      <c r="AR199" s="194"/>
      <c r="AS199" s="194"/>
      <c r="AT199" s="65" t="s">
        <v>1666</v>
      </c>
      <c r="AU199" s="194"/>
      <c r="AV199" s="194"/>
      <c r="AW199" s="194"/>
      <c r="AX199" s="194"/>
      <c r="AY199" s="194"/>
      <c r="AZ199" s="194"/>
      <c r="BA199" s="194"/>
      <c r="BB199" s="194"/>
      <c r="BC199" s="194"/>
      <c r="BD199" s="65" t="s">
        <v>1666</v>
      </c>
      <c r="BE199" s="194"/>
      <c r="BF199" s="194"/>
    </row>
    <row r="200" spans="1:58" x14ac:dyDescent="0.2">
      <c r="A200" s="420"/>
      <c r="C200" s="45"/>
      <c r="D200" s="45"/>
      <c r="E200" s="74"/>
      <c r="F200" s="38"/>
      <c r="G200" s="168"/>
      <c r="H200" s="164"/>
      <c r="I200" s="168"/>
      <c r="J200" s="164"/>
      <c r="K200" s="168"/>
      <c r="L200" s="168"/>
      <c r="M200" s="54"/>
      <c r="N200" s="40"/>
      <c r="O200" s="54"/>
      <c r="Q200" s="10"/>
      <c r="R200" s="10"/>
      <c r="S200" s="10"/>
      <c r="T200" s="10"/>
      <c r="U200" s="10"/>
      <c r="V200" s="10"/>
      <c r="W200" s="10"/>
      <c r="X200" s="2"/>
      <c r="Y200" s="2"/>
      <c r="Z200" s="2"/>
      <c r="AA200" s="10"/>
      <c r="AB200" s="10"/>
      <c r="AC200" s="189"/>
      <c r="AD200" s="8"/>
      <c r="AE200" s="8"/>
      <c r="AG200" s="71"/>
      <c r="AH200" s="71"/>
      <c r="AI200" s="71"/>
      <c r="BD200" s="65" t="s">
        <v>1667</v>
      </c>
    </row>
    <row r="201" spans="1:58" s="70" customFormat="1" x14ac:dyDescent="0.2">
      <c r="A201" s="420" t="s">
        <v>5674</v>
      </c>
      <c r="B201" s="421" t="s">
        <v>4849</v>
      </c>
      <c r="C201" s="45" t="s">
        <v>986</v>
      </c>
      <c r="D201" s="45" t="s">
        <v>987</v>
      </c>
      <c r="E201" s="74" t="s">
        <v>988</v>
      </c>
      <c r="F201" s="38" t="s">
        <v>1028</v>
      </c>
      <c r="G201" s="168"/>
      <c r="H201" s="164">
        <v>3610000000</v>
      </c>
      <c r="I201" s="168"/>
      <c r="J201" s="164">
        <v>3610000000</v>
      </c>
      <c r="K201" s="168"/>
      <c r="L201" s="163">
        <f>J201+K201</f>
        <v>3610000000</v>
      </c>
      <c r="M201" s="54" t="s">
        <v>1213</v>
      </c>
      <c r="N201" s="40"/>
      <c r="O201" s="54"/>
      <c r="P201" s="194" t="s">
        <v>966</v>
      </c>
      <c r="Q201" s="10">
        <v>0</v>
      </c>
      <c r="R201" s="10">
        <v>0</v>
      </c>
      <c r="S201" s="10">
        <v>217</v>
      </c>
      <c r="T201" s="10">
        <v>336</v>
      </c>
      <c r="U201" s="10">
        <v>895</v>
      </c>
      <c r="V201" s="10">
        <v>1143</v>
      </c>
      <c r="W201" s="10">
        <v>1019</v>
      </c>
      <c r="X201" s="2">
        <v>1</v>
      </c>
      <c r="Y201" s="2">
        <v>0.4</v>
      </c>
      <c r="Z201" s="2">
        <v>0.4</v>
      </c>
      <c r="AA201" s="10">
        <f>X201*J201/1000000</f>
        <v>3610</v>
      </c>
      <c r="AB201" s="10">
        <f>Z201*J201/1000000</f>
        <v>1444</v>
      </c>
      <c r="AC201" s="189" t="s">
        <v>809</v>
      </c>
      <c r="AD201" s="8">
        <v>44470</v>
      </c>
      <c r="AE201" s="8">
        <v>46264</v>
      </c>
      <c r="AF201" s="72" t="s">
        <v>338</v>
      </c>
      <c r="AG201" s="71">
        <v>3</v>
      </c>
      <c r="AH201" s="71">
        <v>1</v>
      </c>
      <c r="AI201" s="71"/>
      <c r="AJ201" s="194"/>
      <c r="AK201" s="194"/>
      <c r="AL201" s="194"/>
      <c r="AM201" s="194"/>
      <c r="AN201" s="194"/>
      <c r="AO201" s="194"/>
      <c r="AP201" s="66" t="s">
        <v>1668</v>
      </c>
      <c r="AQ201" s="194"/>
      <c r="AR201" s="194"/>
      <c r="AS201" s="194"/>
      <c r="AT201" s="194"/>
      <c r="AU201" s="194"/>
      <c r="AV201" s="194"/>
      <c r="AW201" s="194"/>
      <c r="AX201" s="65" t="s">
        <v>1669</v>
      </c>
      <c r="AY201" s="194"/>
      <c r="AZ201" s="194"/>
      <c r="BA201" s="194"/>
      <c r="BB201" s="194"/>
      <c r="BC201" s="194"/>
      <c r="BD201" s="65" t="s">
        <v>1669</v>
      </c>
      <c r="BE201" s="194"/>
      <c r="BF201" s="194"/>
    </row>
    <row r="202" spans="1:58" x14ac:dyDescent="0.2">
      <c r="A202" s="420"/>
      <c r="C202" s="45"/>
      <c r="D202" s="45"/>
      <c r="E202" s="74"/>
      <c r="F202" s="38"/>
      <c r="G202" s="168"/>
      <c r="H202" s="164"/>
      <c r="I202" s="168"/>
      <c r="J202" s="164"/>
      <c r="K202" s="168"/>
      <c r="L202" s="168"/>
      <c r="M202" s="54"/>
      <c r="N202" s="40"/>
      <c r="O202" s="54"/>
      <c r="Q202" s="10"/>
      <c r="R202" s="10"/>
      <c r="S202" s="10"/>
      <c r="T202" s="10"/>
      <c r="U202" s="10"/>
      <c r="V202" s="10"/>
      <c r="W202" s="10"/>
      <c r="X202" s="2"/>
      <c r="Y202" s="2"/>
      <c r="Z202" s="2"/>
      <c r="AA202" s="10"/>
      <c r="AB202" s="10"/>
      <c r="AC202" s="189"/>
      <c r="AD202" s="8"/>
      <c r="AE202" s="8"/>
      <c r="AG202" s="71"/>
      <c r="AH202" s="71"/>
      <c r="AI202" s="71"/>
      <c r="AP202" s="193"/>
      <c r="BD202" s="65" t="s">
        <v>1670</v>
      </c>
    </row>
    <row r="203" spans="1:58" x14ac:dyDescent="0.2">
      <c r="A203" s="420" t="s">
        <v>5675</v>
      </c>
      <c r="B203" s="421" t="s">
        <v>4850</v>
      </c>
      <c r="C203" s="45" t="s">
        <v>986</v>
      </c>
      <c r="D203" s="45" t="s">
        <v>987</v>
      </c>
      <c r="E203" s="74" t="s">
        <v>988</v>
      </c>
      <c r="F203" s="38" t="s">
        <v>1029</v>
      </c>
      <c r="G203" s="168"/>
      <c r="H203" s="164">
        <v>500000000</v>
      </c>
      <c r="I203" s="168"/>
      <c r="J203" s="164">
        <v>500000000</v>
      </c>
      <c r="K203" s="168"/>
      <c r="L203" s="163">
        <f t="shared" ref="L203:L208" si="15">J203+K203</f>
        <v>500000000</v>
      </c>
      <c r="M203" s="54" t="s">
        <v>1213</v>
      </c>
      <c r="N203" s="40"/>
      <c r="O203" s="54"/>
      <c r="P203" s="194" t="s">
        <v>966</v>
      </c>
      <c r="Q203" s="10">
        <v>0</v>
      </c>
      <c r="R203" s="10">
        <v>0</v>
      </c>
      <c r="S203" s="10">
        <v>55</v>
      </c>
      <c r="T203" s="10">
        <v>58</v>
      </c>
      <c r="U203" s="10">
        <v>142</v>
      </c>
      <c r="V203" s="10">
        <v>135</v>
      </c>
      <c r="W203" s="10">
        <v>110</v>
      </c>
      <c r="X203" s="2">
        <v>1</v>
      </c>
      <c r="Y203" s="2">
        <v>1</v>
      </c>
      <c r="Z203" s="2">
        <v>0</v>
      </c>
      <c r="AA203" s="10">
        <f t="shared" ref="AA203:AA208" si="16">X203*J203/1000000</f>
        <v>500</v>
      </c>
      <c r="AB203" s="10">
        <f t="shared" ref="AB203:AB208" si="17">Z203*J203/1000000</f>
        <v>0</v>
      </c>
      <c r="AC203" s="189" t="s">
        <v>865</v>
      </c>
      <c r="AD203" s="8">
        <v>44567</v>
      </c>
      <c r="AE203" s="8">
        <v>46264</v>
      </c>
      <c r="AF203" s="72" t="s">
        <v>726</v>
      </c>
      <c r="AG203" s="71">
        <v>1</v>
      </c>
      <c r="AH203" s="71">
        <v>1</v>
      </c>
      <c r="AI203" s="71"/>
      <c r="AP203" s="66" t="s">
        <v>1671</v>
      </c>
      <c r="BD203" s="65" t="s">
        <v>1672</v>
      </c>
    </row>
    <row r="204" spans="1:58" x14ac:dyDescent="0.2">
      <c r="A204" s="420" t="s">
        <v>5681</v>
      </c>
      <c r="B204" s="421" t="s">
        <v>4852</v>
      </c>
      <c r="C204" s="45" t="s">
        <v>986</v>
      </c>
      <c r="D204" s="45" t="s">
        <v>987</v>
      </c>
      <c r="E204" s="74" t="s">
        <v>988</v>
      </c>
      <c r="F204" s="38" t="s">
        <v>1030</v>
      </c>
      <c r="G204" s="168"/>
      <c r="H204" s="164">
        <v>500000000</v>
      </c>
      <c r="I204" s="168"/>
      <c r="J204" s="164">
        <v>500000000</v>
      </c>
      <c r="K204" s="168"/>
      <c r="L204" s="163">
        <f t="shared" si="15"/>
        <v>500000000</v>
      </c>
      <c r="M204" s="54" t="s">
        <v>1213</v>
      </c>
      <c r="N204" s="40"/>
      <c r="O204" s="54"/>
      <c r="P204" s="194" t="s">
        <v>966</v>
      </c>
      <c r="Q204" s="10">
        <v>0</v>
      </c>
      <c r="R204" s="10">
        <v>0</v>
      </c>
      <c r="S204" s="10">
        <v>0</v>
      </c>
      <c r="T204" s="10">
        <v>65</v>
      </c>
      <c r="U204" s="10">
        <v>134</v>
      </c>
      <c r="V204" s="10">
        <v>134</v>
      </c>
      <c r="W204" s="10">
        <v>167</v>
      </c>
      <c r="X204" s="2">
        <v>1</v>
      </c>
      <c r="Y204" s="2">
        <v>0.4</v>
      </c>
      <c r="Z204" s="2">
        <v>0</v>
      </c>
      <c r="AA204" s="10">
        <f t="shared" si="16"/>
        <v>500</v>
      </c>
      <c r="AB204" s="10">
        <f t="shared" si="17"/>
        <v>0</v>
      </c>
      <c r="AC204" s="189" t="s">
        <v>799</v>
      </c>
      <c r="AD204" s="8">
        <v>44562</v>
      </c>
      <c r="AE204" s="8">
        <v>46023</v>
      </c>
      <c r="AF204" s="72" t="s">
        <v>727</v>
      </c>
      <c r="AG204" s="71">
        <v>1</v>
      </c>
      <c r="AH204" s="71">
        <v>1</v>
      </c>
      <c r="AI204" s="71">
        <v>4</v>
      </c>
      <c r="AN204" s="335" t="s">
        <v>3939</v>
      </c>
      <c r="AQ204" s="66" t="s">
        <v>1673</v>
      </c>
      <c r="AV204" s="335" t="s">
        <v>3979</v>
      </c>
      <c r="AZ204" s="335" t="s">
        <v>3979</v>
      </c>
      <c r="BD204" s="65" t="s">
        <v>1674</v>
      </c>
      <c r="BF204" s="335" t="s">
        <v>3973</v>
      </c>
    </row>
    <row r="205" spans="1:58" x14ac:dyDescent="0.2">
      <c r="A205" s="420" t="s">
        <v>5682</v>
      </c>
      <c r="B205" s="421" t="s">
        <v>4856</v>
      </c>
      <c r="C205" s="45" t="s">
        <v>986</v>
      </c>
      <c r="D205" s="45" t="s">
        <v>987</v>
      </c>
      <c r="E205" s="74" t="s">
        <v>988</v>
      </c>
      <c r="F205" s="38" t="s">
        <v>1031</v>
      </c>
      <c r="G205" s="168"/>
      <c r="H205" s="164">
        <v>2000000000</v>
      </c>
      <c r="I205" s="168"/>
      <c r="J205" s="164">
        <v>2000000000</v>
      </c>
      <c r="K205" s="168"/>
      <c r="L205" s="163">
        <f t="shared" si="15"/>
        <v>2000000000</v>
      </c>
      <c r="M205" s="54" t="s">
        <v>1213</v>
      </c>
      <c r="N205" s="40"/>
      <c r="O205" s="54"/>
      <c r="P205" s="194" t="s">
        <v>966</v>
      </c>
      <c r="Q205" s="10">
        <v>0</v>
      </c>
      <c r="R205" s="10">
        <v>0</v>
      </c>
      <c r="S205" s="10">
        <v>0</v>
      </c>
      <c r="T205" s="10">
        <v>200</v>
      </c>
      <c r="U205" s="10">
        <v>450</v>
      </c>
      <c r="V205" s="10">
        <v>650</v>
      </c>
      <c r="W205" s="10">
        <v>700</v>
      </c>
      <c r="X205" s="382">
        <f>400/2000</f>
        <v>0.2</v>
      </c>
      <c r="Y205" s="2">
        <v>0.4</v>
      </c>
      <c r="Z205" s="2">
        <v>0</v>
      </c>
      <c r="AA205" s="10">
        <f t="shared" si="16"/>
        <v>400</v>
      </c>
      <c r="AB205" s="10">
        <f t="shared" si="17"/>
        <v>0</v>
      </c>
      <c r="AC205" s="189" t="s">
        <v>876</v>
      </c>
      <c r="AD205" s="8">
        <v>44713</v>
      </c>
      <c r="AE205" s="8">
        <v>46089</v>
      </c>
      <c r="AF205" s="72" t="s">
        <v>728</v>
      </c>
      <c r="AG205" s="71">
        <v>1</v>
      </c>
      <c r="AH205" s="71">
        <v>1</v>
      </c>
      <c r="AI205" s="71">
        <v>1</v>
      </c>
      <c r="AN205" s="335" t="s">
        <v>3979</v>
      </c>
      <c r="AQ205" s="66" t="s">
        <v>1675</v>
      </c>
      <c r="BD205" s="65" t="s">
        <v>1676</v>
      </c>
    </row>
    <row r="206" spans="1:58" x14ac:dyDescent="0.2">
      <c r="A206" s="420" t="s">
        <v>5683</v>
      </c>
      <c r="B206" s="421" t="s">
        <v>4858</v>
      </c>
      <c r="C206" s="45" t="s">
        <v>986</v>
      </c>
      <c r="D206" s="45" t="s">
        <v>987</v>
      </c>
      <c r="E206" s="74" t="s">
        <v>988</v>
      </c>
      <c r="F206" s="55" t="s">
        <v>975</v>
      </c>
      <c r="G206" s="168"/>
      <c r="H206" s="164">
        <v>230000000</v>
      </c>
      <c r="I206" s="168"/>
      <c r="J206" s="164">
        <v>230000000</v>
      </c>
      <c r="K206" s="168"/>
      <c r="L206" s="163">
        <f t="shared" si="15"/>
        <v>230000000</v>
      </c>
      <c r="M206" s="45" t="s">
        <v>1212</v>
      </c>
      <c r="N206" s="55" t="s">
        <v>1202</v>
      </c>
      <c r="O206" s="45"/>
      <c r="P206" s="194" t="s">
        <v>966</v>
      </c>
      <c r="Q206" s="10">
        <v>0</v>
      </c>
      <c r="R206" s="10">
        <v>0</v>
      </c>
      <c r="S206" s="10">
        <v>0</v>
      </c>
      <c r="T206" s="10">
        <v>70</v>
      </c>
      <c r="U206" s="10">
        <v>60</v>
      </c>
      <c r="V206" s="10">
        <v>60</v>
      </c>
      <c r="W206" s="10">
        <v>40</v>
      </c>
      <c r="X206" s="2">
        <v>1</v>
      </c>
      <c r="Y206" s="2">
        <v>0.4</v>
      </c>
      <c r="Z206" s="2">
        <v>0</v>
      </c>
      <c r="AA206" s="10">
        <f t="shared" si="16"/>
        <v>230</v>
      </c>
      <c r="AB206" s="10">
        <f t="shared" si="17"/>
        <v>0</v>
      </c>
      <c r="AC206" s="189" t="s">
        <v>805</v>
      </c>
      <c r="AD206" s="8">
        <v>44562</v>
      </c>
      <c r="AE206" s="8">
        <v>46023</v>
      </c>
      <c r="AF206" s="72" t="s">
        <v>729</v>
      </c>
      <c r="AG206" s="71">
        <v>1</v>
      </c>
      <c r="AH206" s="71">
        <v>1</v>
      </c>
      <c r="AI206" s="71">
        <v>2</v>
      </c>
      <c r="AN206" s="335" t="s">
        <v>3975</v>
      </c>
      <c r="AO206" s="335" t="s">
        <v>3976</v>
      </c>
      <c r="AQ206" s="66" t="s">
        <v>1677</v>
      </c>
      <c r="BD206" s="65" t="s">
        <v>1678</v>
      </c>
    </row>
    <row r="207" spans="1:58" x14ac:dyDescent="0.2">
      <c r="A207" s="420" t="s">
        <v>5684</v>
      </c>
      <c r="B207" s="421" t="s">
        <v>4859</v>
      </c>
      <c r="C207" s="45" t="s">
        <v>986</v>
      </c>
      <c r="D207" s="45" t="s">
        <v>987</v>
      </c>
      <c r="E207" s="74" t="s">
        <v>988</v>
      </c>
      <c r="F207" s="55" t="s">
        <v>976</v>
      </c>
      <c r="G207" s="168"/>
      <c r="H207" s="164">
        <v>300000000</v>
      </c>
      <c r="I207" s="168"/>
      <c r="J207" s="164">
        <v>300000000</v>
      </c>
      <c r="K207" s="168"/>
      <c r="L207" s="163">
        <f t="shared" si="15"/>
        <v>300000000</v>
      </c>
      <c r="M207" s="45" t="s">
        <v>1212</v>
      </c>
      <c r="N207" s="38" t="s">
        <v>989</v>
      </c>
      <c r="O207" s="45"/>
      <c r="P207" s="194" t="s">
        <v>966</v>
      </c>
      <c r="Q207" s="10">
        <v>0</v>
      </c>
      <c r="R207" s="10">
        <v>0</v>
      </c>
      <c r="S207" s="10">
        <v>0</v>
      </c>
      <c r="T207" s="10">
        <v>95</v>
      </c>
      <c r="U207" s="10">
        <v>95</v>
      </c>
      <c r="V207" s="10">
        <v>75</v>
      </c>
      <c r="W207" s="10">
        <v>35</v>
      </c>
      <c r="X207" s="2">
        <v>1</v>
      </c>
      <c r="Y207" s="2">
        <v>0.4</v>
      </c>
      <c r="Z207" s="2">
        <v>0</v>
      </c>
      <c r="AA207" s="10">
        <f t="shared" si="16"/>
        <v>300</v>
      </c>
      <c r="AB207" s="10">
        <f t="shared" si="17"/>
        <v>0</v>
      </c>
      <c r="AC207" s="189" t="s">
        <v>804</v>
      </c>
      <c r="AD207" s="8">
        <v>44567</v>
      </c>
      <c r="AE207" s="8">
        <v>46052</v>
      </c>
      <c r="AF207" s="72" t="s">
        <v>730</v>
      </c>
      <c r="AG207" s="71">
        <v>1</v>
      </c>
      <c r="AH207" s="71">
        <v>1</v>
      </c>
      <c r="AI207" s="71">
        <v>2</v>
      </c>
      <c r="AN207" s="335" t="s">
        <v>3977</v>
      </c>
      <c r="AO207" s="335" t="s">
        <v>3976</v>
      </c>
      <c r="AQ207" s="66" t="s">
        <v>1679</v>
      </c>
      <c r="BD207" s="65" t="s">
        <v>1680</v>
      </c>
    </row>
    <row r="208" spans="1:58" x14ac:dyDescent="0.2">
      <c r="A208" s="420" t="s">
        <v>5685</v>
      </c>
      <c r="B208" s="421" t="s">
        <v>4860</v>
      </c>
      <c r="C208" s="45" t="s">
        <v>986</v>
      </c>
      <c r="D208" s="45" t="s">
        <v>987</v>
      </c>
      <c r="E208" s="74" t="s">
        <v>988</v>
      </c>
      <c r="F208" s="38" t="s">
        <v>1032</v>
      </c>
      <c r="G208" s="168"/>
      <c r="H208" s="164">
        <v>160000000</v>
      </c>
      <c r="I208" s="168"/>
      <c r="J208" s="164">
        <v>160000000</v>
      </c>
      <c r="K208" s="168"/>
      <c r="L208" s="163">
        <f t="shared" si="15"/>
        <v>160000000</v>
      </c>
      <c r="M208" s="54" t="s">
        <v>1213</v>
      </c>
      <c r="N208" s="40"/>
      <c r="O208" s="54"/>
      <c r="P208" s="194" t="s">
        <v>966</v>
      </c>
      <c r="Q208" s="10">
        <v>0</v>
      </c>
      <c r="R208" s="10">
        <v>0</v>
      </c>
      <c r="S208" s="10">
        <v>0</v>
      </c>
      <c r="T208" s="10">
        <v>40</v>
      </c>
      <c r="U208" s="10">
        <v>40</v>
      </c>
      <c r="V208" s="10">
        <v>40</v>
      </c>
      <c r="W208" s="10">
        <v>40</v>
      </c>
      <c r="X208" s="2">
        <v>1</v>
      </c>
      <c r="Y208" s="2">
        <v>0.4</v>
      </c>
      <c r="Z208" s="2">
        <v>0</v>
      </c>
      <c r="AA208" s="10">
        <f t="shared" si="16"/>
        <v>160</v>
      </c>
      <c r="AB208" s="10">
        <f t="shared" si="17"/>
        <v>0</v>
      </c>
      <c r="AC208" s="189" t="s">
        <v>766</v>
      </c>
      <c r="AD208" s="8">
        <v>44562</v>
      </c>
      <c r="AE208" s="8">
        <v>46023</v>
      </c>
      <c r="AF208" s="72" t="s">
        <v>731</v>
      </c>
      <c r="AG208" s="71">
        <v>1</v>
      </c>
      <c r="AH208" s="71">
        <v>1</v>
      </c>
      <c r="AI208" s="71"/>
      <c r="AN208" s="66" t="s">
        <v>1682</v>
      </c>
      <c r="BD208" s="65" t="s">
        <v>1683</v>
      </c>
    </row>
    <row r="209" spans="1:58" x14ac:dyDescent="0.2">
      <c r="A209" s="420" t="s">
        <v>5686</v>
      </c>
      <c r="B209" s="421" t="s">
        <v>4861</v>
      </c>
      <c r="C209" s="42" t="s">
        <v>986</v>
      </c>
      <c r="D209" s="42" t="s">
        <v>987</v>
      </c>
      <c r="E209" s="51" t="s">
        <v>988</v>
      </c>
      <c r="F209" s="37" t="s">
        <v>990</v>
      </c>
      <c r="G209" s="169"/>
      <c r="H209" s="170"/>
      <c r="I209" s="169"/>
      <c r="J209" s="170"/>
      <c r="K209" s="169"/>
      <c r="L209" s="169"/>
      <c r="M209" s="50" t="s">
        <v>1212</v>
      </c>
      <c r="N209" s="39"/>
      <c r="O209" s="547" t="s">
        <v>6564</v>
      </c>
      <c r="P209" s="194" t="s">
        <v>965</v>
      </c>
      <c r="Q209" s="10">
        <v>0</v>
      </c>
      <c r="R209" s="10">
        <v>0</v>
      </c>
      <c r="S209" s="10">
        <v>130</v>
      </c>
      <c r="T209" s="10">
        <v>225</v>
      </c>
      <c r="U209" s="10">
        <v>100</v>
      </c>
      <c r="V209" s="10">
        <v>80</v>
      </c>
      <c r="W209" s="10">
        <v>65</v>
      </c>
      <c r="X209" s="2"/>
      <c r="Y209" s="2"/>
      <c r="Z209" s="2"/>
      <c r="AA209" s="10"/>
      <c r="AB209" s="10"/>
      <c r="AC209" s="189" t="s">
        <v>870</v>
      </c>
      <c r="AD209" s="8">
        <v>44229</v>
      </c>
      <c r="AE209" s="8">
        <v>46203</v>
      </c>
      <c r="AF209" s="72" t="s">
        <v>346</v>
      </c>
      <c r="AG209" s="71">
        <v>2</v>
      </c>
      <c r="AH209" s="71"/>
      <c r="AI209" s="71"/>
      <c r="AT209" s="65" t="s">
        <v>1684</v>
      </c>
      <c r="BD209" s="67" t="s">
        <v>347</v>
      </c>
    </row>
    <row r="210" spans="1:58" x14ac:dyDescent="0.2">
      <c r="A210" s="422" t="s">
        <v>5963</v>
      </c>
      <c r="B210" s="21" t="s">
        <v>5965</v>
      </c>
      <c r="C210" s="45" t="s">
        <v>986</v>
      </c>
      <c r="D210" s="45" t="s">
        <v>987</v>
      </c>
      <c r="E210" s="38" t="s">
        <v>991</v>
      </c>
      <c r="F210" s="38" t="s">
        <v>992</v>
      </c>
      <c r="G210" s="164">
        <v>150000000</v>
      </c>
      <c r="H210" s="164">
        <v>250000000</v>
      </c>
      <c r="I210" s="168"/>
      <c r="J210" s="164">
        <v>400000000</v>
      </c>
      <c r="K210" s="168"/>
      <c r="L210" s="163">
        <f>J210+K210</f>
        <v>400000000</v>
      </c>
      <c r="M210" s="45" t="s">
        <v>1212</v>
      </c>
      <c r="N210" s="40"/>
      <c r="O210" s="45"/>
      <c r="Q210" s="10"/>
      <c r="R210" s="10"/>
      <c r="S210" s="10"/>
      <c r="T210" s="10"/>
      <c r="U210" s="10"/>
      <c r="V210" s="10"/>
      <c r="W210" s="10"/>
      <c r="X210" s="2">
        <v>1</v>
      </c>
      <c r="Y210" s="2">
        <v>1</v>
      </c>
      <c r="Z210" s="2">
        <v>0</v>
      </c>
      <c r="AA210" s="10">
        <f>X210*J210/1000000</f>
        <v>400</v>
      </c>
      <c r="AB210" s="10">
        <f>Z210*J210/1000000</f>
        <v>0</v>
      </c>
      <c r="AC210" s="189"/>
      <c r="AD210" s="8"/>
      <c r="AE210" s="8"/>
      <c r="AG210" s="71"/>
      <c r="AH210" s="71"/>
      <c r="AI210" s="71"/>
    </row>
    <row r="211" spans="1:58" x14ac:dyDescent="0.2">
      <c r="A211" s="422" t="s">
        <v>5964</v>
      </c>
      <c r="B211" s="21" t="s">
        <v>5966</v>
      </c>
      <c r="C211" s="45" t="s">
        <v>986</v>
      </c>
      <c r="D211" s="45" t="s">
        <v>987</v>
      </c>
      <c r="E211" s="38" t="s">
        <v>991</v>
      </c>
      <c r="F211" s="38" t="s">
        <v>993</v>
      </c>
      <c r="G211" s="164">
        <v>50000000</v>
      </c>
      <c r="H211" s="164">
        <v>150000000</v>
      </c>
      <c r="I211" s="168"/>
      <c r="J211" s="164">
        <v>200000000</v>
      </c>
      <c r="K211" s="168"/>
      <c r="L211" s="163">
        <f>J211+K211</f>
        <v>200000000</v>
      </c>
      <c r="M211" s="45" t="s">
        <v>1212</v>
      </c>
      <c r="N211" s="40"/>
      <c r="O211" s="45"/>
      <c r="Q211" s="10"/>
      <c r="R211" s="10"/>
      <c r="S211" s="10"/>
      <c r="T211" s="10"/>
      <c r="U211" s="10"/>
      <c r="V211" s="10"/>
      <c r="W211" s="10"/>
      <c r="X211" s="2">
        <v>1</v>
      </c>
      <c r="Y211" s="2">
        <v>1</v>
      </c>
      <c r="Z211" s="2">
        <v>0</v>
      </c>
      <c r="AA211" s="10">
        <f>X211*J211/1000000</f>
        <v>200</v>
      </c>
      <c r="AB211" s="10">
        <f>Z211*J211/1000000</f>
        <v>0</v>
      </c>
      <c r="AC211" s="189"/>
      <c r="AD211" s="8"/>
      <c r="AE211" s="8"/>
      <c r="AG211" s="71"/>
      <c r="AH211" s="71"/>
      <c r="AI211" s="71"/>
    </row>
    <row r="212" spans="1:58" x14ac:dyDescent="0.2">
      <c r="A212" s="420" t="s">
        <v>5687</v>
      </c>
      <c r="B212" s="421" t="s">
        <v>4863</v>
      </c>
      <c r="C212" s="45" t="s">
        <v>986</v>
      </c>
      <c r="D212" s="45" t="s">
        <v>987</v>
      </c>
      <c r="E212" s="74" t="s">
        <v>988</v>
      </c>
      <c r="F212" s="38" t="s">
        <v>994</v>
      </c>
      <c r="G212" s="164">
        <v>1400000000</v>
      </c>
      <c r="H212" s="164">
        <v>700000000</v>
      </c>
      <c r="I212" s="164">
        <v>1500000000</v>
      </c>
      <c r="J212" s="164">
        <v>3600000000</v>
      </c>
      <c r="K212" s="164"/>
      <c r="L212" s="163">
        <f>J212+K212</f>
        <v>3600000000</v>
      </c>
      <c r="M212" s="45" t="s">
        <v>1212</v>
      </c>
      <c r="N212" s="40"/>
      <c r="O212" s="74" t="s">
        <v>6564</v>
      </c>
      <c r="P212" s="194" t="s">
        <v>966</v>
      </c>
      <c r="Q212" s="10">
        <v>0</v>
      </c>
      <c r="R212" s="10">
        <v>179.6</v>
      </c>
      <c r="S212" s="10">
        <v>475.8</v>
      </c>
      <c r="T212" s="10">
        <v>709.3</v>
      </c>
      <c r="U212" s="10">
        <v>966.8</v>
      </c>
      <c r="V212" s="10">
        <v>738.4</v>
      </c>
      <c r="W212" s="10">
        <v>530.1</v>
      </c>
      <c r="X212" s="2">
        <v>1</v>
      </c>
      <c r="Y212" s="2">
        <v>0.4</v>
      </c>
      <c r="Z212" s="2">
        <v>0</v>
      </c>
      <c r="AA212" s="10">
        <f>X212*J212/1000000</f>
        <v>3600</v>
      </c>
      <c r="AB212" s="10">
        <f>Z212*J212/1000000</f>
        <v>0</v>
      </c>
      <c r="AC212" s="189" t="s">
        <v>875</v>
      </c>
      <c r="AD212" s="8">
        <v>44228</v>
      </c>
      <c r="AE212" s="8">
        <v>46204</v>
      </c>
      <c r="AF212" s="72" t="s">
        <v>949</v>
      </c>
      <c r="AG212" s="71">
        <v>2</v>
      </c>
      <c r="AH212" s="71">
        <v>1</v>
      </c>
      <c r="AI212" s="71"/>
      <c r="AT212" s="66" t="s">
        <v>1685</v>
      </c>
      <c r="AW212" s="65" t="s">
        <v>1686</v>
      </c>
      <c r="BD212" s="67" t="s">
        <v>1687</v>
      </c>
    </row>
    <row r="213" spans="1:58" s="70" customFormat="1" ht="15" x14ac:dyDescent="0.2">
      <c r="A213" s="420" t="s">
        <v>5688</v>
      </c>
      <c r="B213" s="421" t="s">
        <v>4865</v>
      </c>
      <c r="C213" s="45" t="s">
        <v>986</v>
      </c>
      <c r="D213" s="45" t="s">
        <v>987</v>
      </c>
      <c r="E213" s="74" t="s">
        <v>988</v>
      </c>
      <c r="F213" s="38" t="s">
        <v>1033</v>
      </c>
      <c r="G213" s="168"/>
      <c r="H213" s="164">
        <v>741320000</v>
      </c>
      <c r="I213" s="168"/>
      <c r="J213" s="164">
        <v>741320000</v>
      </c>
      <c r="K213" s="168"/>
      <c r="L213" s="163">
        <f>J213+K213</f>
        <v>741320000</v>
      </c>
      <c r="M213" s="54" t="s">
        <v>1213</v>
      </c>
      <c r="N213" s="40"/>
      <c r="O213" s="54"/>
      <c r="P213" s="194" t="s">
        <v>965</v>
      </c>
      <c r="Q213" s="10">
        <v>0</v>
      </c>
      <c r="R213" s="10">
        <v>0</v>
      </c>
      <c r="S213" s="10">
        <v>0</v>
      </c>
      <c r="T213" s="10">
        <v>400</v>
      </c>
      <c r="U213" s="10">
        <v>150</v>
      </c>
      <c r="V213" s="10">
        <v>141.32</v>
      </c>
      <c r="W213" s="10">
        <v>50</v>
      </c>
      <c r="X213" s="2">
        <v>1</v>
      </c>
      <c r="Y213" s="2">
        <v>0.4</v>
      </c>
      <c r="Z213" s="2">
        <v>0</v>
      </c>
      <c r="AA213" s="10">
        <f>X213*J213/1000000</f>
        <v>741.32</v>
      </c>
      <c r="AB213" s="10">
        <f>Z213*J213/1000000</f>
        <v>0</v>
      </c>
      <c r="AC213" s="189" t="s">
        <v>808</v>
      </c>
      <c r="AD213" s="8">
        <v>44198</v>
      </c>
      <c r="AE213" s="8">
        <v>46029</v>
      </c>
      <c r="AF213" s="72" t="s">
        <v>732</v>
      </c>
      <c r="AG213" s="71">
        <v>4</v>
      </c>
      <c r="AH213" s="71">
        <v>2</v>
      </c>
      <c r="AI213" s="71">
        <v>1</v>
      </c>
      <c r="AJ213" s="194"/>
      <c r="AK213" s="194"/>
      <c r="AL213" s="194"/>
      <c r="AM213" s="194"/>
      <c r="AN213" s="194"/>
      <c r="AO213" s="194"/>
      <c r="AP213" s="194"/>
      <c r="AQ213" s="194"/>
      <c r="AR213" s="66" t="s">
        <v>1688</v>
      </c>
      <c r="AS213" s="194"/>
      <c r="AT213" s="335" t="s">
        <v>3809</v>
      </c>
      <c r="AU213" s="194"/>
      <c r="AV213" s="65" t="s">
        <v>141</v>
      </c>
      <c r="AW213" s="194"/>
      <c r="AX213" s="66" t="s">
        <v>139</v>
      </c>
      <c r="AY213" s="194"/>
      <c r="AZ213" s="194"/>
      <c r="BA213" s="194"/>
      <c r="BB213" s="65" t="s">
        <v>141</v>
      </c>
      <c r="BC213" s="194"/>
      <c r="BD213" s="194"/>
      <c r="BE213" s="194"/>
      <c r="BF213" s="194"/>
    </row>
    <row r="214" spans="1:58" ht="15" x14ac:dyDescent="0.2">
      <c r="A214" s="420"/>
      <c r="C214" s="45"/>
      <c r="D214" s="45"/>
      <c r="E214" s="74"/>
      <c r="F214" s="38"/>
      <c r="G214" s="168"/>
      <c r="H214" s="164"/>
      <c r="I214" s="168"/>
      <c r="J214" s="164"/>
      <c r="K214" s="168"/>
      <c r="L214" s="168"/>
      <c r="M214" s="54"/>
      <c r="N214" s="40"/>
      <c r="O214" s="54"/>
      <c r="Q214" s="10"/>
      <c r="R214" s="10"/>
      <c r="S214" s="10"/>
      <c r="T214" s="10"/>
      <c r="U214" s="10"/>
      <c r="V214" s="10"/>
      <c r="W214" s="10"/>
      <c r="X214" s="2"/>
      <c r="Y214" s="2"/>
      <c r="Z214" s="2"/>
      <c r="AA214" s="10"/>
      <c r="AB214" s="10"/>
      <c r="AC214" s="189"/>
      <c r="AD214" s="8"/>
      <c r="AE214" s="8"/>
      <c r="AG214" s="71"/>
      <c r="AH214" s="71"/>
      <c r="AI214" s="71"/>
      <c r="AR214" s="193"/>
      <c r="AV214" s="65" t="s">
        <v>143</v>
      </c>
      <c r="BB214" s="65" t="s">
        <v>143</v>
      </c>
    </row>
    <row r="215" spans="1:58" s="512" customFormat="1" x14ac:dyDescent="0.2">
      <c r="A215" s="511" t="s">
        <v>6341</v>
      </c>
      <c r="B215" s="19" t="s">
        <v>6684</v>
      </c>
      <c r="C215" s="408" t="s">
        <v>568</v>
      </c>
      <c r="D215" s="408" t="s">
        <v>1279</v>
      </c>
      <c r="E215" s="51" t="s">
        <v>988</v>
      </c>
      <c r="F215" s="480" t="s">
        <v>6342</v>
      </c>
      <c r="G215" s="169"/>
      <c r="H215" s="170"/>
      <c r="I215" s="169"/>
      <c r="J215" s="170"/>
      <c r="K215" s="169"/>
      <c r="L215" s="169"/>
      <c r="M215" s="50" t="s">
        <v>6343</v>
      </c>
      <c r="N215" s="39"/>
      <c r="O215" s="50"/>
      <c r="Q215" s="10"/>
      <c r="R215" s="10"/>
      <c r="S215" s="10"/>
      <c r="T215" s="10"/>
      <c r="U215" s="10"/>
      <c r="V215" s="10"/>
      <c r="W215" s="10"/>
      <c r="X215" s="2"/>
      <c r="Y215" s="2"/>
      <c r="Z215" s="2"/>
      <c r="AA215" s="10"/>
      <c r="AB215" s="10"/>
      <c r="AC215" s="189" t="s">
        <v>803</v>
      </c>
      <c r="AD215" s="8">
        <v>44596</v>
      </c>
      <c r="AE215" s="8">
        <v>46264</v>
      </c>
      <c r="AF215" s="72"/>
      <c r="AG215" s="71"/>
      <c r="AH215" s="71"/>
      <c r="AI215" s="71"/>
      <c r="AR215" s="511"/>
      <c r="AV215" s="65"/>
      <c r="BB215" s="65"/>
    </row>
    <row r="216" spans="1:58" x14ac:dyDescent="0.2">
      <c r="A216" s="420" t="s">
        <v>5694</v>
      </c>
      <c r="B216" s="421" t="s">
        <v>4867</v>
      </c>
      <c r="C216" s="45" t="s">
        <v>986</v>
      </c>
      <c r="D216" s="45" t="s">
        <v>987</v>
      </c>
      <c r="E216" s="38" t="s">
        <v>991</v>
      </c>
      <c r="F216" s="38" t="s">
        <v>995</v>
      </c>
      <c r="G216" s="164">
        <v>500000000</v>
      </c>
      <c r="H216" s="164">
        <v>1915000000</v>
      </c>
      <c r="I216" s="168"/>
      <c r="J216" s="164">
        <v>2415000000</v>
      </c>
      <c r="K216" s="168"/>
      <c r="L216" s="163">
        <f>J216+K216</f>
        <v>2415000000</v>
      </c>
      <c r="M216" s="45" t="s">
        <v>1212</v>
      </c>
      <c r="N216" s="40"/>
      <c r="O216" s="74" t="s">
        <v>6565</v>
      </c>
      <c r="P216" s="194" t="s">
        <v>966</v>
      </c>
      <c r="Q216" s="10">
        <v>0</v>
      </c>
      <c r="R216" s="10">
        <v>0</v>
      </c>
      <c r="S216" s="10">
        <v>50</v>
      </c>
      <c r="T216" s="10">
        <v>125</v>
      </c>
      <c r="U216" s="10">
        <v>640</v>
      </c>
      <c r="V216" s="10">
        <v>700</v>
      </c>
      <c r="W216" s="10">
        <v>900</v>
      </c>
      <c r="X216" s="2">
        <v>1</v>
      </c>
      <c r="Y216" s="2">
        <v>0.4</v>
      </c>
      <c r="Z216" s="2">
        <v>0</v>
      </c>
      <c r="AA216" s="10">
        <f>X216*J216/1000000</f>
        <v>2415</v>
      </c>
      <c r="AB216" s="10">
        <f>Z216*J216/1000000</f>
        <v>0</v>
      </c>
      <c r="AC216" s="188" t="s">
        <v>2016</v>
      </c>
      <c r="AF216" s="72" t="s">
        <v>352</v>
      </c>
      <c r="AG216" s="71">
        <v>2</v>
      </c>
      <c r="AH216" s="71">
        <v>1</v>
      </c>
      <c r="AI216" s="71"/>
      <c r="AT216" s="66" t="s">
        <v>1689</v>
      </c>
      <c r="AX216" s="65" t="s">
        <v>1690</v>
      </c>
      <c r="BD216" s="67" t="s">
        <v>1694</v>
      </c>
    </row>
    <row r="217" spans="1:58" x14ac:dyDescent="0.2">
      <c r="A217" s="420" t="s">
        <v>5695</v>
      </c>
      <c r="B217" s="421" t="s">
        <v>4870</v>
      </c>
      <c r="C217" s="45" t="s">
        <v>986</v>
      </c>
      <c r="D217" s="45" t="s">
        <v>987</v>
      </c>
      <c r="E217" s="38" t="s">
        <v>991</v>
      </c>
      <c r="F217" s="38" t="s">
        <v>996</v>
      </c>
      <c r="G217" s="164">
        <v>100000000</v>
      </c>
      <c r="H217" s="164">
        <v>700000000</v>
      </c>
      <c r="I217" s="168"/>
      <c r="J217" s="164">
        <v>800000000</v>
      </c>
      <c r="K217" s="168"/>
      <c r="L217" s="163">
        <f>J217+K217</f>
        <v>800000000</v>
      </c>
      <c r="M217" s="45" t="s">
        <v>1212</v>
      </c>
      <c r="N217" s="40"/>
      <c r="O217" s="45"/>
      <c r="P217" s="194" t="s">
        <v>966</v>
      </c>
      <c r="Q217" s="10">
        <v>0</v>
      </c>
      <c r="R217" s="10">
        <v>0</v>
      </c>
      <c r="S217" s="10">
        <v>172</v>
      </c>
      <c r="T217" s="10">
        <v>185</v>
      </c>
      <c r="U217" s="10">
        <v>185</v>
      </c>
      <c r="V217" s="10">
        <v>172</v>
      </c>
      <c r="W217" s="10">
        <v>86</v>
      </c>
      <c r="X217" s="2">
        <v>1</v>
      </c>
      <c r="Y217" s="2">
        <v>0.4</v>
      </c>
      <c r="Z217" s="2">
        <v>0</v>
      </c>
      <c r="AA217" s="10">
        <f>X217*J217/1000000</f>
        <v>800</v>
      </c>
      <c r="AB217" s="10">
        <f>Z217*J217/1000000</f>
        <v>0</v>
      </c>
      <c r="AC217" s="188" t="s">
        <v>2016</v>
      </c>
      <c r="AD217" s="8"/>
      <c r="AE217" s="8"/>
      <c r="AF217" s="72" t="s">
        <v>664</v>
      </c>
      <c r="AG217" s="71">
        <v>2</v>
      </c>
      <c r="AH217" s="71">
        <v>1</v>
      </c>
      <c r="AI217" s="71">
        <v>1</v>
      </c>
      <c r="AO217" s="335" t="s">
        <v>3939</v>
      </c>
      <c r="AR217" s="66" t="s">
        <v>1691</v>
      </c>
      <c r="AX217" s="65" t="s">
        <v>1692</v>
      </c>
      <c r="BD217" s="67" t="s">
        <v>1693</v>
      </c>
    </row>
    <row r="218" spans="1:58" s="279" customFormat="1" x14ac:dyDescent="0.2">
      <c r="A218" s="420" t="s">
        <v>5696</v>
      </c>
      <c r="B218" s="21" t="s">
        <v>4873</v>
      </c>
      <c r="C218" s="45" t="s">
        <v>986</v>
      </c>
      <c r="D218" s="45" t="s">
        <v>987</v>
      </c>
      <c r="E218" s="38" t="s">
        <v>991</v>
      </c>
      <c r="F218" s="38" t="s">
        <v>1103</v>
      </c>
      <c r="G218" s="168"/>
      <c r="H218" s="164">
        <v>424000000</v>
      </c>
      <c r="I218" s="168"/>
      <c r="J218" s="164">
        <v>424000000</v>
      </c>
      <c r="K218" s="168"/>
      <c r="L218" s="163">
        <f>J218+K218</f>
        <v>424000000</v>
      </c>
      <c r="M218" s="45" t="s">
        <v>1218</v>
      </c>
      <c r="N218" s="194"/>
      <c r="O218" s="563"/>
      <c r="P218" s="194" t="s">
        <v>966</v>
      </c>
      <c r="Q218" s="10">
        <v>0</v>
      </c>
      <c r="R218" s="10">
        <v>0</v>
      </c>
      <c r="S218" s="10">
        <v>17.5</v>
      </c>
      <c r="T218" s="10">
        <v>84.05</v>
      </c>
      <c r="U218" s="10">
        <v>106.15</v>
      </c>
      <c r="V218" s="10">
        <v>107.15</v>
      </c>
      <c r="W218" s="10">
        <v>109.15</v>
      </c>
      <c r="X218" s="382">
        <f>141/424</f>
        <v>0.33254716981132076</v>
      </c>
      <c r="Y218" s="2">
        <v>0.4</v>
      </c>
      <c r="Z218" s="2">
        <v>0</v>
      </c>
      <c r="AA218" s="10">
        <f>X218*J218/1000000</f>
        <v>141</v>
      </c>
      <c r="AB218" s="10">
        <f>Z218*J218/1000000</f>
        <v>0</v>
      </c>
      <c r="AC218" s="188" t="s">
        <v>2016</v>
      </c>
      <c r="AD218" s="8"/>
      <c r="AE218" s="8"/>
      <c r="AF218" s="72" t="s">
        <v>353</v>
      </c>
      <c r="AG218" s="71">
        <v>1</v>
      </c>
      <c r="AH218" s="71">
        <v>1</v>
      </c>
      <c r="AI218" s="71">
        <v>1</v>
      </c>
      <c r="AJ218" s="194"/>
      <c r="AK218" s="194"/>
      <c r="AL218" s="194"/>
      <c r="AM218" s="194"/>
      <c r="AN218" s="194"/>
      <c r="AO218" s="194"/>
      <c r="AP218" s="194"/>
      <c r="AQ218" s="194"/>
      <c r="AR218" s="194"/>
      <c r="AS218" s="194"/>
      <c r="AT218" s="194"/>
      <c r="AU218" s="194"/>
      <c r="AV218" s="66" t="s">
        <v>1695</v>
      </c>
      <c r="AW218" s="194"/>
      <c r="AX218" s="194"/>
      <c r="AY218" s="194"/>
      <c r="AZ218" s="194"/>
      <c r="BA218" s="194"/>
      <c r="BB218" s="194"/>
      <c r="BC218" s="194"/>
      <c r="BD218" s="65" t="s">
        <v>354</v>
      </c>
      <c r="BE218" s="194"/>
      <c r="BF218" s="194"/>
    </row>
    <row r="219" spans="1:58" s="70" customFormat="1" x14ac:dyDescent="0.2">
      <c r="A219" s="420"/>
      <c r="B219" s="423"/>
      <c r="C219" s="45"/>
      <c r="D219" s="45"/>
      <c r="E219" s="38"/>
      <c r="F219" s="278"/>
      <c r="G219" s="168"/>
      <c r="H219" s="164"/>
      <c r="I219" s="168"/>
      <c r="J219" s="164"/>
      <c r="K219" s="168"/>
      <c r="L219" s="163"/>
      <c r="M219" s="45"/>
      <c r="N219" s="279"/>
      <c r="O219" s="563"/>
      <c r="P219" s="279"/>
      <c r="Q219" s="10"/>
      <c r="R219" s="10"/>
      <c r="S219" s="10"/>
      <c r="T219" s="10"/>
      <c r="U219" s="10"/>
      <c r="V219" s="10"/>
      <c r="W219" s="10"/>
      <c r="X219" s="2"/>
      <c r="Y219" s="2"/>
      <c r="Z219" s="2"/>
      <c r="AA219" s="10"/>
      <c r="AB219" s="10"/>
      <c r="AC219" s="189"/>
      <c r="AD219" s="8"/>
      <c r="AE219" s="8"/>
      <c r="AF219" s="72"/>
      <c r="AG219" s="71"/>
      <c r="AH219" s="71"/>
      <c r="AI219" s="71"/>
      <c r="AJ219" s="279"/>
      <c r="AK219" s="279"/>
      <c r="AL219" s="279"/>
      <c r="AM219" s="279"/>
      <c r="AN219" s="279"/>
      <c r="AO219" s="279"/>
      <c r="AP219" s="279"/>
      <c r="AQ219" s="279"/>
      <c r="AR219" s="279"/>
      <c r="AS219" s="279"/>
      <c r="AT219" s="279"/>
      <c r="AU219" s="279"/>
      <c r="AV219" s="335" t="s">
        <v>4023</v>
      </c>
      <c r="AW219" s="279"/>
      <c r="AX219" s="279"/>
      <c r="AY219" s="279"/>
      <c r="AZ219" s="279"/>
      <c r="BA219" s="279"/>
      <c r="BB219" s="279"/>
      <c r="BC219" s="279"/>
      <c r="BD219" s="279"/>
      <c r="BE219" s="279"/>
      <c r="BF219" s="279"/>
    </row>
    <row r="220" spans="1:58" s="70" customFormat="1" x14ac:dyDescent="0.2">
      <c r="A220" s="420" t="s">
        <v>5697</v>
      </c>
      <c r="B220" s="398" t="s">
        <v>5441</v>
      </c>
      <c r="C220" s="43" t="s">
        <v>986</v>
      </c>
      <c r="D220" s="58" t="s">
        <v>1279</v>
      </c>
      <c r="E220" s="47" t="s">
        <v>988</v>
      </c>
      <c r="F220" s="20" t="s">
        <v>1936</v>
      </c>
      <c r="G220" s="165"/>
      <c r="H220" s="164"/>
      <c r="I220" s="165"/>
      <c r="J220" s="164"/>
      <c r="K220" s="164">
        <v>600000000</v>
      </c>
      <c r="L220" s="163">
        <f t="shared" ref="L220:L248" si="18">J220+K220</f>
        <v>600000000</v>
      </c>
      <c r="M220" s="45" t="s">
        <v>1212</v>
      </c>
      <c r="N220" s="31"/>
      <c r="O220" s="45"/>
      <c r="P220" s="193" t="s">
        <v>1926</v>
      </c>
      <c r="Q220" s="10"/>
      <c r="S220" s="10">
        <v>62.12</v>
      </c>
      <c r="T220" s="10">
        <v>80.739999999999995</v>
      </c>
      <c r="U220" s="10">
        <v>159.01</v>
      </c>
      <c r="V220" s="10">
        <v>173.91</v>
      </c>
      <c r="W220" s="10">
        <v>124.22</v>
      </c>
      <c r="X220" s="2"/>
      <c r="Y220" s="2"/>
      <c r="Z220" s="2"/>
      <c r="AA220" s="10"/>
      <c r="AB220" s="10"/>
      <c r="AC220" s="188" t="s">
        <v>2016</v>
      </c>
      <c r="AD220" s="8"/>
      <c r="AE220" s="8"/>
      <c r="AF220" s="72"/>
      <c r="AG220" s="71"/>
      <c r="AH220" s="71"/>
      <c r="AI220" s="71"/>
      <c r="AJ220" s="194"/>
      <c r="AK220" s="194"/>
      <c r="AL220" s="194"/>
      <c r="AM220" s="194"/>
      <c r="AN220" s="194"/>
      <c r="AO220" s="194"/>
      <c r="AP220" s="194"/>
      <c r="AQ220" s="194"/>
      <c r="AR220" s="194"/>
      <c r="AS220" s="194"/>
      <c r="AT220" s="194"/>
      <c r="AU220" s="194"/>
      <c r="AW220" s="194"/>
      <c r="AX220" s="194"/>
      <c r="AY220" s="194"/>
      <c r="AZ220" s="194"/>
      <c r="BA220" s="194"/>
      <c r="BB220" s="194"/>
      <c r="BC220" s="194"/>
      <c r="BD220" s="194"/>
      <c r="BE220" s="194"/>
      <c r="BF220" s="194"/>
    </row>
    <row r="221" spans="1:58" x14ac:dyDescent="0.2">
      <c r="A221" s="422" t="s">
        <v>5698</v>
      </c>
      <c r="B221" s="398" t="s">
        <v>5573</v>
      </c>
      <c r="C221" s="43" t="s">
        <v>986</v>
      </c>
      <c r="D221" s="58" t="s">
        <v>1279</v>
      </c>
      <c r="E221" s="47" t="s">
        <v>988</v>
      </c>
      <c r="F221" s="20" t="s">
        <v>1937</v>
      </c>
      <c r="G221" s="165"/>
      <c r="H221" s="164"/>
      <c r="I221" s="165"/>
      <c r="J221" s="164"/>
      <c r="K221" s="164">
        <v>800000000</v>
      </c>
      <c r="L221" s="163">
        <f t="shared" si="18"/>
        <v>800000000</v>
      </c>
      <c r="M221" s="45" t="s">
        <v>1212</v>
      </c>
      <c r="N221" s="31"/>
      <c r="O221" s="45"/>
      <c r="P221" s="193" t="s">
        <v>1926</v>
      </c>
      <c r="Q221" s="10"/>
      <c r="R221" s="10"/>
      <c r="S221" s="10"/>
      <c r="T221" s="10"/>
      <c r="U221" s="10"/>
      <c r="V221" s="10"/>
      <c r="W221" s="10"/>
      <c r="X221" s="2"/>
      <c r="Y221" s="2"/>
      <c r="Z221" s="2"/>
      <c r="AA221" s="10"/>
      <c r="AB221" s="10"/>
      <c r="AC221" s="189" t="s">
        <v>802</v>
      </c>
      <c r="AD221" s="8"/>
      <c r="AE221" s="8"/>
      <c r="AG221" s="71"/>
      <c r="AH221" s="71"/>
      <c r="AI221" s="71"/>
      <c r="AX221" s="70"/>
    </row>
    <row r="222" spans="1:58" s="397" customFormat="1" x14ac:dyDescent="0.2">
      <c r="A222" s="422" t="s">
        <v>5967</v>
      </c>
      <c r="B222" s="398" t="s">
        <v>5442</v>
      </c>
      <c r="C222" s="43" t="s">
        <v>986</v>
      </c>
      <c r="D222" s="58" t="s">
        <v>1279</v>
      </c>
      <c r="E222" s="47" t="s">
        <v>988</v>
      </c>
      <c r="F222" s="20" t="s">
        <v>5168</v>
      </c>
      <c r="G222" s="165"/>
      <c r="H222" s="164"/>
      <c r="I222" s="165"/>
      <c r="J222" s="164"/>
      <c r="K222" s="164"/>
      <c r="L222" s="163"/>
      <c r="M222" s="45"/>
      <c r="N222" s="31"/>
      <c r="O222" s="45"/>
      <c r="P222" s="396" t="s">
        <v>1926</v>
      </c>
      <c r="Q222" s="10"/>
      <c r="R222" s="10">
        <v>18</v>
      </c>
      <c r="S222" s="10">
        <v>17.2</v>
      </c>
      <c r="T222" s="10">
        <v>56.5</v>
      </c>
      <c r="U222" s="10">
        <v>157.6</v>
      </c>
      <c r="V222" s="10">
        <v>142</v>
      </c>
      <c r="W222" s="10">
        <v>108.7</v>
      </c>
      <c r="X222" s="2"/>
      <c r="Y222" s="2"/>
      <c r="Z222" s="2"/>
      <c r="AA222" s="10"/>
      <c r="AB222" s="10"/>
      <c r="AC222" s="188" t="s">
        <v>2016</v>
      </c>
      <c r="AD222" s="8"/>
      <c r="AE222" s="8"/>
      <c r="AF222" s="72"/>
      <c r="AG222" s="71"/>
      <c r="AH222" s="71"/>
      <c r="AI222" s="71"/>
    </row>
    <row r="223" spans="1:58" s="397" customFormat="1" x14ac:dyDescent="0.2">
      <c r="A223" s="422" t="s">
        <v>5968</v>
      </c>
      <c r="B223" s="398" t="s">
        <v>5443</v>
      </c>
      <c r="C223" s="43" t="s">
        <v>986</v>
      </c>
      <c r="D223" s="58" t="s">
        <v>1279</v>
      </c>
      <c r="E223" s="47" t="s">
        <v>988</v>
      </c>
      <c r="F223" s="20" t="s">
        <v>5167</v>
      </c>
      <c r="G223" s="165"/>
      <c r="H223" s="164"/>
      <c r="I223" s="165"/>
      <c r="J223" s="164"/>
      <c r="K223" s="164"/>
      <c r="L223" s="163"/>
      <c r="M223" s="45"/>
      <c r="N223" s="31"/>
      <c r="O223" s="45"/>
      <c r="P223" s="396" t="s">
        <v>1926</v>
      </c>
      <c r="Q223" s="10"/>
      <c r="R223" s="10">
        <v>20</v>
      </c>
      <c r="S223" s="10">
        <v>30</v>
      </c>
      <c r="T223" s="10">
        <v>30</v>
      </c>
      <c r="U223" s="10"/>
      <c r="V223" s="10"/>
      <c r="W223" s="10"/>
      <c r="X223" s="2"/>
      <c r="Y223" s="2"/>
      <c r="Z223" s="2"/>
      <c r="AA223" s="10"/>
      <c r="AB223" s="10"/>
      <c r="AC223" s="188" t="s">
        <v>2016</v>
      </c>
      <c r="AD223" s="8"/>
      <c r="AE223" s="8"/>
      <c r="AF223" s="72"/>
      <c r="AG223" s="71"/>
      <c r="AH223" s="71"/>
      <c r="AI223" s="71"/>
    </row>
    <row r="224" spans="1:58" s="397" customFormat="1" x14ac:dyDescent="0.2">
      <c r="A224" s="422" t="s">
        <v>5969</v>
      </c>
      <c r="B224" s="398" t="s">
        <v>5444</v>
      </c>
      <c r="C224" s="43" t="s">
        <v>986</v>
      </c>
      <c r="D224" s="58" t="s">
        <v>1279</v>
      </c>
      <c r="E224" s="47" t="s">
        <v>988</v>
      </c>
      <c r="F224" s="20" t="s">
        <v>5169</v>
      </c>
      <c r="G224" s="165"/>
      <c r="H224" s="164"/>
      <c r="I224" s="165"/>
      <c r="J224" s="164"/>
      <c r="K224" s="164"/>
      <c r="L224" s="163"/>
      <c r="M224" s="45"/>
      <c r="N224" s="31"/>
      <c r="O224" s="45"/>
      <c r="P224" s="396" t="s">
        <v>1926</v>
      </c>
      <c r="Q224" s="10"/>
      <c r="R224" s="10">
        <v>7</v>
      </c>
      <c r="S224" s="10">
        <v>7</v>
      </c>
      <c r="T224" s="10">
        <v>42.3</v>
      </c>
      <c r="U224" s="10">
        <v>64.400000000000006</v>
      </c>
      <c r="V224" s="10">
        <v>58</v>
      </c>
      <c r="W224" s="10">
        <v>41.3</v>
      </c>
      <c r="X224" s="2"/>
      <c r="Y224" s="2"/>
      <c r="Z224" s="2"/>
      <c r="AA224" s="10"/>
      <c r="AB224" s="10"/>
      <c r="AC224" s="188" t="s">
        <v>2016</v>
      </c>
      <c r="AD224" s="8"/>
      <c r="AE224" s="8"/>
      <c r="AF224" s="72"/>
      <c r="AG224" s="71"/>
      <c r="AH224" s="71"/>
      <c r="AI224" s="71"/>
    </row>
    <row r="225" spans="1:58" s="512" customFormat="1" x14ac:dyDescent="0.2">
      <c r="A225" s="511" t="s">
        <v>6348</v>
      </c>
      <c r="B225" s="19" t="s">
        <v>6685</v>
      </c>
      <c r="C225" s="408" t="s">
        <v>568</v>
      </c>
      <c r="D225" s="408" t="s">
        <v>1279</v>
      </c>
      <c r="E225" s="51" t="s">
        <v>988</v>
      </c>
      <c r="F225" s="480" t="s">
        <v>6349</v>
      </c>
      <c r="G225" s="169"/>
      <c r="H225" s="170"/>
      <c r="I225" s="169"/>
      <c r="J225" s="170"/>
      <c r="K225" s="169"/>
      <c r="L225" s="169"/>
      <c r="M225" s="50" t="s">
        <v>1216</v>
      </c>
      <c r="N225" s="39"/>
      <c r="O225" s="50"/>
      <c r="Q225" s="10"/>
      <c r="R225" s="10"/>
      <c r="S225" s="10"/>
      <c r="T225" s="10"/>
      <c r="U225" s="10"/>
      <c r="V225" s="10"/>
      <c r="W225" s="10"/>
      <c r="X225" s="2"/>
      <c r="Y225" s="2"/>
      <c r="Z225" s="2"/>
      <c r="AA225" s="10"/>
      <c r="AB225" s="10"/>
      <c r="AC225" s="189" t="s">
        <v>872</v>
      </c>
      <c r="AD225" s="8">
        <v>44567</v>
      </c>
      <c r="AE225" s="8">
        <v>46203</v>
      </c>
      <c r="AF225" s="72"/>
      <c r="AG225" s="71"/>
      <c r="AH225" s="71"/>
      <c r="AI225" s="71"/>
      <c r="AR225" s="511"/>
      <c r="AV225" s="65"/>
      <c r="BB225" s="65"/>
    </row>
    <row r="226" spans="1:58" x14ac:dyDescent="0.2">
      <c r="A226" s="511" t="s">
        <v>5699</v>
      </c>
      <c r="B226" s="421" t="s">
        <v>4877</v>
      </c>
      <c r="C226" s="45" t="s">
        <v>986</v>
      </c>
      <c r="D226" s="45" t="s">
        <v>987</v>
      </c>
      <c r="E226" s="38" t="s">
        <v>991</v>
      </c>
      <c r="F226" s="55" t="s">
        <v>3978</v>
      </c>
      <c r="G226" s="168"/>
      <c r="H226" s="164">
        <v>400000000</v>
      </c>
      <c r="I226" s="168"/>
      <c r="J226" s="164">
        <v>400000000</v>
      </c>
      <c r="K226" s="168"/>
      <c r="L226" s="163">
        <f t="shared" si="18"/>
        <v>400000000</v>
      </c>
      <c r="M226" s="43" t="s">
        <v>1216</v>
      </c>
      <c r="N226" s="40"/>
      <c r="O226" s="43"/>
      <c r="P226" s="194" t="s">
        <v>966</v>
      </c>
      <c r="Q226" s="10">
        <v>0</v>
      </c>
      <c r="R226" s="10">
        <v>0</v>
      </c>
      <c r="S226" s="10">
        <v>50</v>
      </c>
      <c r="T226" s="10">
        <v>75</v>
      </c>
      <c r="U226" s="10">
        <v>75</v>
      </c>
      <c r="V226" s="10">
        <v>100</v>
      </c>
      <c r="W226" s="10">
        <v>100</v>
      </c>
      <c r="X226" s="2">
        <v>1</v>
      </c>
      <c r="Y226" s="2">
        <v>0.4</v>
      </c>
      <c r="Z226" s="2">
        <v>0</v>
      </c>
      <c r="AA226" s="10">
        <f t="shared" ref="AA226:AA231" si="19">X226*J226/1000000</f>
        <v>400</v>
      </c>
      <c r="AB226" s="10">
        <f t="shared" ref="AB226:AB231" si="20">Z226*J226/1000000</f>
        <v>0</v>
      </c>
      <c r="AC226" s="188" t="s">
        <v>2016</v>
      </c>
      <c r="AF226" s="72" t="s">
        <v>669</v>
      </c>
      <c r="AG226" s="71">
        <v>1</v>
      </c>
      <c r="AH226" s="71">
        <v>1</v>
      </c>
      <c r="AI226" s="71">
        <v>2</v>
      </c>
      <c r="AN226" s="66" t="s">
        <v>1696</v>
      </c>
      <c r="AR226" s="335" t="s">
        <v>3939</v>
      </c>
      <c r="AV226" s="335" t="s">
        <v>3939</v>
      </c>
      <c r="BB226" s="65" t="s">
        <v>1697</v>
      </c>
    </row>
    <row r="227" spans="1:58" x14ac:dyDescent="0.2">
      <c r="A227" s="420" t="s">
        <v>5700</v>
      </c>
      <c r="B227" s="421" t="s">
        <v>4879</v>
      </c>
      <c r="C227" s="45" t="s">
        <v>986</v>
      </c>
      <c r="D227" s="45" t="s">
        <v>987</v>
      </c>
      <c r="E227" s="38" t="s">
        <v>991</v>
      </c>
      <c r="F227" s="38" t="s">
        <v>1085</v>
      </c>
      <c r="G227" s="168"/>
      <c r="H227" s="164">
        <v>100000000</v>
      </c>
      <c r="I227" s="168"/>
      <c r="J227" s="164">
        <v>100000000</v>
      </c>
      <c r="K227" s="168"/>
      <c r="L227" s="163">
        <f t="shared" si="18"/>
        <v>100000000</v>
      </c>
      <c r="M227" s="43" t="s">
        <v>1216</v>
      </c>
      <c r="N227" s="40"/>
      <c r="O227" s="43"/>
      <c r="P227" s="194" t="s">
        <v>966</v>
      </c>
      <c r="Q227" s="10">
        <v>0</v>
      </c>
      <c r="R227" s="10">
        <v>0</v>
      </c>
      <c r="S227" s="10">
        <v>10</v>
      </c>
      <c r="T227" s="10">
        <v>20</v>
      </c>
      <c r="U227" s="10">
        <v>20</v>
      </c>
      <c r="V227" s="10">
        <v>25</v>
      </c>
      <c r="W227" s="10">
        <v>25</v>
      </c>
      <c r="X227" s="2">
        <v>1</v>
      </c>
      <c r="Y227" s="2">
        <v>0.4</v>
      </c>
      <c r="Z227" s="2">
        <v>0</v>
      </c>
      <c r="AA227" s="10">
        <f t="shared" si="19"/>
        <v>100</v>
      </c>
      <c r="AB227" s="10">
        <f t="shared" si="20"/>
        <v>0</v>
      </c>
      <c r="AC227" s="188" t="s">
        <v>2016</v>
      </c>
      <c r="AD227" s="8"/>
      <c r="AE227" s="8"/>
      <c r="AF227" s="46"/>
      <c r="AG227" s="23"/>
      <c r="AH227" s="23"/>
      <c r="AI227" s="23"/>
    </row>
    <row r="228" spans="1:58" x14ac:dyDescent="0.2">
      <c r="A228" s="420" t="s">
        <v>5701</v>
      </c>
      <c r="B228" s="421" t="s">
        <v>4881</v>
      </c>
      <c r="C228" s="45" t="s">
        <v>986</v>
      </c>
      <c r="D228" s="45" t="s">
        <v>987</v>
      </c>
      <c r="E228" s="38" t="s">
        <v>991</v>
      </c>
      <c r="F228" s="38" t="s">
        <v>1086</v>
      </c>
      <c r="G228" s="168"/>
      <c r="H228" s="164">
        <v>500000000</v>
      </c>
      <c r="I228" s="168"/>
      <c r="J228" s="164">
        <v>500000000</v>
      </c>
      <c r="K228" s="168"/>
      <c r="L228" s="163">
        <f t="shared" si="18"/>
        <v>500000000</v>
      </c>
      <c r="M228" s="43" t="s">
        <v>1216</v>
      </c>
      <c r="N228" s="40"/>
      <c r="O228" s="43"/>
      <c r="P228" s="194" t="s">
        <v>966</v>
      </c>
      <c r="Q228" s="10">
        <v>0</v>
      </c>
      <c r="R228" s="10">
        <v>0</v>
      </c>
      <c r="S228" s="10">
        <v>50</v>
      </c>
      <c r="T228" s="10">
        <v>50</v>
      </c>
      <c r="U228" s="10">
        <v>75</v>
      </c>
      <c r="V228" s="10">
        <v>150</v>
      </c>
      <c r="W228" s="10">
        <v>175</v>
      </c>
      <c r="X228" s="2">
        <v>1</v>
      </c>
      <c r="Y228" s="2">
        <v>0.4</v>
      </c>
      <c r="Z228" s="2">
        <v>0</v>
      </c>
      <c r="AA228" s="10">
        <f t="shared" si="19"/>
        <v>500</v>
      </c>
      <c r="AB228" s="10">
        <f t="shared" si="20"/>
        <v>0</v>
      </c>
      <c r="AC228" s="188" t="s">
        <v>2016</v>
      </c>
      <c r="AD228" s="8"/>
      <c r="AE228" s="8"/>
      <c r="AF228" s="72" t="s">
        <v>668</v>
      </c>
      <c r="AG228" s="71">
        <v>1</v>
      </c>
      <c r="AH228" s="71"/>
      <c r="AI228" s="71"/>
      <c r="AX228" s="65" t="s">
        <v>1698</v>
      </c>
    </row>
    <row r="229" spans="1:58" x14ac:dyDescent="0.2">
      <c r="A229" s="420" t="s">
        <v>5702</v>
      </c>
      <c r="B229" s="421" t="s">
        <v>4883</v>
      </c>
      <c r="C229" s="45" t="s">
        <v>986</v>
      </c>
      <c r="D229" s="45" t="s">
        <v>987</v>
      </c>
      <c r="E229" s="74" t="s">
        <v>988</v>
      </c>
      <c r="F229" s="38" t="s">
        <v>1034</v>
      </c>
      <c r="G229" s="168"/>
      <c r="H229" s="164">
        <v>450000000</v>
      </c>
      <c r="I229" s="168"/>
      <c r="J229" s="164">
        <v>450000000</v>
      </c>
      <c r="K229" s="168"/>
      <c r="L229" s="163">
        <f t="shared" si="18"/>
        <v>450000000</v>
      </c>
      <c r="M229" s="54" t="s">
        <v>1213</v>
      </c>
      <c r="N229" s="40"/>
      <c r="O229" s="54"/>
      <c r="P229" s="194" t="s">
        <v>966</v>
      </c>
      <c r="Q229" s="10">
        <v>0</v>
      </c>
      <c r="R229" s="10">
        <v>0</v>
      </c>
      <c r="S229" s="10">
        <v>0</v>
      </c>
      <c r="T229" s="10">
        <v>50</v>
      </c>
      <c r="U229" s="10">
        <v>140</v>
      </c>
      <c r="V229" s="10">
        <v>90</v>
      </c>
      <c r="W229" s="10">
        <v>170</v>
      </c>
      <c r="X229" s="2">
        <v>1</v>
      </c>
      <c r="Y229" s="2">
        <v>0.4</v>
      </c>
      <c r="Z229" s="2">
        <v>0</v>
      </c>
      <c r="AA229" s="10">
        <f t="shared" si="19"/>
        <v>450</v>
      </c>
      <c r="AB229" s="10">
        <f t="shared" si="20"/>
        <v>0</v>
      </c>
      <c r="AC229" s="189" t="s">
        <v>798</v>
      </c>
      <c r="AD229" s="8">
        <v>44713</v>
      </c>
      <c r="AE229" s="8">
        <v>46023</v>
      </c>
      <c r="AF229" s="72" t="s">
        <v>733</v>
      </c>
      <c r="AG229" s="71">
        <v>1</v>
      </c>
      <c r="AH229" s="71">
        <v>1</v>
      </c>
      <c r="AI229" s="71"/>
      <c r="AN229" s="66" t="s">
        <v>1699</v>
      </c>
      <c r="BD229" s="65" t="s">
        <v>1700</v>
      </c>
    </row>
    <row r="230" spans="1:58" x14ac:dyDescent="0.2">
      <c r="A230" s="420" t="s">
        <v>5703</v>
      </c>
      <c r="B230" s="421" t="s">
        <v>4884</v>
      </c>
      <c r="C230" s="43" t="s">
        <v>986</v>
      </c>
      <c r="D230" s="43" t="s">
        <v>987</v>
      </c>
      <c r="E230" s="47" t="s">
        <v>988</v>
      </c>
      <c r="F230" s="40" t="s">
        <v>997</v>
      </c>
      <c r="G230" s="166">
        <v>50000000</v>
      </c>
      <c r="H230" s="166">
        <v>250000000</v>
      </c>
      <c r="I230" s="167"/>
      <c r="J230" s="166">
        <v>300000000</v>
      </c>
      <c r="K230" s="167"/>
      <c r="L230" s="163">
        <f t="shared" si="18"/>
        <v>300000000</v>
      </c>
      <c r="M230" s="45" t="s">
        <v>1212</v>
      </c>
      <c r="N230" s="55" t="s">
        <v>1203</v>
      </c>
      <c r="O230" s="45"/>
      <c r="P230" s="194" t="s">
        <v>966</v>
      </c>
      <c r="Q230" s="10">
        <v>0</v>
      </c>
      <c r="R230" s="10">
        <v>0</v>
      </c>
      <c r="S230" s="10">
        <v>15</v>
      </c>
      <c r="T230" s="10">
        <v>30</v>
      </c>
      <c r="U230" s="10">
        <v>90</v>
      </c>
      <c r="V230" s="10">
        <v>105</v>
      </c>
      <c r="W230" s="10">
        <v>60</v>
      </c>
      <c r="X230" s="2">
        <v>1</v>
      </c>
      <c r="Y230" s="2">
        <v>0.4</v>
      </c>
      <c r="Z230" s="2">
        <v>0</v>
      </c>
      <c r="AA230" s="10">
        <f t="shared" si="19"/>
        <v>300</v>
      </c>
      <c r="AB230" s="10">
        <f t="shared" si="20"/>
        <v>0</v>
      </c>
      <c r="AC230" s="189" t="s">
        <v>797</v>
      </c>
      <c r="AD230" s="8">
        <v>44348</v>
      </c>
      <c r="AE230" s="8">
        <v>46264</v>
      </c>
      <c r="AF230" s="72" t="s">
        <v>734</v>
      </c>
      <c r="AG230" s="71"/>
      <c r="AH230" s="71">
        <v>1</v>
      </c>
      <c r="AI230" s="71"/>
      <c r="AL230" s="66" t="s">
        <v>357</v>
      </c>
    </row>
    <row r="231" spans="1:58" x14ac:dyDescent="0.2">
      <c r="A231" s="420" t="s">
        <v>5704</v>
      </c>
      <c r="B231" s="421" t="s">
        <v>4886</v>
      </c>
      <c r="C231" s="45" t="s">
        <v>986</v>
      </c>
      <c r="D231" s="45" t="s">
        <v>987</v>
      </c>
      <c r="E231" s="74" t="s">
        <v>988</v>
      </c>
      <c r="F231" s="38" t="s">
        <v>1087</v>
      </c>
      <c r="G231" s="168"/>
      <c r="H231" s="164">
        <v>250000000</v>
      </c>
      <c r="I231" s="168"/>
      <c r="J231" s="164">
        <v>250000000</v>
      </c>
      <c r="K231" s="168"/>
      <c r="L231" s="163">
        <f t="shared" si="18"/>
        <v>250000000</v>
      </c>
      <c r="M231" s="43" t="s">
        <v>1216</v>
      </c>
      <c r="N231" s="40"/>
      <c r="O231" s="43"/>
      <c r="P231" s="194" t="s">
        <v>966</v>
      </c>
      <c r="Q231" s="10">
        <v>0</v>
      </c>
      <c r="R231" s="10">
        <v>0</v>
      </c>
      <c r="S231" s="10">
        <v>50</v>
      </c>
      <c r="T231" s="10">
        <v>50</v>
      </c>
      <c r="U231" s="10">
        <v>50</v>
      </c>
      <c r="V231" s="10">
        <v>50</v>
      </c>
      <c r="W231" s="10">
        <v>50</v>
      </c>
      <c r="X231" s="2">
        <v>1</v>
      </c>
      <c r="Y231" s="2">
        <v>1</v>
      </c>
      <c r="Z231" s="2">
        <v>0</v>
      </c>
      <c r="AA231" s="10">
        <f t="shared" si="19"/>
        <v>250</v>
      </c>
      <c r="AB231" s="10">
        <f t="shared" si="20"/>
        <v>0</v>
      </c>
      <c r="AC231" s="189" t="s">
        <v>874</v>
      </c>
      <c r="AD231" s="8">
        <v>44378</v>
      </c>
      <c r="AE231" s="8">
        <v>46387</v>
      </c>
      <c r="AF231" s="72" t="s">
        <v>735</v>
      </c>
      <c r="AG231" s="71">
        <v>1</v>
      </c>
      <c r="AH231" s="71">
        <v>1</v>
      </c>
      <c r="AI231" s="71"/>
      <c r="AN231" s="66" t="s">
        <v>1701</v>
      </c>
      <c r="BD231" s="65" t="s">
        <v>1702</v>
      </c>
    </row>
    <row r="232" spans="1:58" x14ac:dyDescent="0.2">
      <c r="A232" s="420" t="s">
        <v>5705</v>
      </c>
      <c r="B232" s="19" t="s">
        <v>5512</v>
      </c>
      <c r="C232" s="45" t="s">
        <v>568</v>
      </c>
      <c r="D232" s="45" t="s">
        <v>987</v>
      </c>
      <c r="E232" s="193" t="s">
        <v>1256</v>
      </c>
      <c r="F232" s="72" t="s">
        <v>1903</v>
      </c>
      <c r="G232" s="164"/>
      <c r="H232" s="164">
        <v>0</v>
      </c>
      <c r="I232" s="57"/>
      <c r="J232" s="164">
        <v>0</v>
      </c>
      <c r="K232" s="57"/>
      <c r="L232" s="163">
        <f t="shared" si="18"/>
        <v>0</v>
      </c>
      <c r="Q232" s="10"/>
      <c r="R232" s="10"/>
      <c r="S232" s="10"/>
      <c r="T232" s="10"/>
      <c r="U232" s="10"/>
      <c r="V232" s="10"/>
      <c r="W232" s="10"/>
      <c r="X232" s="2"/>
      <c r="Y232" s="2"/>
      <c r="Z232" s="2"/>
      <c r="AA232" s="10"/>
      <c r="AB232" s="10"/>
      <c r="AC232" s="189"/>
      <c r="AD232" s="193"/>
      <c r="AE232" s="193"/>
      <c r="AF232" s="72" t="s">
        <v>1903</v>
      </c>
      <c r="AG232" s="71"/>
      <c r="AH232" s="71">
        <v>1</v>
      </c>
      <c r="AI232" s="71">
        <v>1</v>
      </c>
      <c r="AL232" s="335" t="s">
        <v>3980</v>
      </c>
      <c r="AU232" s="66" t="s">
        <v>1882</v>
      </c>
    </row>
    <row r="233" spans="1:58" x14ac:dyDescent="0.2">
      <c r="A233" s="420" t="s">
        <v>5706</v>
      </c>
      <c r="B233" s="19" t="s">
        <v>5513</v>
      </c>
      <c r="C233" s="45" t="s">
        <v>568</v>
      </c>
      <c r="D233" s="45" t="s">
        <v>987</v>
      </c>
      <c r="E233" s="193" t="s">
        <v>1256</v>
      </c>
      <c r="F233" s="72" t="s">
        <v>736</v>
      </c>
      <c r="G233" s="164"/>
      <c r="H233" s="164">
        <v>0</v>
      </c>
      <c r="I233" s="57"/>
      <c r="J233" s="164">
        <v>0</v>
      </c>
      <c r="K233" s="57"/>
      <c r="L233" s="163">
        <f t="shared" si="18"/>
        <v>0</v>
      </c>
      <c r="Q233" s="10"/>
      <c r="R233" s="10"/>
      <c r="S233" s="10"/>
      <c r="T233" s="10"/>
      <c r="U233" s="10"/>
      <c r="V233" s="10"/>
      <c r="W233" s="10"/>
      <c r="X233" s="2"/>
      <c r="Y233" s="2"/>
      <c r="Z233" s="2"/>
      <c r="AA233" s="10"/>
      <c r="AB233" s="10"/>
      <c r="AC233" s="189"/>
      <c r="AD233" s="193"/>
      <c r="AE233" s="193"/>
      <c r="AF233" s="72" t="s">
        <v>736</v>
      </c>
      <c r="AG233" s="71"/>
      <c r="AH233" s="71">
        <v>1</v>
      </c>
      <c r="AI233" s="71"/>
      <c r="AL233" s="66" t="s">
        <v>1656</v>
      </c>
    </row>
    <row r="234" spans="1:58" x14ac:dyDescent="0.2">
      <c r="A234" s="420" t="s">
        <v>5707</v>
      </c>
      <c r="B234" s="19" t="s">
        <v>5514</v>
      </c>
      <c r="C234" s="45" t="s">
        <v>568</v>
      </c>
      <c r="D234" s="45" t="s">
        <v>987</v>
      </c>
      <c r="E234" s="193" t="s">
        <v>1256</v>
      </c>
      <c r="F234" s="72" t="s">
        <v>737</v>
      </c>
      <c r="G234" s="164"/>
      <c r="H234" s="164">
        <v>0</v>
      </c>
      <c r="I234" s="57"/>
      <c r="J234" s="164">
        <v>0</v>
      </c>
      <c r="K234" s="57"/>
      <c r="L234" s="163">
        <f t="shared" si="18"/>
        <v>0</v>
      </c>
      <c r="Q234" s="10"/>
      <c r="R234" s="10"/>
      <c r="S234" s="10"/>
      <c r="T234" s="10"/>
      <c r="U234" s="10"/>
      <c r="V234" s="10"/>
      <c r="W234" s="10"/>
      <c r="X234" s="2"/>
      <c r="Y234" s="2"/>
      <c r="Z234" s="2"/>
      <c r="AA234" s="10"/>
      <c r="AB234" s="10"/>
      <c r="AC234" s="189"/>
      <c r="AD234" s="193"/>
      <c r="AE234" s="193"/>
      <c r="AF234" s="72" t="s">
        <v>737</v>
      </c>
      <c r="AG234" s="71"/>
      <c r="AH234" s="71">
        <v>1</v>
      </c>
      <c r="AI234" s="71"/>
      <c r="AQ234" s="66" t="s">
        <v>1657</v>
      </c>
    </row>
    <row r="235" spans="1:58" x14ac:dyDescent="0.2">
      <c r="A235" s="420" t="s">
        <v>5708</v>
      </c>
      <c r="B235" s="19" t="s">
        <v>5515</v>
      </c>
      <c r="C235" s="45" t="s">
        <v>568</v>
      </c>
      <c r="D235" s="45" t="s">
        <v>987</v>
      </c>
      <c r="E235" s="193" t="s">
        <v>1256</v>
      </c>
      <c r="F235" s="72" t="s">
        <v>738</v>
      </c>
      <c r="G235" s="164"/>
      <c r="H235" s="164">
        <v>0</v>
      </c>
      <c r="I235" s="57"/>
      <c r="J235" s="164">
        <v>0</v>
      </c>
      <c r="K235" s="57"/>
      <c r="L235" s="163">
        <f t="shared" si="18"/>
        <v>0</v>
      </c>
      <c r="Q235" s="10"/>
      <c r="R235" s="10"/>
      <c r="S235" s="10"/>
      <c r="T235" s="10"/>
      <c r="U235" s="10"/>
      <c r="V235" s="10"/>
      <c r="W235" s="10"/>
      <c r="X235" s="2"/>
      <c r="Y235" s="2"/>
      <c r="Z235" s="2"/>
      <c r="AA235" s="10"/>
      <c r="AB235" s="10"/>
      <c r="AC235" s="189"/>
      <c r="AD235" s="193"/>
      <c r="AE235" s="193"/>
      <c r="AF235" s="72" t="s">
        <v>738</v>
      </c>
      <c r="AG235" s="71"/>
      <c r="AH235" s="71">
        <v>1</v>
      </c>
      <c r="AI235" s="71"/>
      <c r="AN235" s="66" t="s">
        <v>1658</v>
      </c>
    </row>
    <row r="236" spans="1:58" x14ac:dyDescent="0.2">
      <c r="A236" s="420" t="s">
        <v>5709</v>
      </c>
      <c r="B236" s="19" t="s">
        <v>5516</v>
      </c>
      <c r="C236" s="45" t="s">
        <v>568</v>
      </c>
      <c r="D236" s="45" t="s">
        <v>987</v>
      </c>
      <c r="E236" s="193" t="s">
        <v>1256</v>
      </c>
      <c r="F236" s="6" t="s">
        <v>1975</v>
      </c>
      <c r="G236" s="164"/>
      <c r="H236" s="164">
        <v>0</v>
      </c>
      <c r="I236" s="57"/>
      <c r="J236" s="164">
        <v>0</v>
      </c>
      <c r="K236" s="57"/>
      <c r="L236" s="163">
        <f t="shared" si="18"/>
        <v>0</v>
      </c>
      <c r="Q236" s="10"/>
      <c r="R236" s="10"/>
      <c r="S236" s="10"/>
      <c r="T236" s="10"/>
      <c r="U236" s="10"/>
      <c r="V236" s="10"/>
      <c r="W236" s="10"/>
      <c r="X236" s="2"/>
      <c r="Y236" s="2"/>
      <c r="Z236" s="2"/>
      <c r="AA236" s="10"/>
      <c r="AB236" s="10"/>
      <c r="AC236" s="189"/>
      <c r="AD236" s="193"/>
      <c r="AE236" s="193"/>
      <c r="AF236" s="72" t="s">
        <v>680</v>
      </c>
      <c r="AG236" s="71"/>
      <c r="AH236" s="71">
        <v>1</v>
      </c>
      <c r="AI236" s="71"/>
      <c r="AL236" s="66" t="s">
        <v>1659</v>
      </c>
    </row>
    <row r="237" spans="1:58" x14ac:dyDescent="0.2">
      <c r="A237" s="420" t="s">
        <v>5710</v>
      </c>
      <c r="B237" s="421" t="s">
        <v>4887</v>
      </c>
      <c r="C237" s="45" t="s">
        <v>986</v>
      </c>
      <c r="D237" s="45" t="s">
        <v>1015</v>
      </c>
      <c r="E237" s="74" t="s">
        <v>988</v>
      </c>
      <c r="F237" s="38" t="s">
        <v>1064</v>
      </c>
      <c r="G237" s="168"/>
      <c r="H237" s="164">
        <v>600000000</v>
      </c>
      <c r="I237" s="164">
        <v>200000000</v>
      </c>
      <c r="J237" s="164">
        <v>800000000</v>
      </c>
      <c r="K237" s="164"/>
      <c r="L237" s="163">
        <f t="shared" si="18"/>
        <v>800000000</v>
      </c>
      <c r="M237" s="54" t="s">
        <v>1215</v>
      </c>
      <c r="N237" s="40"/>
      <c r="O237" s="74" t="s">
        <v>6566</v>
      </c>
      <c r="P237" s="194" t="s">
        <v>966</v>
      </c>
      <c r="Q237" s="10">
        <v>0</v>
      </c>
      <c r="R237" s="10">
        <v>70</v>
      </c>
      <c r="S237" s="10">
        <v>70</v>
      </c>
      <c r="T237" s="10">
        <v>70</v>
      </c>
      <c r="U237" s="10">
        <v>210</v>
      </c>
      <c r="V237" s="10">
        <v>210</v>
      </c>
      <c r="W237" s="10">
        <v>170</v>
      </c>
      <c r="X237" s="2">
        <v>0.4</v>
      </c>
      <c r="Y237" s="2">
        <v>0.4</v>
      </c>
      <c r="Z237" s="2">
        <v>0</v>
      </c>
      <c r="AA237" s="10">
        <f>X237*J237/1000000</f>
        <v>320</v>
      </c>
      <c r="AB237" s="10">
        <f>Z237*J237/1000000</f>
        <v>0</v>
      </c>
      <c r="AC237" s="189" t="s">
        <v>813</v>
      </c>
      <c r="AD237" s="8">
        <v>44256</v>
      </c>
      <c r="AE237" s="8">
        <v>46203</v>
      </c>
      <c r="AF237" s="72" t="s">
        <v>739</v>
      </c>
      <c r="AG237" s="71">
        <v>1</v>
      </c>
      <c r="AH237" s="71">
        <v>1</v>
      </c>
      <c r="AI237" s="71">
        <v>1</v>
      </c>
      <c r="AP237" s="335" t="s">
        <v>3973</v>
      </c>
      <c r="AS237" s="66" t="s">
        <v>1703</v>
      </c>
      <c r="BC237" s="65" t="s">
        <v>1704</v>
      </c>
    </row>
    <row r="238" spans="1:58" s="70" customFormat="1" x14ac:dyDescent="0.2">
      <c r="A238" s="420" t="s">
        <v>5711</v>
      </c>
      <c r="B238" s="421" t="s">
        <v>4889</v>
      </c>
      <c r="C238" s="45" t="s">
        <v>986</v>
      </c>
      <c r="D238" s="45" t="s">
        <v>1015</v>
      </c>
      <c r="E238" s="74" t="s">
        <v>988</v>
      </c>
      <c r="F238" s="38" t="s">
        <v>1140</v>
      </c>
      <c r="G238" s="168"/>
      <c r="H238" s="164">
        <v>411739000</v>
      </c>
      <c r="I238" s="168"/>
      <c r="J238" s="164">
        <v>411739000</v>
      </c>
      <c r="K238" s="168"/>
      <c r="L238" s="163">
        <f t="shared" si="18"/>
        <v>411739000</v>
      </c>
      <c r="M238" s="43" t="s">
        <v>1222</v>
      </c>
      <c r="N238" s="40"/>
      <c r="O238" s="43"/>
      <c r="P238" s="194" t="s">
        <v>966</v>
      </c>
      <c r="Q238" s="10">
        <v>0</v>
      </c>
      <c r="R238" s="10">
        <v>24.5</v>
      </c>
      <c r="S238" s="10">
        <v>69.2</v>
      </c>
      <c r="T238" s="10">
        <v>102.5</v>
      </c>
      <c r="U238" s="10">
        <v>102.5</v>
      </c>
      <c r="V238" s="10">
        <v>80.2</v>
      </c>
      <c r="W238" s="10">
        <v>32.9</v>
      </c>
      <c r="X238" s="382">
        <f>114*0.4/411.739</f>
        <v>0.11074977109285251</v>
      </c>
      <c r="Y238" s="2">
        <v>0.4</v>
      </c>
      <c r="Z238" s="2">
        <v>0</v>
      </c>
      <c r="AA238" s="10">
        <f>X238*J238/1000000</f>
        <v>45.6</v>
      </c>
      <c r="AB238" s="10">
        <f>Z238*J238/1000000</f>
        <v>0</v>
      </c>
      <c r="AC238" s="189" t="s">
        <v>812</v>
      </c>
      <c r="AD238" s="8">
        <v>44256</v>
      </c>
      <c r="AE238" s="8">
        <v>46203</v>
      </c>
      <c r="AF238" s="72" t="s">
        <v>950</v>
      </c>
      <c r="AG238" s="71">
        <v>1</v>
      </c>
      <c r="AH238" s="71">
        <v>1</v>
      </c>
      <c r="AI238" s="71"/>
      <c r="AJ238" s="194"/>
      <c r="AK238" s="194"/>
      <c r="AL238" s="194"/>
      <c r="AM238" s="194"/>
      <c r="AN238" s="194"/>
      <c r="AO238" s="194"/>
      <c r="AP238" s="194"/>
      <c r="AQ238" s="194"/>
      <c r="AR238" s="194"/>
      <c r="AS238" s="194"/>
      <c r="AT238" s="66" t="s">
        <v>1705</v>
      </c>
      <c r="AU238" s="194"/>
      <c r="AV238" s="194"/>
      <c r="AW238" s="194"/>
      <c r="AX238" s="194"/>
      <c r="AY238" s="194"/>
      <c r="AZ238" s="194"/>
      <c r="BA238" s="194"/>
      <c r="BB238" s="194"/>
      <c r="BC238" s="65" t="s">
        <v>1706</v>
      </c>
      <c r="BD238" s="194"/>
      <c r="BE238" s="194"/>
      <c r="BF238" s="194"/>
    </row>
    <row r="239" spans="1:58" x14ac:dyDescent="0.2">
      <c r="A239" s="420" t="s">
        <v>5715</v>
      </c>
      <c r="B239" s="398" t="s">
        <v>5445</v>
      </c>
      <c r="C239" s="43" t="s">
        <v>986</v>
      </c>
      <c r="D239" s="45" t="s">
        <v>1015</v>
      </c>
      <c r="E239" s="47" t="s">
        <v>988</v>
      </c>
      <c r="F239" s="20" t="s">
        <v>873</v>
      </c>
      <c r="G239" s="165"/>
      <c r="H239" s="164"/>
      <c r="I239" s="165"/>
      <c r="J239" s="164"/>
      <c r="K239" s="164">
        <v>2000000000</v>
      </c>
      <c r="L239" s="163">
        <f t="shared" si="18"/>
        <v>2000000000</v>
      </c>
      <c r="M239" s="45" t="s">
        <v>1212</v>
      </c>
      <c r="N239" s="31"/>
      <c r="O239" s="45"/>
      <c r="P239" s="193" t="s">
        <v>1926</v>
      </c>
      <c r="Q239" s="10"/>
      <c r="R239" s="10">
        <v>200</v>
      </c>
      <c r="S239" s="10">
        <v>400</v>
      </c>
      <c r="T239" s="10">
        <v>350</v>
      </c>
      <c r="U239" s="10">
        <v>350</v>
      </c>
      <c r="V239" s="10">
        <v>350</v>
      </c>
      <c r="W239" s="10">
        <v>350</v>
      </c>
      <c r="X239" s="2"/>
      <c r="Y239" s="2"/>
      <c r="Z239" s="2"/>
      <c r="AA239" s="10"/>
      <c r="AB239" s="10"/>
      <c r="AC239" s="189" t="s">
        <v>873</v>
      </c>
      <c r="AD239" s="8"/>
      <c r="AE239" s="8"/>
      <c r="AG239" s="71"/>
      <c r="AH239" s="71"/>
      <c r="AI239" s="71"/>
    </row>
    <row r="240" spans="1:58" s="70" customFormat="1" x14ac:dyDescent="0.2">
      <c r="A240" s="420" t="s">
        <v>5712</v>
      </c>
      <c r="B240" s="421" t="s">
        <v>4891</v>
      </c>
      <c r="C240" s="43" t="s">
        <v>986</v>
      </c>
      <c r="D240" s="43" t="s">
        <v>1015</v>
      </c>
      <c r="E240" s="47" t="s">
        <v>988</v>
      </c>
      <c r="F240" s="55" t="s">
        <v>5093</v>
      </c>
      <c r="G240" s="166">
        <v>10255000000</v>
      </c>
      <c r="H240" s="166">
        <v>3695000000</v>
      </c>
      <c r="I240" s="167"/>
      <c r="J240" s="166">
        <v>13950000000</v>
      </c>
      <c r="K240" s="167"/>
      <c r="L240" s="163">
        <f t="shared" si="18"/>
        <v>13950000000</v>
      </c>
      <c r="M240" s="54" t="s">
        <v>1213</v>
      </c>
      <c r="N240" s="40"/>
      <c r="O240" s="54"/>
      <c r="P240" s="194" t="s">
        <v>965</v>
      </c>
      <c r="Q240" s="10">
        <v>1.1000000000000001</v>
      </c>
      <c r="R240" s="10">
        <v>1.1000000000000001</v>
      </c>
      <c r="S240" s="10">
        <v>1182.4000000000001</v>
      </c>
      <c r="T240" s="10">
        <v>3279.7</v>
      </c>
      <c r="U240" s="10">
        <v>3103.1</v>
      </c>
      <c r="V240" s="10">
        <v>2994.5</v>
      </c>
      <c r="W240" s="10">
        <v>3388.1</v>
      </c>
      <c r="X240" s="382">
        <f>12053/13950</f>
        <v>0.86401433691756269</v>
      </c>
      <c r="Y240" s="2">
        <v>0.4</v>
      </c>
      <c r="Z240" s="2">
        <v>0</v>
      </c>
      <c r="AA240" s="10">
        <f>X240*J240/1000000</f>
        <v>12053</v>
      </c>
      <c r="AB240" s="10">
        <f>Z240*J240/1000000</f>
        <v>0</v>
      </c>
      <c r="AC240" s="189" t="s">
        <v>811</v>
      </c>
      <c r="AD240" s="8">
        <v>44013</v>
      </c>
      <c r="AE240" s="8">
        <v>46203</v>
      </c>
      <c r="AF240" s="72" t="s">
        <v>651</v>
      </c>
      <c r="AG240" s="71">
        <v>2</v>
      </c>
      <c r="AH240" s="71">
        <v>1</v>
      </c>
      <c r="AI240" s="71">
        <v>2</v>
      </c>
      <c r="AJ240" s="194"/>
      <c r="AK240" s="194"/>
      <c r="AL240" s="66" t="s">
        <v>1707</v>
      </c>
      <c r="AM240" s="194"/>
      <c r="AN240" s="194"/>
      <c r="AO240" s="194"/>
      <c r="AP240" s="335" t="s">
        <v>3855</v>
      </c>
      <c r="AQ240" s="194"/>
      <c r="AR240" s="65" t="s">
        <v>1708</v>
      </c>
      <c r="AS240" s="194"/>
      <c r="AT240" s="194"/>
      <c r="AU240" s="194"/>
      <c r="AV240" s="194"/>
      <c r="AW240" s="194"/>
      <c r="AX240" s="335" t="s">
        <v>3855</v>
      </c>
      <c r="AY240" s="194"/>
      <c r="AZ240" s="194"/>
      <c r="BA240" s="194"/>
      <c r="BB240" s="67" t="s">
        <v>1709</v>
      </c>
      <c r="BC240" s="194"/>
      <c r="BD240" s="194"/>
      <c r="BE240" s="194"/>
      <c r="BF240" s="194"/>
    </row>
    <row r="241" spans="1:58" x14ac:dyDescent="0.2">
      <c r="A241" s="420" t="s">
        <v>5717</v>
      </c>
      <c r="B241" s="402" t="s">
        <v>5434</v>
      </c>
      <c r="C241" s="43" t="s">
        <v>986</v>
      </c>
      <c r="D241" s="45" t="s">
        <v>1015</v>
      </c>
      <c r="E241" s="47" t="s">
        <v>988</v>
      </c>
      <c r="F241" s="176" t="s">
        <v>1938</v>
      </c>
      <c r="G241" s="165"/>
      <c r="H241" s="164"/>
      <c r="I241" s="165"/>
      <c r="J241" s="164"/>
      <c r="K241" s="164">
        <v>4563610000</v>
      </c>
      <c r="L241" s="163">
        <f t="shared" si="18"/>
        <v>4563610000</v>
      </c>
      <c r="M241" s="54" t="s">
        <v>1213</v>
      </c>
      <c r="N241" s="31"/>
      <c r="O241" s="54"/>
      <c r="P241" s="193" t="s">
        <v>1926</v>
      </c>
      <c r="Q241" s="10"/>
      <c r="X241" s="2"/>
      <c r="Y241" s="2"/>
      <c r="Z241" s="2"/>
      <c r="AA241" s="10"/>
      <c r="AB241" s="10"/>
      <c r="AC241" s="189"/>
      <c r="AD241" s="8"/>
      <c r="AE241" s="8"/>
      <c r="AG241" s="71"/>
      <c r="AH241" s="71"/>
      <c r="AI241" s="71"/>
      <c r="AM241" s="70"/>
    </row>
    <row r="242" spans="1:58" x14ac:dyDescent="0.2">
      <c r="A242" s="420" t="s">
        <v>5713</v>
      </c>
      <c r="B242" s="421" t="s">
        <v>4894</v>
      </c>
      <c r="C242" s="45" t="s">
        <v>986</v>
      </c>
      <c r="D242" s="45" t="s">
        <v>1015</v>
      </c>
      <c r="E242" s="74" t="s">
        <v>988</v>
      </c>
      <c r="F242" s="38" t="s">
        <v>1035</v>
      </c>
      <c r="G242" s="168"/>
      <c r="H242" s="164">
        <v>200000000</v>
      </c>
      <c r="I242" s="168"/>
      <c r="J242" s="164">
        <v>200000000</v>
      </c>
      <c r="K242" s="168"/>
      <c r="L242" s="163">
        <f t="shared" si="18"/>
        <v>200000000</v>
      </c>
      <c r="M242" s="54" t="s">
        <v>1213</v>
      </c>
      <c r="N242" s="40"/>
      <c r="O242" s="54"/>
      <c r="P242" s="194" t="s">
        <v>966</v>
      </c>
      <c r="Q242" s="10">
        <v>0</v>
      </c>
      <c r="R242" s="10">
        <v>0</v>
      </c>
      <c r="S242" s="10">
        <v>0</v>
      </c>
      <c r="T242" s="10">
        <v>40</v>
      </c>
      <c r="U242" s="10">
        <v>60</v>
      </c>
      <c r="V242" s="10">
        <v>60</v>
      </c>
      <c r="W242" s="10">
        <v>40</v>
      </c>
      <c r="X242" s="2">
        <v>1</v>
      </c>
      <c r="Y242" s="2">
        <v>0.4</v>
      </c>
      <c r="Z242" s="2">
        <v>0</v>
      </c>
      <c r="AA242" s="10">
        <f>X242*J242/1000000</f>
        <v>200</v>
      </c>
      <c r="AB242" s="10">
        <f>Z242*J242/1000000</f>
        <v>0</v>
      </c>
      <c r="AC242" s="189" t="s">
        <v>814</v>
      </c>
      <c r="AD242" s="8">
        <v>44562</v>
      </c>
      <c r="AE242" s="8">
        <v>46203</v>
      </c>
      <c r="AF242" s="72" t="s">
        <v>740</v>
      </c>
      <c r="AG242" s="71">
        <v>1</v>
      </c>
      <c r="AH242" s="71">
        <v>1</v>
      </c>
      <c r="AI242" s="71">
        <v>1</v>
      </c>
      <c r="AM242" s="335" t="s">
        <v>3973</v>
      </c>
      <c r="AP242" s="66" t="s">
        <v>1710</v>
      </c>
      <c r="BC242" s="65" t="s">
        <v>1711</v>
      </c>
    </row>
    <row r="243" spans="1:58" x14ac:dyDescent="0.2">
      <c r="A243" s="420" t="s">
        <v>5716</v>
      </c>
      <c r="B243" s="19" t="s">
        <v>5517</v>
      </c>
      <c r="C243" s="45" t="s">
        <v>568</v>
      </c>
      <c r="D243" s="60" t="s">
        <v>1285</v>
      </c>
      <c r="E243" s="193" t="s">
        <v>1256</v>
      </c>
      <c r="F243" s="6" t="s">
        <v>1286</v>
      </c>
      <c r="G243" s="164"/>
      <c r="H243" s="164">
        <v>0</v>
      </c>
      <c r="I243" s="57"/>
      <c r="J243" s="164">
        <v>0</v>
      </c>
      <c r="K243" s="57"/>
      <c r="L243" s="163">
        <f t="shared" si="18"/>
        <v>0</v>
      </c>
      <c r="Q243" s="10"/>
      <c r="R243" s="10"/>
      <c r="S243" s="10"/>
      <c r="T243" s="10"/>
      <c r="U243" s="10"/>
      <c r="V243" s="10"/>
      <c r="W243" s="10"/>
      <c r="X243" s="2"/>
      <c r="Y243" s="2"/>
      <c r="Z243" s="2"/>
      <c r="AA243" s="10"/>
      <c r="AB243" s="10"/>
      <c r="AC243" s="189"/>
      <c r="AD243" s="193"/>
      <c r="AE243" s="193"/>
      <c r="AF243" s="46" t="s">
        <v>696</v>
      </c>
      <c r="AG243" s="23"/>
      <c r="AH243" s="23">
        <v>1</v>
      </c>
      <c r="AI243" s="23"/>
      <c r="AN243" s="66" t="s">
        <v>1712</v>
      </c>
    </row>
    <row r="244" spans="1:58" x14ac:dyDescent="0.2">
      <c r="A244" s="420" t="s">
        <v>5714</v>
      </c>
      <c r="B244" s="421" t="s">
        <v>4897</v>
      </c>
      <c r="C244" s="45" t="s">
        <v>986</v>
      </c>
      <c r="D244" s="45" t="s">
        <v>998</v>
      </c>
      <c r="E244" s="74" t="s">
        <v>988</v>
      </c>
      <c r="F244" s="38" t="s">
        <v>1036</v>
      </c>
      <c r="G244" s="168"/>
      <c r="H244" s="164">
        <v>500000000</v>
      </c>
      <c r="I244" s="168"/>
      <c r="J244" s="164">
        <v>500000000</v>
      </c>
      <c r="K244" s="168"/>
      <c r="L244" s="163">
        <f t="shared" si="18"/>
        <v>500000000</v>
      </c>
      <c r="M244" s="54" t="s">
        <v>1213</v>
      </c>
      <c r="N244" s="40"/>
      <c r="O244" s="54"/>
      <c r="P244" s="194" t="s">
        <v>966</v>
      </c>
      <c r="Q244" s="10">
        <v>0</v>
      </c>
      <c r="R244" s="10">
        <v>0</v>
      </c>
      <c r="S244" s="10">
        <v>150</v>
      </c>
      <c r="T244" s="10">
        <v>150</v>
      </c>
      <c r="U244" s="10">
        <v>100</v>
      </c>
      <c r="V244" s="10">
        <v>50</v>
      </c>
      <c r="W244" s="10">
        <v>50</v>
      </c>
      <c r="X244" s="2">
        <v>1</v>
      </c>
      <c r="Y244" s="2">
        <v>1</v>
      </c>
      <c r="Z244" s="2">
        <v>0</v>
      </c>
      <c r="AA244" s="10">
        <f>X244*J244/1000000</f>
        <v>500</v>
      </c>
      <c r="AB244" s="10">
        <f>Z244*J244/1000000</f>
        <v>0</v>
      </c>
      <c r="AC244" s="189" t="s">
        <v>871</v>
      </c>
      <c r="AD244" s="8">
        <v>44197</v>
      </c>
      <c r="AE244" s="8">
        <v>46265</v>
      </c>
      <c r="AF244" s="72" t="s">
        <v>765</v>
      </c>
      <c r="AG244" s="71">
        <v>1</v>
      </c>
      <c r="AH244" s="71">
        <v>1</v>
      </c>
      <c r="AI244" s="71"/>
      <c r="AK244" s="66" t="s">
        <v>1713</v>
      </c>
      <c r="AW244" s="65" t="s">
        <v>380</v>
      </c>
    </row>
    <row r="245" spans="1:58" s="512" customFormat="1" x14ac:dyDescent="0.2">
      <c r="A245" s="511" t="s">
        <v>6370</v>
      </c>
      <c r="B245" s="19" t="s">
        <v>6686</v>
      </c>
      <c r="C245" s="408" t="s">
        <v>568</v>
      </c>
      <c r="D245" s="408" t="s">
        <v>6371</v>
      </c>
      <c r="E245" s="51" t="s">
        <v>988</v>
      </c>
      <c r="F245" s="480" t="s">
        <v>6373</v>
      </c>
      <c r="G245" s="169"/>
      <c r="H245" s="170"/>
      <c r="I245" s="169"/>
      <c r="J245" s="170"/>
      <c r="K245" s="169"/>
      <c r="L245" s="169"/>
      <c r="M245" s="547" t="s">
        <v>6374</v>
      </c>
      <c r="N245" s="39"/>
      <c r="O245" s="547"/>
      <c r="Q245" s="10"/>
      <c r="R245" s="10"/>
      <c r="S245" s="10"/>
      <c r="T245" s="10"/>
      <c r="U245" s="10"/>
      <c r="V245" s="10"/>
      <c r="W245" s="10"/>
      <c r="X245" s="2"/>
      <c r="Y245" s="2"/>
      <c r="Z245" s="2"/>
      <c r="AA245" s="10"/>
      <c r="AB245" s="10"/>
      <c r="AC245" s="189" t="s">
        <v>816</v>
      </c>
      <c r="AD245" s="8">
        <v>43862</v>
      </c>
      <c r="AE245" s="8">
        <v>46265</v>
      </c>
      <c r="AF245" s="72"/>
      <c r="AG245" s="71"/>
      <c r="AH245" s="71"/>
      <c r="AI245" s="71"/>
      <c r="AK245" s="66"/>
      <c r="AW245" s="65"/>
    </row>
    <row r="246" spans="1:58" x14ac:dyDescent="0.2">
      <c r="A246" s="511" t="s">
        <v>6367</v>
      </c>
      <c r="B246" s="421" t="s">
        <v>4898</v>
      </c>
      <c r="C246" s="43" t="s">
        <v>986</v>
      </c>
      <c r="D246" s="43" t="s">
        <v>998</v>
      </c>
      <c r="E246" s="38" t="s">
        <v>991</v>
      </c>
      <c r="F246" s="55" t="s">
        <v>6372</v>
      </c>
      <c r="G246" s="166">
        <v>1287100000</v>
      </c>
      <c r="H246" s="167"/>
      <c r="I246" s="167"/>
      <c r="J246" s="166">
        <v>1287100000</v>
      </c>
      <c r="K246" s="167"/>
      <c r="L246" s="163">
        <f t="shared" si="18"/>
        <v>1287100000</v>
      </c>
      <c r="M246" s="54" t="s">
        <v>1213</v>
      </c>
      <c r="N246" s="40"/>
      <c r="O246" s="54"/>
      <c r="P246" s="194" t="s">
        <v>966</v>
      </c>
      <c r="Q246" s="10">
        <v>12.87</v>
      </c>
      <c r="R246" s="10">
        <v>115.84</v>
      </c>
      <c r="S246" s="10">
        <v>128.71</v>
      </c>
      <c r="T246" s="10">
        <v>167.32</v>
      </c>
      <c r="U246" s="10">
        <v>283.16000000000003</v>
      </c>
      <c r="V246" s="10">
        <v>386.13</v>
      </c>
      <c r="W246" s="10">
        <v>193.07</v>
      </c>
      <c r="X246" s="2">
        <v>1</v>
      </c>
      <c r="Y246" s="2">
        <v>1</v>
      </c>
      <c r="Z246" s="2">
        <v>0</v>
      </c>
      <c r="AA246" s="10">
        <f>X246*J246/1000000</f>
        <v>1287.0999999999999</v>
      </c>
      <c r="AB246" s="10">
        <f>Z246*J246/1000000</f>
        <v>0</v>
      </c>
      <c r="AC246" s="188" t="s">
        <v>2016</v>
      </c>
      <c r="AF246" s="72" t="s">
        <v>383</v>
      </c>
      <c r="AG246" s="71">
        <v>1</v>
      </c>
      <c r="AH246" s="71">
        <v>1</v>
      </c>
      <c r="AI246" s="71"/>
      <c r="AT246" s="66" t="s">
        <v>1714</v>
      </c>
      <c r="BC246" s="65" t="s">
        <v>1715</v>
      </c>
    </row>
    <row r="247" spans="1:58" ht="12" customHeight="1" x14ac:dyDescent="0.2">
      <c r="A247" s="511" t="s">
        <v>6368</v>
      </c>
      <c r="B247" s="421" t="s">
        <v>4900</v>
      </c>
      <c r="C247" s="43" t="s">
        <v>986</v>
      </c>
      <c r="D247" s="43" t="s">
        <v>998</v>
      </c>
      <c r="E247" s="38" t="s">
        <v>991</v>
      </c>
      <c r="F247" s="38" t="s">
        <v>1197</v>
      </c>
      <c r="G247" s="166">
        <v>400000000</v>
      </c>
      <c r="H247" s="166">
        <v>800000000</v>
      </c>
      <c r="I247" s="167"/>
      <c r="J247" s="166">
        <v>1200000000</v>
      </c>
      <c r="K247" s="167"/>
      <c r="L247" s="163">
        <f t="shared" si="18"/>
        <v>1200000000</v>
      </c>
      <c r="M247" s="43" t="s">
        <v>1233</v>
      </c>
      <c r="N247" s="40"/>
      <c r="O247" s="43"/>
      <c r="P247" s="194" t="s">
        <v>966</v>
      </c>
      <c r="Q247" s="10">
        <v>50</v>
      </c>
      <c r="R247" s="10">
        <v>90</v>
      </c>
      <c r="S247" s="10">
        <v>140</v>
      </c>
      <c r="T247" s="10">
        <v>30</v>
      </c>
      <c r="U247" s="10">
        <v>280</v>
      </c>
      <c r="V247" s="10">
        <v>220</v>
      </c>
      <c r="W247" s="10">
        <v>390</v>
      </c>
      <c r="X247" s="2">
        <v>1</v>
      </c>
      <c r="Y247" s="2">
        <v>1</v>
      </c>
      <c r="Z247" s="2">
        <v>0</v>
      </c>
      <c r="AA247" s="10">
        <f>X247*J247/1000000</f>
        <v>1200</v>
      </c>
      <c r="AB247" s="10">
        <f>Z247*J247/1000000</f>
        <v>0</v>
      </c>
      <c r="AC247" s="188" t="s">
        <v>2016</v>
      </c>
      <c r="AD247" s="8"/>
      <c r="AE247" s="8"/>
      <c r="AF247" s="72" t="s">
        <v>741</v>
      </c>
      <c r="AG247" s="71">
        <v>1</v>
      </c>
      <c r="AH247" s="71">
        <v>1</v>
      </c>
      <c r="AI247" s="71"/>
      <c r="AL247" s="66" t="s">
        <v>385</v>
      </c>
      <c r="BB247" s="65" t="s">
        <v>1716</v>
      </c>
    </row>
    <row r="248" spans="1:58" s="70" customFormat="1" ht="12" customHeight="1" x14ac:dyDescent="0.2">
      <c r="A248" s="511" t="s">
        <v>6369</v>
      </c>
      <c r="B248" s="19" t="s">
        <v>4901</v>
      </c>
      <c r="C248" s="43" t="s">
        <v>986</v>
      </c>
      <c r="D248" s="43" t="s">
        <v>998</v>
      </c>
      <c r="E248" s="47" t="s">
        <v>988</v>
      </c>
      <c r="F248" s="55" t="s">
        <v>6018</v>
      </c>
      <c r="G248" s="166">
        <v>6000000000</v>
      </c>
      <c r="H248" s="167"/>
      <c r="I248" s="167"/>
      <c r="J248" s="166">
        <v>6000000000</v>
      </c>
      <c r="K248" s="167"/>
      <c r="L248" s="163">
        <f t="shared" si="18"/>
        <v>6000000000</v>
      </c>
      <c r="M248" s="45" t="s">
        <v>1218</v>
      </c>
      <c r="N248" s="40"/>
      <c r="O248" s="74" t="s">
        <v>2027</v>
      </c>
      <c r="P248" s="194" t="s">
        <v>966</v>
      </c>
      <c r="Q248" s="10">
        <v>450</v>
      </c>
      <c r="R248" s="10">
        <v>950</v>
      </c>
      <c r="S248" s="10">
        <v>1000</v>
      </c>
      <c r="T248" s="10">
        <v>900</v>
      </c>
      <c r="U248" s="10">
        <v>1500</v>
      </c>
      <c r="V248" s="10">
        <v>900</v>
      </c>
      <c r="W248" s="10">
        <v>300</v>
      </c>
      <c r="X248" s="382">
        <f>(3000+3000*0.4)/6000</f>
        <v>0.7</v>
      </c>
      <c r="Y248" s="2">
        <v>1</v>
      </c>
      <c r="Z248" s="2">
        <v>0</v>
      </c>
      <c r="AA248" s="10">
        <f>X248*J248/1000000</f>
        <v>4199.9999999999991</v>
      </c>
      <c r="AB248" s="10">
        <f>Z248*J248/1000000</f>
        <v>0</v>
      </c>
      <c r="AC248" s="189" t="s">
        <v>864</v>
      </c>
      <c r="AD248" s="8">
        <v>43862</v>
      </c>
      <c r="AE248" s="8">
        <v>46265</v>
      </c>
      <c r="AF248" s="72" t="s">
        <v>742</v>
      </c>
      <c r="AG248" s="71">
        <v>4</v>
      </c>
      <c r="AH248" s="71"/>
      <c r="AI248" s="71">
        <v>2</v>
      </c>
      <c r="AJ248" s="194"/>
      <c r="AK248" s="194"/>
      <c r="AL248" s="194"/>
      <c r="AM248" s="194"/>
      <c r="AN248" s="194"/>
      <c r="AO248" s="194"/>
      <c r="AP248" s="194"/>
      <c r="AQ248" s="194"/>
      <c r="AR248" s="194"/>
      <c r="AS248" s="194"/>
      <c r="AT248" s="65" t="s">
        <v>1717</v>
      </c>
      <c r="AU248" s="194"/>
      <c r="AV248" s="194"/>
      <c r="AW248" s="194"/>
      <c r="AX248" s="194"/>
      <c r="AY248" s="335" t="s">
        <v>3983</v>
      </c>
      <c r="AZ248" s="194"/>
      <c r="BA248" s="194"/>
      <c r="BB248" s="194"/>
      <c r="BC248" s="67" t="s">
        <v>1718</v>
      </c>
      <c r="BD248" s="194"/>
      <c r="BE248" s="194"/>
      <c r="BF248" s="194"/>
    </row>
    <row r="249" spans="1:58" x14ac:dyDescent="0.2">
      <c r="A249" s="420"/>
      <c r="B249" s="420"/>
      <c r="C249" s="43"/>
      <c r="D249" s="43"/>
      <c r="E249" s="47"/>
      <c r="F249" s="38"/>
      <c r="G249" s="166"/>
      <c r="H249" s="167"/>
      <c r="I249" s="167"/>
      <c r="J249" s="166"/>
      <c r="K249" s="167"/>
      <c r="L249" s="167"/>
      <c r="M249" s="45"/>
      <c r="N249" s="40"/>
      <c r="O249" s="45"/>
      <c r="Q249" s="10"/>
      <c r="R249" s="10"/>
      <c r="S249" s="10"/>
      <c r="T249" s="10"/>
      <c r="U249" s="10"/>
      <c r="V249" s="10"/>
      <c r="W249" s="10"/>
      <c r="X249" s="2"/>
      <c r="Y249" s="2"/>
      <c r="Z249" s="2"/>
      <c r="AA249" s="10"/>
      <c r="AB249" s="10"/>
      <c r="AC249" s="189"/>
      <c r="AD249" s="8"/>
      <c r="AE249" s="8"/>
      <c r="AG249" s="71"/>
      <c r="AH249" s="71"/>
      <c r="AI249" s="71"/>
      <c r="AT249" s="131" t="s">
        <v>1720</v>
      </c>
      <c r="AY249" s="339" t="s">
        <v>3860</v>
      </c>
      <c r="BC249" s="131" t="s">
        <v>1719</v>
      </c>
    </row>
    <row r="250" spans="1:58" x14ac:dyDescent="0.2">
      <c r="A250" s="420" t="s">
        <v>5721</v>
      </c>
      <c r="B250" s="421" t="s">
        <v>4905</v>
      </c>
      <c r="C250" s="45" t="s">
        <v>986</v>
      </c>
      <c r="D250" s="45" t="s">
        <v>998</v>
      </c>
      <c r="E250" s="74" t="s">
        <v>988</v>
      </c>
      <c r="F250" s="38" t="s">
        <v>1038</v>
      </c>
      <c r="G250" s="164">
        <v>30000000</v>
      </c>
      <c r="H250" s="164">
        <v>300000000</v>
      </c>
      <c r="I250" s="168"/>
      <c r="J250" s="164">
        <v>330000000</v>
      </c>
      <c r="K250" s="168"/>
      <c r="L250" s="163">
        <f t="shared" ref="L250:L257" si="21">J250+K250</f>
        <v>330000000</v>
      </c>
      <c r="M250" s="54" t="s">
        <v>1213</v>
      </c>
      <c r="N250" s="40"/>
      <c r="O250" s="564" t="s">
        <v>6567</v>
      </c>
      <c r="P250" s="194" t="s">
        <v>966</v>
      </c>
      <c r="Q250" s="10">
        <v>0</v>
      </c>
      <c r="R250" s="10">
        <v>33</v>
      </c>
      <c r="S250" s="10">
        <v>73</v>
      </c>
      <c r="T250" s="10">
        <v>66</v>
      </c>
      <c r="U250" s="10">
        <v>132</v>
      </c>
      <c r="V250" s="10">
        <v>13</v>
      </c>
      <c r="W250" s="10">
        <v>13</v>
      </c>
      <c r="X250" s="2">
        <v>0.4</v>
      </c>
      <c r="Y250" s="2">
        <v>1</v>
      </c>
      <c r="Z250" s="2">
        <v>0</v>
      </c>
      <c r="AA250" s="10">
        <f t="shared" ref="AA250:AA257" si="22">X250*J250/1000000</f>
        <v>132</v>
      </c>
      <c r="AB250" s="10">
        <f t="shared" ref="AB250:AB257" si="23">Z250*J250/1000000</f>
        <v>0</v>
      </c>
      <c r="AC250" s="189" t="s">
        <v>819</v>
      </c>
      <c r="AD250" s="8">
        <v>44197</v>
      </c>
      <c r="AE250" s="8">
        <v>46265</v>
      </c>
      <c r="AF250" s="72" t="s">
        <v>639</v>
      </c>
      <c r="AG250" s="71">
        <v>2</v>
      </c>
      <c r="AH250" s="71">
        <v>1</v>
      </c>
      <c r="AI250" s="71"/>
      <c r="AL250" s="66" t="s">
        <v>1721</v>
      </c>
      <c r="AP250" s="65" t="s">
        <v>389</v>
      </c>
      <c r="AX250" s="67" t="s">
        <v>1722</v>
      </c>
    </row>
    <row r="251" spans="1:58" x14ac:dyDescent="0.2">
      <c r="A251" s="420" t="s">
        <v>5722</v>
      </c>
      <c r="B251" s="19" t="s">
        <v>4907</v>
      </c>
      <c r="C251" s="45" t="s">
        <v>986</v>
      </c>
      <c r="D251" s="45" t="s">
        <v>998</v>
      </c>
      <c r="E251" s="74" t="s">
        <v>988</v>
      </c>
      <c r="F251" s="38" t="s">
        <v>1039</v>
      </c>
      <c r="G251" s="168"/>
      <c r="H251" s="164">
        <v>100000000</v>
      </c>
      <c r="I251" s="168"/>
      <c r="J251" s="164">
        <v>100000000</v>
      </c>
      <c r="K251" s="168"/>
      <c r="L251" s="163">
        <f t="shared" si="21"/>
        <v>100000000</v>
      </c>
      <c r="M251" s="54" t="s">
        <v>1213</v>
      </c>
      <c r="N251" s="40"/>
      <c r="O251" s="54"/>
      <c r="P251" s="194" t="s">
        <v>966</v>
      </c>
      <c r="Q251" s="10">
        <v>0</v>
      </c>
      <c r="R251" s="10">
        <v>9</v>
      </c>
      <c r="S251" s="10">
        <v>26</v>
      </c>
      <c r="T251" s="10">
        <v>27</v>
      </c>
      <c r="U251" s="10">
        <v>19</v>
      </c>
      <c r="V251" s="10">
        <v>19</v>
      </c>
      <c r="W251" s="10">
        <v>0</v>
      </c>
      <c r="X251" s="382">
        <f>82*0.4/100</f>
        <v>0.32800000000000007</v>
      </c>
      <c r="Y251" s="2">
        <v>1</v>
      </c>
      <c r="Z251" s="381">
        <f>(14+4)/100</f>
        <v>0.18</v>
      </c>
      <c r="AA251" s="10">
        <f t="shared" si="22"/>
        <v>32.800000000000004</v>
      </c>
      <c r="AB251" s="10">
        <f t="shared" si="23"/>
        <v>18</v>
      </c>
      <c r="AC251" s="189" t="s">
        <v>815</v>
      </c>
      <c r="AD251" s="8">
        <v>44197</v>
      </c>
      <c r="AE251" s="8">
        <v>46022</v>
      </c>
      <c r="AF251" s="72" t="s">
        <v>951</v>
      </c>
      <c r="AG251" s="71">
        <v>1</v>
      </c>
      <c r="AH251" s="71">
        <v>1</v>
      </c>
      <c r="AI251" s="71"/>
      <c r="AM251" s="66" t="s">
        <v>1723</v>
      </c>
      <c r="AT251" s="65" t="s">
        <v>1724</v>
      </c>
    </row>
    <row r="252" spans="1:58" x14ac:dyDescent="0.2">
      <c r="A252" s="420" t="s">
        <v>5723</v>
      </c>
      <c r="B252" s="421" t="s">
        <v>4914</v>
      </c>
      <c r="C252" s="45" t="s">
        <v>986</v>
      </c>
      <c r="D252" s="45" t="s">
        <v>998</v>
      </c>
      <c r="E252" s="74" t="s">
        <v>988</v>
      </c>
      <c r="F252" s="38" t="s">
        <v>1040</v>
      </c>
      <c r="G252" s="168"/>
      <c r="H252" s="164">
        <v>357000000</v>
      </c>
      <c r="I252" s="168"/>
      <c r="J252" s="164">
        <v>357000000</v>
      </c>
      <c r="K252" s="168"/>
      <c r="L252" s="163">
        <f t="shared" si="21"/>
        <v>357000000</v>
      </c>
      <c r="M252" s="54" t="s">
        <v>1213</v>
      </c>
      <c r="N252" s="40"/>
      <c r="O252" s="558" t="s">
        <v>6568</v>
      </c>
      <c r="P252" s="194" t="s">
        <v>966</v>
      </c>
      <c r="Q252" s="10">
        <v>0</v>
      </c>
      <c r="R252" s="10">
        <v>0</v>
      </c>
      <c r="S252" s="10">
        <v>4.5</v>
      </c>
      <c r="T252" s="10">
        <v>22</v>
      </c>
      <c r="U252" s="10">
        <v>150</v>
      </c>
      <c r="V252" s="10">
        <v>150</v>
      </c>
      <c r="W252" s="10">
        <v>30.5</v>
      </c>
      <c r="X252" s="2">
        <v>0.4</v>
      </c>
      <c r="Y252" s="2">
        <v>1</v>
      </c>
      <c r="Z252" s="2">
        <v>0</v>
      </c>
      <c r="AA252" s="10">
        <f t="shared" si="22"/>
        <v>142.80000000000001</v>
      </c>
      <c r="AB252" s="10">
        <f t="shared" si="23"/>
        <v>0</v>
      </c>
      <c r="AC252" s="189" t="s">
        <v>817</v>
      </c>
      <c r="AD252" s="8">
        <v>44593</v>
      </c>
      <c r="AE252" s="8">
        <v>46264</v>
      </c>
      <c r="AF252" s="72" t="s">
        <v>743</v>
      </c>
      <c r="AG252" s="71">
        <v>2</v>
      </c>
      <c r="AH252" s="71">
        <v>1</v>
      </c>
      <c r="AI252" s="71"/>
      <c r="AR252" s="66" t="s">
        <v>1725</v>
      </c>
      <c r="AV252" s="65" t="s">
        <v>392</v>
      </c>
      <c r="BC252" s="67" t="s">
        <v>390</v>
      </c>
    </row>
    <row r="253" spans="1:58" x14ac:dyDescent="0.2">
      <c r="A253" s="420" t="s">
        <v>5724</v>
      </c>
      <c r="B253" s="21" t="s">
        <v>5037</v>
      </c>
      <c r="C253" s="45" t="s">
        <v>986</v>
      </c>
      <c r="D253" s="45" t="s">
        <v>998</v>
      </c>
      <c r="E253" s="74" t="s">
        <v>988</v>
      </c>
      <c r="F253" s="38" t="s">
        <v>1041</v>
      </c>
      <c r="G253" s="168"/>
      <c r="H253" s="164">
        <v>500000000</v>
      </c>
      <c r="I253" s="168"/>
      <c r="J253" s="164">
        <v>500000000</v>
      </c>
      <c r="K253" s="168"/>
      <c r="L253" s="163">
        <f t="shared" si="21"/>
        <v>500000000</v>
      </c>
      <c r="M253" s="54" t="s">
        <v>1213</v>
      </c>
      <c r="N253" s="40"/>
      <c r="O253" s="54"/>
      <c r="P253" s="194" t="s">
        <v>966</v>
      </c>
      <c r="Q253" s="10">
        <v>0</v>
      </c>
      <c r="R253" s="10">
        <v>0</v>
      </c>
      <c r="S253" s="10">
        <v>200</v>
      </c>
      <c r="T253" s="10">
        <v>150</v>
      </c>
      <c r="U253" s="10">
        <v>150</v>
      </c>
      <c r="V253" s="10">
        <v>0</v>
      </c>
      <c r="W253" s="10">
        <v>0</v>
      </c>
      <c r="X253" s="2">
        <v>0</v>
      </c>
      <c r="Y253" s="2">
        <v>1</v>
      </c>
      <c r="Z253" s="2">
        <v>0</v>
      </c>
      <c r="AA253" s="10">
        <f t="shared" si="22"/>
        <v>0</v>
      </c>
      <c r="AB253" s="10">
        <f t="shared" si="23"/>
        <v>0</v>
      </c>
      <c r="AC253" s="189" t="s">
        <v>859</v>
      </c>
      <c r="AD253" s="8">
        <v>44194</v>
      </c>
      <c r="AE253" s="8">
        <v>46265</v>
      </c>
      <c r="AF253" s="72" t="s">
        <v>744</v>
      </c>
      <c r="AG253" s="71">
        <v>1</v>
      </c>
      <c r="AH253" s="71">
        <v>1</v>
      </c>
      <c r="AI253" s="71"/>
      <c r="AP253" s="66" t="s">
        <v>1726</v>
      </c>
      <c r="BC253" s="65" t="s">
        <v>1727</v>
      </c>
    </row>
    <row r="254" spans="1:58" x14ac:dyDescent="0.2">
      <c r="A254" s="420" t="s">
        <v>5725</v>
      </c>
      <c r="B254" s="421" t="s">
        <v>4916</v>
      </c>
      <c r="C254" s="45" t="s">
        <v>986</v>
      </c>
      <c r="D254" s="45" t="s">
        <v>998</v>
      </c>
      <c r="E254" s="74" t="s">
        <v>988</v>
      </c>
      <c r="F254" s="38" t="s">
        <v>1042</v>
      </c>
      <c r="G254" s="168"/>
      <c r="H254" s="164">
        <v>400000000</v>
      </c>
      <c r="I254" s="168"/>
      <c r="J254" s="164">
        <v>400000000</v>
      </c>
      <c r="K254" s="168"/>
      <c r="L254" s="163">
        <f t="shared" si="21"/>
        <v>400000000</v>
      </c>
      <c r="M254" s="54" t="s">
        <v>1213</v>
      </c>
      <c r="N254" s="40"/>
      <c r="O254" s="54"/>
      <c r="P254" s="194" t="s">
        <v>966</v>
      </c>
      <c r="Q254" s="10">
        <v>0</v>
      </c>
      <c r="R254" s="10">
        <v>8</v>
      </c>
      <c r="S254" s="10">
        <v>44.5</v>
      </c>
      <c r="T254" s="10">
        <v>75</v>
      </c>
      <c r="U254" s="10">
        <v>87.5</v>
      </c>
      <c r="V254" s="10">
        <v>91.5</v>
      </c>
      <c r="W254" s="10">
        <v>93.5</v>
      </c>
      <c r="X254" s="2">
        <v>0.4</v>
      </c>
      <c r="Y254" s="2">
        <v>1</v>
      </c>
      <c r="Z254" s="2">
        <v>0</v>
      </c>
      <c r="AA254" s="10">
        <f t="shared" si="22"/>
        <v>160</v>
      </c>
      <c r="AB254" s="10">
        <f t="shared" si="23"/>
        <v>0</v>
      </c>
      <c r="AC254" s="189" t="s">
        <v>818</v>
      </c>
      <c r="AD254" s="8">
        <v>44378</v>
      </c>
      <c r="AE254" s="8">
        <v>46203</v>
      </c>
      <c r="AF254" s="72" t="s">
        <v>745</v>
      </c>
      <c r="AG254" s="71">
        <v>1</v>
      </c>
      <c r="AH254" s="71"/>
      <c r="AI254" s="71"/>
      <c r="AZ254" s="65" t="s">
        <v>818</v>
      </c>
    </row>
    <row r="255" spans="1:58" x14ac:dyDescent="0.2">
      <c r="A255" s="420" t="s">
        <v>5726</v>
      </c>
      <c r="B255" s="421" t="s">
        <v>4917</v>
      </c>
      <c r="C255" s="43" t="s">
        <v>986</v>
      </c>
      <c r="D255" s="43" t="s">
        <v>998</v>
      </c>
      <c r="E255" s="47" t="s">
        <v>988</v>
      </c>
      <c r="F255" s="55" t="s">
        <v>6017</v>
      </c>
      <c r="G255" s="166">
        <v>1100000000</v>
      </c>
      <c r="H255" s="166">
        <v>900000000</v>
      </c>
      <c r="I255" s="167"/>
      <c r="J255" s="166">
        <v>2000000000</v>
      </c>
      <c r="K255" s="167"/>
      <c r="L255" s="163">
        <f t="shared" si="21"/>
        <v>2000000000</v>
      </c>
      <c r="M255" s="45" t="s">
        <v>1212</v>
      </c>
      <c r="N255" s="40"/>
      <c r="O255" s="45"/>
      <c r="P255" s="194" t="s">
        <v>966</v>
      </c>
      <c r="Q255" s="10">
        <v>40</v>
      </c>
      <c r="R255" s="10">
        <v>170</v>
      </c>
      <c r="S255" s="10">
        <v>320</v>
      </c>
      <c r="T255" s="10">
        <v>340</v>
      </c>
      <c r="U255" s="10">
        <v>400</v>
      </c>
      <c r="V255" s="10">
        <v>430</v>
      </c>
      <c r="W255" s="10">
        <v>300</v>
      </c>
      <c r="X255" s="2">
        <v>0.4</v>
      </c>
      <c r="Y255" s="2">
        <v>1</v>
      </c>
      <c r="Z255" s="2">
        <v>0</v>
      </c>
      <c r="AA255" s="10">
        <f t="shared" si="22"/>
        <v>800</v>
      </c>
      <c r="AB255" s="10">
        <f t="shared" si="23"/>
        <v>0</v>
      </c>
      <c r="AC255" s="189" t="s">
        <v>767</v>
      </c>
      <c r="AD255" s="8">
        <v>43862</v>
      </c>
      <c r="AE255" s="8">
        <v>46264</v>
      </c>
      <c r="AF255" s="72" t="s">
        <v>396</v>
      </c>
      <c r="AG255" s="71">
        <v>1</v>
      </c>
      <c r="AH255" s="71">
        <v>1</v>
      </c>
      <c r="AI255" s="71">
        <v>2</v>
      </c>
      <c r="AQ255" s="335" t="s">
        <v>3973</v>
      </c>
      <c r="AS255" s="66" t="s">
        <v>397</v>
      </c>
      <c r="AY255" s="335" t="s">
        <v>3983</v>
      </c>
      <c r="BC255" s="65" t="s">
        <v>767</v>
      </c>
    </row>
    <row r="256" spans="1:58" x14ac:dyDescent="0.2">
      <c r="A256" s="420" t="s">
        <v>5727</v>
      </c>
      <c r="B256" s="421" t="s">
        <v>4918</v>
      </c>
      <c r="C256" s="43" t="s">
        <v>986</v>
      </c>
      <c r="D256" s="43" t="s">
        <v>998</v>
      </c>
      <c r="E256" s="47" t="s">
        <v>988</v>
      </c>
      <c r="F256" s="55" t="s">
        <v>977</v>
      </c>
      <c r="G256" s="167"/>
      <c r="H256" s="166">
        <v>900000000</v>
      </c>
      <c r="I256" s="167"/>
      <c r="J256" s="166">
        <v>900000000</v>
      </c>
      <c r="K256" s="167"/>
      <c r="L256" s="163">
        <f t="shared" si="21"/>
        <v>900000000</v>
      </c>
      <c r="M256" s="45" t="s">
        <v>1212</v>
      </c>
      <c r="N256" s="38" t="s">
        <v>999</v>
      </c>
      <c r="O256" s="45"/>
      <c r="P256" s="194" t="s">
        <v>966</v>
      </c>
      <c r="Q256" s="10">
        <v>0</v>
      </c>
      <c r="R256" s="10">
        <v>0</v>
      </c>
      <c r="S256" s="10">
        <v>50</v>
      </c>
      <c r="T256" s="10">
        <v>50</v>
      </c>
      <c r="U256" s="10">
        <v>200</v>
      </c>
      <c r="V256" s="10">
        <v>250</v>
      </c>
      <c r="W256" s="10">
        <v>350</v>
      </c>
      <c r="X256" s="2">
        <v>0.4</v>
      </c>
      <c r="Y256" s="2">
        <v>1</v>
      </c>
      <c r="Z256" s="2">
        <v>0</v>
      </c>
      <c r="AA256" s="10">
        <f t="shared" si="22"/>
        <v>360</v>
      </c>
      <c r="AB256" s="10">
        <f t="shared" si="23"/>
        <v>0</v>
      </c>
      <c r="AC256" s="189" t="s">
        <v>810</v>
      </c>
      <c r="AD256" s="8">
        <v>44562</v>
      </c>
      <c r="AE256" s="8">
        <v>46265</v>
      </c>
      <c r="AF256" s="72" t="s">
        <v>398</v>
      </c>
      <c r="AG256" s="71">
        <v>2</v>
      </c>
      <c r="AH256" s="71">
        <v>1</v>
      </c>
      <c r="AI256" s="71">
        <v>1</v>
      </c>
      <c r="AQ256" s="335" t="s">
        <v>3973</v>
      </c>
      <c r="AS256" s="66" t="s">
        <v>1730</v>
      </c>
      <c r="AX256" s="65" t="s">
        <v>1731</v>
      </c>
      <c r="BC256" s="67" t="s">
        <v>1732</v>
      </c>
    </row>
    <row r="257" spans="1:58" s="70" customFormat="1" x14ac:dyDescent="0.2">
      <c r="A257" s="420" t="s">
        <v>5728</v>
      </c>
      <c r="B257" s="421" t="s">
        <v>4920</v>
      </c>
      <c r="C257" s="43" t="s">
        <v>986</v>
      </c>
      <c r="D257" s="43" t="s">
        <v>998</v>
      </c>
      <c r="E257" s="47" t="s">
        <v>988</v>
      </c>
      <c r="F257" s="55" t="s">
        <v>6016</v>
      </c>
      <c r="G257" s="166">
        <v>360000000</v>
      </c>
      <c r="H257" s="166">
        <v>520000000</v>
      </c>
      <c r="I257" s="167"/>
      <c r="J257" s="166">
        <v>880000000</v>
      </c>
      <c r="K257" s="167"/>
      <c r="L257" s="163">
        <f t="shared" si="21"/>
        <v>880000000</v>
      </c>
      <c r="M257" s="43" t="s">
        <v>1221</v>
      </c>
      <c r="N257" s="40"/>
      <c r="O257" s="43"/>
      <c r="P257" s="194" t="s">
        <v>966</v>
      </c>
      <c r="Q257" s="10">
        <v>13.69</v>
      </c>
      <c r="R257" s="10">
        <v>45.6</v>
      </c>
      <c r="S257" s="10">
        <v>169.16</v>
      </c>
      <c r="T257" s="10">
        <v>90.57</v>
      </c>
      <c r="U257" s="10">
        <v>92.83</v>
      </c>
      <c r="V257" s="10">
        <v>312.64</v>
      </c>
      <c r="W257" s="10">
        <v>155.52000000000001</v>
      </c>
      <c r="X257" s="2">
        <v>0.4</v>
      </c>
      <c r="Y257" s="2">
        <v>1</v>
      </c>
      <c r="Z257" s="2">
        <v>0</v>
      </c>
      <c r="AA257" s="10">
        <f t="shared" si="22"/>
        <v>352</v>
      </c>
      <c r="AB257" s="10">
        <f t="shared" si="23"/>
        <v>0</v>
      </c>
      <c r="AC257" s="189" t="s">
        <v>867</v>
      </c>
      <c r="AD257" s="8">
        <v>44197</v>
      </c>
      <c r="AE257" s="8">
        <v>46265</v>
      </c>
      <c r="AF257" s="72" t="s">
        <v>746</v>
      </c>
      <c r="AG257" s="71">
        <v>4</v>
      </c>
      <c r="AH257" s="71">
        <v>1</v>
      </c>
      <c r="AI257" s="71">
        <v>1</v>
      </c>
      <c r="AJ257" s="194"/>
      <c r="AK257" s="194"/>
      <c r="AL257" s="194"/>
      <c r="AM257" s="194"/>
      <c r="AN257" s="194"/>
      <c r="AO257" s="194"/>
      <c r="AP257" s="194"/>
      <c r="AQ257" s="335" t="s">
        <v>3973</v>
      </c>
      <c r="AR257" s="194"/>
      <c r="AS257" s="194"/>
      <c r="AT257" s="66" t="s">
        <v>1733</v>
      </c>
      <c r="AU257" s="65" t="s">
        <v>400</v>
      </c>
      <c r="AV257" s="194"/>
      <c r="AW257" s="194"/>
      <c r="AX257" s="65" t="s">
        <v>400</v>
      </c>
      <c r="AY257" s="194"/>
      <c r="AZ257" s="194"/>
      <c r="BA257" s="194"/>
      <c r="BB257" s="194"/>
      <c r="BC257" s="65" t="s">
        <v>400</v>
      </c>
      <c r="BD257" s="194"/>
      <c r="BE257" s="194"/>
      <c r="BF257" s="194"/>
    </row>
    <row r="258" spans="1:58" x14ac:dyDescent="0.2">
      <c r="A258" s="420"/>
      <c r="C258" s="43"/>
      <c r="D258" s="43"/>
      <c r="E258" s="47"/>
      <c r="F258" s="38"/>
      <c r="G258" s="166"/>
      <c r="H258" s="166"/>
      <c r="I258" s="167"/>
      <c r="J258" s="166"/>
      <c r="K258" s="167"/>
      <c r="L258" s="167"/>
      <c r="M258" s="43"/>
      <c r="N258" s="40"/>
      <c r="O258" s="43"/>
      <c r="Q258" s="10"/>
      <c r="R258" s="10"/>
      <c r="S258" s="10"/>
      <c r="T258" s="10"/>
      <c r="U258" s="10"/>
      <c r="V258" s="10"/>
      <c r="W258" s="10"/>
      <c r="X258" s="2"/>
      <c r="Y258" s="2"/>
      <c r="Z258" s="2"/>
      <c r="AA258" s="10"/>
      <c r="AB258" s="10"/>
      <c r="AC258" s="189"/>
      <c r="AD258" s="8"/>
      <c r="AE258" s="8"/>
      <c r="AG258" s="71"/>
      <c r="AH258" s="71"/>
      <c r="AI258" s="71"/>
      <c r="AT258" s="193"/>
      <c r="BC258" s="65" t="s">
        <v>1734</v>
      </c>
    </row>
    <row r="259" spans="1:58" x14ac:dyDescent="0.2">
      <c r="A259" s="420" t="s">
        <v>5729</v>
      </c>
      <c r="B259" s="421" t="s">
        <v>4922</v>
      </c>
      <c r="C259" s="45" t="s">
        <v>986</v>
      </c>
      <c r="D259" s="45" t="s">
        <v>998</v>
      </c>
      <c r="E259" s="74" t="s">
        <v>988</v>
      </c>
      <c r="F259" s="38" t="s">
        <v>1043</v>
      </c>
      <c r="G259" s="168"/>
      <c r="H259" s="164">
        <v>600000000</v>
      </c>
      <c r="I259" s="168"/>
      <c r="J259" s="164">
        <v>600000000</v>
      </c>
      <c r="K259" s="168"/>
      <c r="L259" s="163">
        <f t="shared" ref="L259:L291" si="24">J259+K259</f>
        <v>600000000</v>
      </c>
      <c r="M259" s="54" t="s">
        <v>1213</v>
      </c>
      <c r="N259" s="40"/>
      <c r="O259" s="54"/>
      <c r="P259" s="194" t="s">
        <v>966</v>
      </c>
      <c r="Q259" s="10">
        <v>0</v>
      </c>
      <c r="R259" s="10">
        <v>60</v>
      </c>
      <c r="S259" s="10">
        <v>60</v>
      </c>
      <c r="T259" s="10">
        <v>70</v>
      </c>
      <c r="U259" s="10">
        <v>150</v>
      </c>
      <c r="V259" s="10">
        <v>150</v>
      </c>
      <c r="W259" s="10">
        <v>110</v>
      </c>
      <c r="X259" s="2">
        <v>0.4</v>
      </c>
      <c r="Y259" s="2">
        <v>1</v>
      </c>
      <c r="Z259" s="2">
        <v>0</v>
      </c>
      <c r="AA259" s="10">
        <f>X259*J259/1000000</f>
        <v>240</v>
      </c>
      <c r="AB259" s="10">
        <f>Z259*J259/1000000</f>
        <v>0</v>
      </c>
      <c r="AC259" s="189" t="s">
        <v>866</v>
      </c>
      <c r="AD259" s="8">
        <v>44197</v>
      </c>
      <c r="AE259" s="8">
        <v>46265</v>
      </c>
      <c r="AF259" s="72" t="s">
        <v>402</v>
      </c>
      <c r="AG259" s="71">
        <v>2</v>
      </c>
      <c r="AH259" s="71">
        <v>1</v>
      </c>
      <c r="AI259" s="71">
        <v>1</v>
      </c>
      <c r="AQ259" s="335" t="s">
        <v>3973</v>
      </c>
      <c r="AT259" s="66" t="s">
        <v>1735</v>
      </c>
      <c r="AV259" s="65" t="s">
        <v>1736</v>
      </c>
      <c r="BC259" s="67" t="s">
        <v>1737</v>
      </c>
    </row>
    <row r="260" spans="1:58" x14ac:dyDescent="0.2">
      <c r="A260" s="420" t="s">
        <v>5730</v>
      </c>
      <c r="B260" s="19" t="s">
        <v>5518</v>
      </c>
      <c r="C260" s="45" t="s">
        <v>986</v>
      </c>
      <c r="D260" s="45" t="s">
        <v>998</v>
      </c>
      <c r="E260" s="193" t="s">
        <v>1256</v>
      </c>
      <c r="F260" s="6" t="s">
        <v>1287</v>
      </c>
      <c r="G260" s="164"/>
      <c r="H260" s="164">
        <v>0</v>
      </c>
      <c r="I260" s="168"/>
      <c r="J260" s="164">
        <v>0</v>
      </c>
      <c r="K260" s="168"/>
      <c r="L260" s="163">
        <f t="shared" si="24"/>
        <v>0</v>
      </c>
      <c r="M260" s="54"/>
      <c r="N260" s="40"/>
      <c r="O260" s="54"/>
      <c r="Q260" s="10"/>
      <c r="R260" s="10"/>
      <c r="S260" s="10"/>
      <c r="T260" s="10"/>
      <c r="U260" s="10"/>
      <c r="V260" s="10"/>
      <c r="W260" s="10"/>
      <c r="X260" s="2"/>
      <c r="Y260" s="2"/>
      <c r="Z260" s="2"/>
      <c r="AA260" s="10"/>
      <c r="AB260" s="10"/>
      <c r="AC260" s="189"/>
      <c r="AD260" s="8"/>
      <c r="AE260" s="8"/>
      <c r="AF260" s="46" t="s">
        <v>697</v>
      </c>
      <c r="AG260" s="23"/>
      <c r="AH260" s="23">
        <v>1</v>
      </c>
      <c r="AI260" s="23"/>
      <c r="AN260" s="66" t="s">
        <v>1738</v>
      </c>
    </row>
    <row r="261" spans="1:58" x14ac:dyDescent="0.2">
      <c r="A261" s="420" t="s">
        <v>5732</v>
      </c>
      <c r="B261" s="19" t="s">
        <v>5519</v>
      </c>
      <c r="C261" s="45" t="s">
        <v>986</v>
      </c>
      <c r="D261" s="45" t="s">
        <v>998</v>
      </c>
      <c r="E261" s="193" t="s">
        <v>1256</v>
      </c>
      <c r="F261" s="6" t="s">
        <v>1288</v>
      </c>
      <c r="G261" s="164"/>
      <c r="H261" s="164">
        <v>0</v>
      </c>
      <c r="I261" s="168"/>
      <c r="J261" s="164">
        <v>0</v>
      </c>
      <c r="K261" s="168"/>
      <c r="L261" s="163">
        <f t="shared" si="24"/>
        <v>0</v>
      </c>
      <c r="M261" s="54"/>
      <c r="N261" s="40"/>
      <c r="O261" s="54"/>
      <c r="Q261" s="10"/>
      <c r="R261" s="10"/>
      <c r="S261" s="10"/>
      <c r="T261" s="10"/>
      <c r="U261" s="10"/>
      <c r="V261" s="10"/>
      <c r="W261" s="10"/>
      <c r="X261" s="2"/>
      <c r="Y261" s="2"/>
      <c r="Z261" s="2"/>
      <c r="AA261" s="10"/>
      <c r="AB261" s="10"/>
      <c r="AC261" s="189"/>
      <c r="AD261" s="8"/>
      <c r="AE261" s="8"/>
      <c r="AF261" s="25" t="s">
        <v>1740</v>
      </c>
      <c r="AG261" s="23"/>
      <c r="AH261" s="23">
        <v>1</v>
      </c>
      <c r="AI261" s="23"/>
      <c r="AL261" s="66" t="s">
        <v>1739</v>
      </c>
    </row>
    <row r="262" spans="1:58" x14ac:dyDescent="0.2">
      <c r="A262" s="420" t="s">
        <v>5734</v>
      </c>
      <c r="B262" s="19" t="s">
        <v>5520</v>
      </c>
      <c r="C262" s="45" t="s">
        <v>986</v>
      </c>
      <c r="D262" s="45" t="s">
        <v>998</v>
      </c>
      <c r="E262" s="193" t="s">
        <v>1256</v>
      </c>
      <c r="F262" s="6" t="s">
        <v>1289</v>
      </c>
      <c r="G262" s="164"/>
      <c r="H262" s="164">
        <v>0</v>
      </c>
      <c r="I262" s="168"/>
      <c r="J262" s="164">
        <v>0</v>
      </c>
      <c r="K262" s="168"/>
      <c r="L262" s="163">
        <f t="shared" si="24"/>
        <v>0</v>
      </c>
      <c r="M262" s="54"/>
      <c r="N262" s="40"/>
      <c r="O262" s="54"/>
      <c r="Q262" s="10"/>
      <c r="R262" s="10"/>
      <c r="S262" s="10"/>
      <c r="T262" s="10"/>
      <c r="U262" s="10"/>
      <c r="V262" s="10"/>
      <c r="W262" s="10"/>
      <c r="X262" s="2"/>
      <c r="Y262" s="2"/>
      <c r="Z262" s="2"/>
      <c r="AA262" s="10"/>
      <c r="AB262" s="10"/>
      <c r="AC262" s="189"/>
      <c r="AD262" s="8"/>
      <c r="AE262" s="8"/>
      <c r="AF262" s="46" t="s">
        <v>393</v>
      </c>
      <c r="AG262" s="23"/>
      <c r="AH262" s="23">
        <v>1</v>
      </c>
      <c r="AI262" s="23"/>
      <c r="AM262" s="66" t="s">
        <v>394</v>
      </c>
    </row>
    <row r="263" spans="1:58" x14ac:dyDescent="0.2">
      <c r="A263" s="420" t="s">
        <v>5735</v>
      </c>
      <c r="B263" s="19" t="s">
        <v>5521</v>
      </c>
      <c r="C263" s="45" t="s">
        <v>986</v>
      </c>
      <c r="D263" s="45" t="s">
        <v>998</v>
      </c>
      <c r="E263" s="193" t="s">
        <v>1256</v>
      </c>
      <c r="F263" s="6" t="s">
        <v>1290</v>
      </c>
      <c r="G263" s="164"/>
      <c r="H263" s="164">
        <v>0</v>
      </c>
      <c r="I263" s="168"/>
      <c r="J263" s="164">
        <v>0</v>
      </c>
      <c r="K263" s="168"/>
      <c r="L263" s="163">
        <f t="shared" si="24"/>
        <v>0</v>
      </c>
      <c r="M263" s="54"/>
      <c r="N263" s="40"/>
      <c r="O263" s="54"/>
      <c r="Q263" s="10"/>
      <c r="R263" s="10"/>
      <c r="S263" s="10"/>
      <c r="T263" s="10"/>
      <c r="U263" s="10"/>
      <c r="V263" s="10"/>
      <c r="W263" s="10"/>
      <c r="X263" s="2"/>
      <c r="Y263" s="2"/>
      <c r="Z263" s="2"/>
      <c r="AA263" s="10"/>
      <c r="AB263" s="10"/>
      <c r="AC263" s="189"/>
      <c r="AD263" s="8"/>
      <c r="AE263" s="8"/>
      <c r="AF263" s="46" t="s">
        <v>370</v>
      </c>
      <c r="AG263" s="23"/>
      <c r="AH263" s="23">
        <v>3</v>
      </c>
      <c r="AI263" s="23"/>
      <c r="AL263" s="66" t="s">
        <v>371</v>
      </c>
      <c r="AN263" s="66" t="s">
        <v>1741</v>
      </c>
      <c r="AO263" s="66" t="s">
        <v>1742</v>
      </c>
    </row>
    <row r="264" spans="1:58" s="546" customFormat="1" x14ac:dyDescent="0.2">
      <c r="A264" s="545" t="s">
        <v>6395</v>
      </c>
      <c r="B264" s="21" t="s">
        <v>6396</v>
      </c>
      <c r="C264" s="408" t="s">
        <v>570</v>
      </c>
      <c r="D264" s="408" t="s">
        <v>1257</v>
      </c>
      <c r="E264" s="51" t="s">
        <v>988</v>
      </c>
      <c r="F264" s="55" t="s">
        <v>6394</v>
      </c>
      <c r="G264" s="169"/>
      <c r="H264" s="170"/>
      <c r="I264" s="169"/>
      <c r="J264" s="170"/>
      <c r="K264" s="169"/>
      <c r="L264" s="169"/>
      <c r="M264" s="50" t="s">
        <v>1212</v>
      </c>
      <c r="N264" s="39"/>
      <c r="O264" s="50"/>
      <c r="Q264" s="10"/>
      <c r="R264" s="10"/>
      <c r="S264" s="10"/>
      <c r="T264" s="10"/>
      <c r="U264" s="10"/>
      <c r="V264" s="10"/>
      <c r="W264" s="10"/>
      <c r="X264" s="2"/>
      <c r="Y264" s="2"/>
      <c r="Z264" s="2"/>
      <c r="AA264" s="10"/>
      <c r="AB264" s="10"/>
      <c r="AC264" s="189" t="s">
        <v>820</v>
      </c>
      <c r="AD264" s="8">
        <v>43862</v>
      </c>
      <c r="AE264" s="8">
        <v>46203</v>
      </c>
      <c r="AF264" s="72" t="s">
        <v>406</v>
      </c>
      <c r="AG264" s="71">
        <v>2</v>
      </c>
      <c r="AH264" s="71">
        <v>2</v>
      </c>
      <c r="AI264" s="71">
        <v>2</v>
      </c>
      <c r="AL264" s="545"/>
      <c r="AN264" s="335" t="s">
        <v>3973</v>
      </c>
      <c r="AO264" s="194"/>
      <c r="AP264" s="66" t="s">
        <v>407</v>
      </c>
      <c r="AQ264" s="194"/>
      <c r="AR264" s="335" t="s">
        <v>3973</v>
      </c>
      <c r="AS264" s="194"/>
      <c r="AT264" s="194"/>
      <c r="AU264" s="66" t="s">
        <v>1743</v>
      </c>
      <c r="AV264" s="65" t="s">
        <v>1744</v>
      </c>
      <c r="AW264" s="194"/>
      <c r="AX264" s="194"/>
      <c r="AY264" s="194"/>
      <c r="AZ264" s="194"/>
      <c r="BA264" s="194"/>
      <c r="BB264" s="194"/>
      <c r="BC264" s="194"/>
      <c r="BD264" s="65" t="s">
        <v>409</v>
      </c>
    </row>
    <row r="265" spans="1:58" x14ac:dyDescent="0.2">
      <c r="A265" s="420" t="s">
        <v>5736</v>
      </c>
      <c r="B265" s="421" t="s">
        <v>5019</v>
      </c>
      <c r="C265" s="43" t="s">
        <v>1000</v>
      </c>
      <c r="D265" s="43" t="s">
        <v>1001</v>
      </c>
      <c r="E265" s="38" t="s">
        <v>991</v>
      </c>
      <c r="F265" s="55" t="s">
        <v>978</v>
      </c>
      <c r="G265" s="166">
        <v>1400000000</v>
      </c>
      <c r="H265" s="167"/>
      <c r="I265" s="167"/>
      <c r="J265" s="166">
        <v>1400000000</v>
      </c>
      <c r="K265" s="167"/>
      <c r="L265" s="163">
        <f t="shared" si="24"/>
        <v>1400000000</v>
      </c>
      <c r="M265" s="45" t="s">
        <v>1212</v>
      </c>
      <c r="N265" s="40"/>
      <c r="O265" s="45"/>
      <c r="P265" s="194" t="s">
        <v>966</v>
      </c>
      <c r="Q265" s="10">
        <v>30</v>
      </c>
      <c r="R265" s="10">
        <v>80</v>
      </c>
      <c r="S265" s="10">
        <v>173</v>
      </c>
      <c r="T265" s="10">
        <v>200</v>
      </c>
      <c r="U265" s="10">
        <v>271</v>
      </c>
      <c r="V265" s="10">
        <v>322</v>
      </c>
      <c r="W265" s="10">
        <v>325</v>
      </c>
      <c r="X265" s="2">
        <v>1</v>
      </c>
      <c r="Y265" s="2">
        <v>0.4</v>
      </c>
      <c r="Z265" s="2">
        <v>0</v>
      </c>
      <c r="AA265" s="10">
        <f>X265*J265/1000000</f>
        <v>1400</v>
      </c>
      <c r="AB265" s="10">
        <f>Z265*J265/1000000</f>
        <v>0</v>
      </c>
    </row>
    <row r="266" spans="1:58" x14ac:dyDescent="0.2">
      <c r="A266" s="420" t="s">
        <v>5737</v>
      </c>
      <c r="B266" s="421" t="s">
        <v>4924</v>
      </c>
      <c r="C266" s="43" t="s">
        <v>1000</v>
      </c>
      <c r="D266" s="43" t="s">
        <v>1001</v>
      </c>
      <c r="E266" s="38" t="s">
        <v>991</v>
      </c>
      <c r="F266" s="55" t="s">
        <v>979</v>
      </c>
      <c r="G266" s="166">
        <v>1123130000</v>
      </c>
      <c r="H266" s="166">
        <v>316870000</v>
      </c>
      <c r="I266" s="167"/>
      <c r="J266" s="166">
        <v>1440000000</v>
      </c>
      <c r="K266" s="167"/>
      <c r="L266" s="163">
        <f t="shared" si="24"/>
        <v>1440000000</v>
      </c>
      <c r="M266" s="45" t="s">
        <v>1212</v>
      </c>
      <c r="N266" s="40"/>
      <c r="O266" s="45"/>
      <c r="P266" s="194" t="s">
        <v>966</v>
      </c>
      <c r="Q266" s="10">
        <v>22</v>
      </c>
      <c r="R266" s="10">
        <v>25</v>
      </c>
      <c r="S266" s="10">
        <v>140</v>
      </c>
      <c r="T266" s="10">
        <v>219</v>
      </c>
      <c r="U266" s="10">
        <v>283</v>
      </c>
      <c r="V266" s="10">
        <v>399</v>
      </c>
      <c r="W266" s="10">
        <v>351</v>
      </c>
      <c r="X266" s="2">
        <v>1</v>
      </c>
      <c r="Y266" s="2">
        <v>0.4</v>
      </c>
      <c r="Z266" s="2">
        <v>0</v>
      </c>
      <c r="AA266" s="10">
        <f>X266*J266/1000000</f>
        <v>1440</v>
      </c>
      <c r="AB266" s="10">
        <f>Z266*J266/1000000</f>
        <v>0</v>
      </c>
      <c r="AC266" s="189"/>
      <c r="AD266" s="8"/>
      <c r="AE266" s="8"/>
      <c r="AG266" s="71"/>
      <c r="AH266" s="71"/>
      <c r="AI266" s="71"/>
    </row>
    <row r="267" spans="1:58" x14ac:dyDescent="0.2">
      <c r="A267" s="420" t="s">
        <v>5738</v>
      </c>
      <c r="B267" s="421" t="s">
        <v>4926</v>
      </c>
      <c r="C267" s="43" t="s">
        <v>1000</v>
      </c>
      <c r="D267" s="43" t="s">
        <v>1001</v>
      </c>
      <c r="E267" s="38" t="s">
        <v>991</v>
      </c>
      <c r="F267" s="55" t="s">
        <v>980</v>
      </c>
      <c r="G267" s="167"/>
      <c r="H267" s="166">
        <v>1800000000</v>
      </c>
      <c r="I267" s="167"/>
      <c r="J267" s="166">
        <v>1800000000</v>
      </c>
      <c r="K267" s="167"/>
      <c r="L267" s="163">
        <f t="shared" si="24"/>
        <v>1800000000</v>
      </c>
      <c r="M267" s="45" t="s">
        <v>1212</v>
      </c>
      <c r="N267" s="40"/>
      <c r="O267" s="45"/>
      <c r="P267" s="194" t="s">
        <v>966</v>
      </c>
      <c r="Q267" s="10">
        <v>0</v>
      </c>
      <c r="R267" s="10">
        <v>20</v>
      </c>
      <c r="S267" s="10">
        <v>146</v>
      </c>
      <c r="T267" s="10">
        <v>399</v>
      </c>
      <c r="U267" s="10">
        <v>365</v>
      </c>
      <c r="V267" s="10">
        <v>304</v>
      </c>
      <c r="W267" s="10">
        <v>566</v>
      </c>
      <c r="X267" s="2">
        <v>1</v>
      </c>
      <c r="Y267" s="2">
        <v>0.4</v>
      </c>
      <c r="Z267" s="2">
        <v>0</v>
      </c>
      <c r="AA267" s="10">
        <f>X267*J267/1000000</f>
        <v>1800</v>
      </c>
      <c r="AB267" s="10">
        <f>Z267*J267/1000000</f>
        <v>0</v>
      </c>
      <c r="AC267" s="189"/>
      <c r="AD267" s="8"/>
      <c r="AE267" s="8"/>
      <c r="AG267" s="71"/>
      <c r="AH267" s="71"/>
      <c r="AI267" s="71"/>
    </row>
    <row r="268" spans="1:58" s="546" customFormat="1" x14ac:dyDescent="0.2">
      <c r="A268" s="545" t="s">
        <v>6401</v>
      </c>
      <c r="B268" s="21" t="s">
        <v>6402</v>
      </c>
      <c r="C268" s="408" t="s">
        <v>570</v>
      </c>
      <c r="D268" s="408" t="s">
        <v>1257</v>
      </c>
      <c r="E268" s="51" t="s">
        <v>988</v>
      </c>
      <c r="F268" s="51" t="s">
        <v>6400</v>
      </c>
      <c r="G268" s="169"/>
      <c r="H268" s="170"/>
      <c r="I268" s="169"/>
      <c r="J268" s="170"/>
      <c r="K268" s="169"/>
      <c r="L268" s="169"/>
      <c r="M268" s="50" t="s">
        <v>1212</v>
      </c>
      <c r="N268" s="39"/>
      <c r="O268" s="50"/>
      <c r="Q268" s="10"/>
      <c r="R268" s="10"/>
      <c r="S268" s="10"/>
      <c r="T268" s="10"/>
      <c r="U268" s="10"/>
      <c r="V268" s="10"/>
      <c r="W268" s="10"/>
      <c r="X268" s="2"/>
      <c r="Y268" s="2"/>
      <c r="Z268" s="2"/>
      <c r="AA268" s="10"/>
      <c r="AB268" s="10"/>
      <c r="AC268" s="189" t="s">
        <v>822</v>
      </c>
      <c r="AD268" s="8">
        <v>43862</v>
      </c>
      <c r="AE268" s="8">
        <v>46203</v>
      </c>
      <c r="AF268" s="72" t="s">
        <v>970</v>
      </c>
      <c r="AG268" s="71">
        <v>2</v>
      </c>
      <c r="AH268" s="71">
        <v>1</v>
      </c>
      <c r="AI268" s="71">
        <v>2</v>
      </c>
      <c r="AJ268" s="194"/>
      <c r="AK268" s="194"/>
      <c r="AL268" s="194"/>
      <c r="AM268" s="194"/>
      <c r="AN268" s="194"/>
      <c r="AO268" s="194"/>
      <c r="AP268" s="194"/>
      <c r="AQ268" s="194"/>
      <c r="AR268" s="335" t="s">
        <v>3973</v>
      </c>
      <c r="AS268" s="194"/>
      <c r="AT268" s="194"/>
      <c r="AU268" s="66" t="s">
        <v>1745</v>
      </c>
      <c r="AV268" s="335" t="s">
        <v>3855</v>
      </c>
      <c r="AW268" s="194"/>
      <c r="AX268" s="194"/>
      <c r="AY268" s="194"/>
      <c r="AZ268" s="194"/>
      <c r="BA268" s="194"/>
      <c r="BB268" s="65" t="s">
        <v>1746</v>
      </c>
      <c r="BC268" s="194"/>
      <c r="BD268" s="65" t="s">
        <v>1747</v>
      </c>
      <c r="BE268" s="194"/>
      <c r="BF268" s="194"/>
    </row>
    <row r="269" spans="1:58" x14ac:dyDescent="0.2">
      <c r="A269" s="420" t="s">
        <v>5739</v>
      </c>
      <c r="B269" s="421" t="s">
        <v>4928</v>
      </c>
      <c r="C269" s="43" t="s">
        <v>1000</v>
      </c>
      <c r="D269" s="43" t="s">
        <v>1001</v>
      </c>
      <c r="E269" s="38" t="s">
        <v>991</v>
      </c>
      <c r="F269" s="55" t="s">
        <v>981</v>
      </c>
      <c r="G269" s="166">
        <v>2248700000</v>
      </c>
      <c r="H269" s="166">
        <v>1421300000</v>
      </c>
      <c r="I269" s="167"/>
      <c r="J269" s="166">
        <v>3670000000</v>
      </c>
      <c r="K269" s="167"/>
      <c r="L269" s="163">
        <f t="shared" si="24"/>
        <v>3670000000</v>
      </c>
      <c r="M269" s="45" t="s">
        <v>1212</v>
      </c>
      <c r="N269" s="40"/>
      <c r="O269" s="45"/>
      <c r="P269" s="194" t="s">
        <v>966</v>
      </c>
      <c r="Q269" s="10">
        <v>152</v>
      </c>
      <c r="R269" s="10">
        <v>341</v>
      </c>
      <c r="S269" s="10">
        <v>710</v>
      </c>
      <c r="T269" s="10">
        <v>116</v>
      </c>
      <c r="U269" s="10">
        <v>900</v>
      </c>
      <c r="V269" s="10">
        <v>1096</v>
      </c>
      <c r="W269" s="10">
        <v>356</v>
      </c>
      <c r="X269" s="2">
        <v>1</v>
      </c>
      <c r="Y269" s="2">
        <v>0.4</v>
      </c>
      <c r="Z269" s="2">
        <v>0</v>
      </c>
      <c r="AA269" s="10">
        <f>X269*J269/1000000</f>
        <v>3670</v>
      </c>
      <c r="AB269" s="10">
        <f>Z269*J269/1000000</f>
        <v>0</v>
      </c>
    </row>
    <row r="270" spans="1:58" x14ac:dyDescent="0.2">
      <c r="A270" s="420" t="s">
        <v>5740</v>
      </c>
      <c r="B270" s="421" t="s">
        <v>4930</v>
      </c>
      <c r="C270" s="45" t="s">
        <v>1000</v>
      </c>
      <c r="D270" s="45" t="s">
        <v>1001</v>
      </c>
      <c r="E270" s="38" t="s">
        <v>991</v>
      </c>
      <c r="F270" s="55" t="s">
        <v>982</v>
      </c>
      <c r="G270" s="164">
        <v>3970140000</v>
      </c>
      <c r="H270" s="168"/>
      <c r="I270" s="168"/>
      <c r="J270" s="164">
        <v>3970140000</v>
      </c>
      <c r="K270" s="168"/>
      <c r="L270" s="163">
        <f t="shared" si="24"/>
        <v>3970140000</v>
      </c>
      <c r="M270" s="45" t="s">
        <v>1212</v>
      </c>
      <c r="N270" s="40"/>
      <c r="O270" s="45"/>
      <c r="P270" s="194" t="s">
        <v>966</v>
      </c>
      <c r="Q270" s="10">
        <v>398</v>
      </c>
      <c r="R270" s="10">
        <v>532</v>
      </c>
      <c r="S270" s="10">
        <v>724</v>
      </c>
      <c r="T270" s="10">
        <v>736</v>
      </c>
      <c r="U270" s="10">
        <v>886</v>
      </c>
      <c r="V270" s="10">
        <v>559</v>
      </c>
      <c r="W270" s="10">
        <v>134</v>
      </c>
      <c r="X270" s="2">
        <v>1</v>
      </c>
      <c r="Y270" s="2">
        <v>0.4</v>
      </c>
      <c r="Z270" s="2">
        <v>0</v>
      </c>
      <c r="AA270" s="10">
        <f>X270*J270/1000000</f>
        <v>3970.14</v>
      </c>
      <c r="AB270" s="10">
        <f>Z270*J270/1000000</f>
        <v>0</v>
      </c>
      <c r="AC270" s="189"/>
      <c r="AD270" s="8"/>
      <c r="AE270" s="8"/>
      <c r="AG270" s="71"/>
      <c r="AH270" s="71"/>
      <c r="AI270" s="71"/>
    </row>
    <row r="271" spans="1:58" x14ac:dyDescent="0.2">
      <c r="A271" s="420" t="s">
        <v>5741</v>
      </c>
      <c r="B271" s="421" t="s">
        <v>4932</v>
      </c>
      <c r="C271" s="43" t="s">
        <v>1000</v>
      </c>
      <c r="D271" s="43" t="s">
        <v>1001</v>
      </c>
      <c r="E271" s="38" t="s">
        <v>991</v>
      </c>
      <c r="F271" s="55" t="s">
        <v>983</v>
      </c>
      <c r="G271" s="167"/>
      <c r="H271" s="166">
        <v>930000000</v>
      </c>
      <c r="I271" s="167"/>
      <c r="J271" s="166">
        <v>930000000</v>
      </c>
      <c r="K271" s="167"/>
      <c r="L271" s="163">
        <f t="shared" si="24"/>
        <v>930000000</v>
      </c>
      <c r="M271" s="45" t="s">
        <v>1212</v>
      </c>
      <c r="N271" s="40"/>
      <c r="O271" s="45"/>
      <c r="P271" s="194" t="s">
        <v>966</v>
      </c>
      <c r="Q271" s="10">
        <v>0</v>
      </c>
      <c r="R271" s="10">
        <v>8</v>
      </c>
      <c r="S271" s="10">
        <v>20</v>
      </c>
      <c r="T271" s="10">
        <v>56</v>
      </c>
      <c r="U271" s="10">
        <v>244</v>
      </c>
      <c r="V271" s="10">
        <v>280</v>
      </c>
      <c r="W271" s="10">
        <v>322</v>
      </c>
      <c r="X271" s="2">
        <v>1</v>
      </c>
      <c r="Y271" s="2">
        <v>0.4</v>
      </c>
      <c r="Z271" s="2">
        <v>0</v>
      </c>
      <c r="AA271" s="10">
        <f>X271*J271/1000000</f>
        <v>930</v>
      </c>
      <c r="AB271" s="10">
        <f>Z271*J271/1000000</f>
        <v>0</v>
      </c>
      <c r="AC271" s="189"/>
      <c r="AD271" s="8"/>
      <c r="AE271" s="8"/>
      <c r="AG271" s="71"/>
      <c r="AH271" s="71"/>
      <c r="AI271" s="71"/>
    </row>
    <row r="272" spans="1:58" s="546" customFormat="1" x14ac:dyDescent="0.2">
      <c r="A272" s="545" t="s">
        <v>6406</v>
      </c>
      <c r="B272" s="21" t="s">
        <v>6407</v>
      </c>
      <c r="C272" s="408" t="s">
        <v>570</v>
      </c>
      <c r="D272" s="408" t="s">
        <v>1257</v>
      </c>
      <c r="E272" s="51" t="s">
        <v>988</v>
      </c>
      <c r="F272" s="51" t="s">
        <v>6405</v>
      </c>
      <c r="G272" s="169"/>
      <c r="H272" s="170"/>
      <c r="I272" s="169"/>
      <c r="J272" s="170"/>
      <c r="K272" s="169"/>
      <c r="L272" s="169"/>
      <c r="M272" s="50" t="s">
        <v>1212</v>
      </c>
      <c r="N272" s="39"/>
      <c r="O272" s="50"/>
      <c r="Q272" s="10"/>
      <c r="R272" s="10"/>
      <c r="S272" s="10"/>
      <c r="T272" s="10"/>
      <c r="U272" s="10"/>
      <c r="V272" s="10"/>
      <c r="W272" s="10"/>
      <c r="X272" s="2"/>
      <c r="Y272" s="2"/>
      <c r="Z272" s="2"/>
      <c r="AA272" s="10"/>
      <c r="AB272" s="10"/>
      <c r="AC272" s="189" t="s">
        <v>821</v>
      </c>
      <c r="AD272" s="8">
        <v>43862</v>
      </c>
      <c r="AE272" s="8">
        <v>46203</v>
      </c>
      <c r="AF272" s="72" t="s">
        <v>414</v>
      </c>
      <c r="AG272" s="71">
        <v>1</v>
      </c>
      <c r="AH272" s="71">
        <v>1</v>
      </c>
      <c r="AI272" s="71"/>
      <c r="AJ272" s="194"/>
      <c r="AK272" s="194"/>
      <c r="AL272" s="194"/>
      <c r="AM272" s="194"/>
      <c r="AN272" s="194"/>
      <c r="AO272" s="194"/>
      <c r="AP272" s="194"/>
      <c r="AQ272" s="194"/>
      <c r="AR272" s="194"/>
      <c r="AS272" s="194"/>
      <c r="AT272" s="194"/>
      <c r="AU272" s="66" t="s">
        <v>411</v>
      </c>
      <c r="AV272" s="194"/>
      <c r="AW272" s="194"/>
      <c r="AX272" s="194"/>
      <c r="AY272" s="194"/>
      <c r="AZ272" s="194"/>
      <c r="BA272" s="194"/>
      <c r="BB272" s="194"/>
      <c r="BC272" s="194"/>
      <c r="BD272" s="65" t="s">
        <v>1748</v>
      </c>
      <c r="BE272" s="194"/>
      <c r="BF272" s="194"/>
    </row>
    <row r="273" spans="1:58" x14ac:dyDescent="0.2">
      <c r="A273" s="420" t="s">
        <v>5742</v>
      </c>
      <c r="B273" s="421" t="s">
        <v>4934</v>
      </c>
      <c r="C273" s="45" t="s">
        <v>1000</v>
      </c>
      <c r="D273" s="45" t="s">
        <v>1001</v>
      </c>
      <c r="E273" s="38" t="s">
        <v>991</v>
      </c>
      <c r="F273" s="38" t="s">
        <v>1002</v>
      </c>
      <c r="G273" s="168"/>
      <c r="H273" s="164">
        <v>620170000</v>
      </c>
      <c r="I273" s="168"/>
      <c r="J273" s="164">
        <v>620170000</v>
      </c>
      <c r="K273" s="168"/>
      <c r="L273" s="163">
        <f t="shared" si="24"/>
        <v>620170000</v>
      </c>
      <c r="M273" s="45" t="s">
        <v>1212</v>
      </c>
      <c r="N273" s="40"/>
      <c r="O273" s="45"/>
      <c r="P273" s="194" t="s">
        <v>966</v>
      </c>
      <c r="Q273" s="10">
        <v>0</v>
      </c>
      <c r="R273" s="10">
        <v>2</v>
      </c>
      <c r="S273" s="10">
        <v>16</v>
      </c>
      <c r="T273" s="10">
        <v>57</v>
      </c>
      <c r="U273" s="10">
        <v>125</v>
      </c>
      <c r="V273" s="10">
        <v>186</v>
      </c>
      <c r="W273" s="10">
        <v>235</v>
      </c>
      <c r="X273" s="2">
        <v>1</v>
      </c>
      <c r="Y273" s="2">
        <v>0.4</v>
      </c>
      <c r="Z273" s="2">
        <v>0</v>
      </c>
      <c r="AA273" s="10">
        <f t="shared" ref="AA273:AA278" si="25">X273*J273/1000000</f>
        <v>620.16999999999996</v>
      </c>
      <c r="AB273" s="10">
        <f t="shared" ref="AB273:AB278" si="26">Z273*J273/1000000</f>
        <v>0</v>
      </c>
    </row>
    <row r="274" spans="1:58" x14ac:dyDescent="0.2">
      <c r="A274" s="420" t="s">
        <v>5743</v>
      </c>
      <c r="B274" s="421" t="s">
        <v>4936</v>
      </c>
      <c r="C274" s="45" t="s">
        <v>1000</v>
      </c>
      <c r="D274" s="45" t="s">
        <v>1001</v>
      </c>
      <c r="E274" s="38" t="s">
        <v>991</v>
      </c>
      <c r="F274" s="38" t="s">
        <v>1003</v>
      </c>
      <c r="G274" s="168"/>
      <c r="H274" s="164">
        <v>510000000</v>
      </c>
      <c r="I274" s="168"/>
      <c r="J274" s="164">
        <v>510000000</v>
      </c>
      <c r="K274" s="168"/>
      <c r="L274" s="163">
        <f t="shared" si="24"/>
        <v>510000000</v>
      </c>
      <c r="M274" s="45" t="s">
        <v>1212</v>
      </c>
      <c r="N274" s="40"/>
      <c r="O274" s="45"/>
      <c r="P274" s="194" t="s">
        <v>966</v>
      </c>
      <c r="Q274" s="10">
        <v>0</v>
      </c>
      <c r="R274" s="10">
        <v>1</v>
      </c>
      <c r="S274" s="10">
        <v>27</v>
      </c>
      <c r="T274" s="10">
        <v>61</v>
      </c>
      <c r="U274" s="10">
        <v>92</v>
      </c>
      <c r="V274" s="10">
        <v>125</v>
      </c>
      <c r="W274" s="10">
        <v>204</v>
      </c>
      <c r="X274" s="2">
        <v>1</v>
      </c>
      <c r="Y274" s="2">
        <v>0.4</v>
      </c>
      <c r="Z274" s="2">
        <v>0</v>
      </c>
      <c r="AA274" s="10">
        <f t="shared" si="25"/>
        <v>510</v>
      </c>
      <c r="AB274" s="10">
        <f t="shared" si="26"/>
        <v>0</v>
      </c>
      <c r="AC274" s="189"/>
      <c r="AD274" s="8"/>
      <c r="AE274" s="8"/>
      <c r="AG274" s="71"/>
      <c r="AH274" s="71"/>
      <c r="AI274" s="71"/>
    </row>
    <row r="275" spans="1:58" x14ac:dyDescent="0.2">
      <c r="A275" s="420" t="s">
        <v>5744</v>
      </c>
      <c r="B275" s="421" t="s">
        <v>4938</v>
      </c>
      <c r="C275" s="45" t="s">
        <v>1000</v>
      </c>
      <c r="D275" s="45" t="s">
        <v>1001</v>
      </c>
      <c r="E275" s="38" t="s">
        <v>991</v>
      </c>
      <c r="F275" s="38" t="s">
        <v>1004</v>
      </c>
      <c r="G275" s="164">
        <v>20000000</v>
      </c>
      <c r="H275" s="164">
        <v>430000000</v>
      </c>
      <c r="I275" s="168"/>
      <c r="J275" s="164">
        <v>450000000</v>
      </c>
      <c r="K275" s="168"/>
      <c r="L275" s="163">
        <f t="shared" si="24"/>
        <v>450000000</v>
      </c>
      <c r="M275" s="45" t="s">
        <v>1212</v>
      </c>
      <c r="N275" s="40"/>
      <c r="O275" s="45"/>
      <c r="P275" s="194" t="s">
        <v>966</v>
      </c>
      <c r="Q275" s="10">
        <v>2</v>
      </c>
      <c r="R275" s="10">
        <v>6</v>
      </c>
      <c r="S275" s="10">
        <v>9</v>
      </c>
      <c r="T275" s="10">
        <v>57</v>
      </c>
      <c r="U275" s="10">
        <v>84</v>
      </c>
      <c r="V275" s="10">
        <v>116</v>
      </c>
      <c r="W275" s="10">
        <v>175</v>
      </c>
      <c r="X275" s="2">
        <v>1</v>
      </c>
      <c r="Y275" s="2">
        <v>0.4</v>
      </c>
      <c r="Z275" s="2">
        <v>0</v>
      </c>
      <c r="AA275" s="10">
        <f t="shared" si="25"/>
        <v>450</v>
      </c>
      <c r="AB275" s="10">
        <f t="shared" si="26"/>
        <v>0</v>
      </c>
      <c r="AC275" s="189"/>
      <c r="AD275" s="8"/>
      <c r="AE275" s="8"/>
      <c r="AG275" s="71"/>
      <c r="AH275" s="71"/>
      <c r="AI275" s="71"/>
    </row>
    <row r="276" spans="1:58" x14ac:dyDescent="0.2">
      <c r="A276" s="420" t="s">
        <v>5745</v>
      </c>
      <c r="B276" s="421" t="s">
        <v>4940</v>
      </c>
      <c r="C276" s="45" t="s">
        <v>1000</v>
      </c>
      <c r="D276" s="45" t="s">
        <v>1001</v>
      </c>
      <c r="E276" s="74" t="s">
        <v>988</v>
      </c>
      <c r="F276" s="38" t="s">
        <v>1005</v>
      </c>
      <c r="G276" s="164">
        <v>270000000</v>
      </c>
      <c r="H276" s="164">
        <v>2700000000</v>
      </c>
      <c r="I276" s="168"/>
      <c r="J276" s="164">
        <v>2970000000</v>
      </c>
      <c r="K276" s="168"/>
      <c r="L276" s="163">
        <f t="shared" si="24"/>
        <v>2970000000</v>
      </c>
      <c r="M276" s="45" t="s">
        <v>1212</v>
      </c>
      <c r="N276" s="40"/>
      <c r="O276" s="45"/>
      <c r="P276" s="194" t="s">
        <v>966</v>
      </c>
      <c r="Q276" s="10">
        <v>0</v>
      </c>
      <c r="R276" s="10">
        <v>50</v>
      </c>
      <c r="S276" s="10">
        <v>299</v>
      </c>
      <c r="T276" s="10">
        <v>345</v>
      </c>
      <c r="U276" s="10">
        <v>643</v>
      </c>
      <c r="V276" s="10">
        <v>705</v>
      </c>
      <c r="W276" s="10">
        <v>928</v>
      </c>
      <c r="X276" s="2">
        <v>0.4</v>
      </c>
      <c r="Y276" s="2">
        <v>0.4</v>
      </c>
      <c r="Z276" s="2">
        <v>1</v>
      </c>
      <c r="AA276" s="10">
        <f t="shared" si="25"/>
        <v>1188</v>
      </c>
      <c r="AB276" s="10">
        <f t="shared" si="26"/>
        <v>2970</v>
      </c>
      <c r="AC276" s="189" t="s">
        <v>879</v>
      </c>
      <c r="AD276" s="8">
        <v>43862</v>
      </c>
      <c r="AE276" s="8">
        <v>46203</v>
      </c>
      <c r="AF276" s="72" t="s">
        <v>415</v>
      </c>
      <c r="AG276" s="71">
        <v>2</v>
      </c>
      <c r="AH276" s="71">
        <v>1</v>
      </c>
      <c r="AI276" s="71">
        <v>3</v>
      </c>
      <c r="AN276" s="335" t="s">
        <v>3973</v>
      </c>
      <c r="AP276" s="66" t="s">
        <v>1749</v>
      </c>
      <c r="AT276" s="335" t="s">
        <v>3855</v>
      </c>
      <c r="AU276" s="67" t="s">
        <v>1751</v>
      </c>
      <c r="BB276" s="335" t="s">
        <v>3855</v>
      </c>
      <c r="BD276" s="67" t="s">
        <v>1750</v>
      </c>
    </row>
    <row r="277" spans="1:58" x14ac:dyDescent="0.2">
      <c r="A277" s="420" t="s">
        <v>5746</v>
      </c>
      <c r="B277" s="421" t="s">
        <v>4942</v>
      </c>
      <c r="C277" s="43" t="s">
        <v>1000</v>
      </c>
      <c r="D277" s="43" t="s">
        <v>1001</v>
      </c>
      <c r="E277" s="47" t="s">
        <v>988</v>
      </c>
      <c r="F277" s="55" t="s">
        <v>5194</v>
      </c>
      <c r="G277" s="166">
        <v>2172240000</v>
      </c>
      <c r="H277" s="166">
        <v>798182500.80999994</v>
      </c>
      <c r="I277" s="167"/>
      <c r="J277" s="166">
        <v>2970422500.8099999</v>
      </c>
      <c r="K277" s="167"/>
      <c r="L277" s="163">
        <f t="shared" si="24"/>
        <v>2970422500.8099999</v>
      </c>
      <c r="M277" s="45" t="s">
        <v>1212</v>
      </c>
      <c r="N277" s="40"/>
      <c r="O277" s="45"/>
      <c r="P277" s="194" t="s">
        <v>966</v>
      </c>
      <c r="Q277" s="10">
        <v>171.6</v>
      </c>
      <c r="R277" s="10">
        <v>188.7</v>
      </c>
      <c r="S277" s="10">
        <v>279.60000000000002</v>
      </c>
      <c r="T277" s="10">
        <v>319.7</v>
      </c>
      <c r="U277" s="10">
        <v>615.70000000000005</v>
      </c>
      <c r="V277" s="10">
        <v>715</v>
      </c>
      <c r="W277" s="10">
        <v>680.2</v>
      </c>
      <c r="X277" s="2">
        <v>1</v>
      </c>
      <c r="Y277" s="2">
        <v>0.4</v>
      </c>
      <c r="Z277" s="2">
        <v>0</v>
      </c>
      <c r="AA277" s="10">
        <f t="shared" si="25"/>
        <v>2970.4225008099997</v>
      </c>
      <c r="AB277" s="10">
        <f t="shared" si="26"/>
        <v>0</v>
      </c>
      <c r="AC277" s="189" t="s">
        <v>825</v>
      </c>
      <c r="AD277" s="8">
        <v>43862</v>
      </c>
      <c r="AE277" s="8">
        <v>46203</v>
      </c>
      <c r="AF277" s="72" t="s">
        <v>747</v>
      </c>
      <c r="AG277" s="71">
        <v>2</v>
      </c>
      <c r="AH277" s="71"/>
      <c r="AI277" s="71"/>
      <c r="AX277" s="65" t="s">
        <v>1752</v>
      </c>
      <c r="BD277" s="67" t="s">
        <v>1754</v>
      </c>
    </row>
    <row r="278" spans="1:58" x14ac:dyDescent="0.2">
      <c r="A278" s="420" t="s">
        <v>5748</v>
      </c>
      <c r="B278" s="421" t="s">
        <v>4944</v>
      </c>
      <c r="C278" s="45" t="s">
        <v>1000</v>
      </c>
      <c r="D278" s="45" t="s">
        <v>1001</v>
      </c>
      <c r="E278" s="74" t="s">
        <v>988</v>
      </c>
      <c r="F278" s="38" t="s">
        <v>1006</v>
      </c>
      <c r="G278" s="168"/>
      <c r="H278" s="164">
        <v>770000000</v>
      </c>
      <c r="I278" s="164">
        <v>166000000</v>
      </c>
      <c r="J278" s="164">
        <v>936000000</v>
      </c>
      <c r="K278" s="164"/>
      <c r="L278" s="163">
        <f t="shared" si="24"/>
        <v>936000000</v>
      </c>
      <c r="M278" s="45" t="s">
        <v>1212</v>
      </c>
      <c r="N278" s="40"/>
      <c r="O278" s="45"/>
      <c r="P278" s="194" t="s">
        <v>966</v>
      </c>
      <c r="Q278" s="10">
        <v>41</v>
      </c>
      <c r="R278" s="10">
        <v>115.7</v>
      </c>
      <c r="S278" s="10">
        <v>30</v>
      </c>
      <c r="T278" s="10">
        <v>158</v>
      </c>
      <c r="U278" s="10">
        <v>254</v>
      </c>
      <c r="V278" s="10">
        <v>152.29</v>
      </c>
      <c r="W278" s="10">
        <v>185</v>
      </c>
      <c r="X278" s="2">
        <v>0.4</v>
      </c>
      <c r="Y278" s="2">
        <v>0.4</v>
      </c>
      <c r="Z278" s="2">
        <v>0</v>
      </c>
      <c r="AA278" s="10">
        <f t="shared" si="25"/>
        <v>374.4</v>
      </c>
      <c r="AB278" s="10">
        <f t="shared" si="26"/>
        <v>0</v>
      </c>
      <c r="AC278" s="189" t="s">
        <v>826</v>
      </c>
      <c r="AD278" s="8">
        <v>43862</v>
      </c>
      <c r="AE278" s="8">
        <v>46203</v>
      </c>
      <c r="AF278" s="72" t="s">
        <v>421</v>
      </c>
      <c r="AG278" s="71">
        <v>1</v>
      </c>
      <c r="AH278" s="71"/>
      <c r="AI278" s="71"/>
      <c r="BD278" s="65" t="s">
        <v>1755</v>
      </c>
    </row>
    <row r="279" spans="1:58" s="70" customFormat="1" x14ac:dyDescent="0.2">
      <c r="A279" s="420" t="s">
        <v>5749</v>
      </c>
      <c r="B279" s="398" t="s">
        <v>5446</v>
      </c>
      <c r="C279" s="45" t="s">
        <v>1000</v>
      </c>
      <c r="D279" s="45" t="s">
        <v>1001</v>
      </c>
      <c r="E279" s="47" t="s">
        <v>988</v>
      </c>
      <c r="F279" s="20" t="s">
        <v>1939</v>
      </c>
      <c r="G279" s="165"/>
      <c r="H279" s="164"/>
      <c r="I279" s="165"/>
      <c r="J279" s="164"/>
      <c r="K279" s="164">
        <v>1550000000</v>
      </c>
      <c r="L279" s="163">
        <f>J279+K279</f>
        <v>1550000000</v>
      </c>
      <c r="M279" s="45" t="s">
        <v>1212</v>
      </c>
      <c r="N279" s="31"/>
      <c r="O279" s="45"/>
      <c r="P279" s="193" t="s">
        <v>1926</v>
      </c>
      <c r="Q279" s="10">
        <v>0</v>
      </c>
      <c r="R279" s="10">
        <v>150</v>
      </c>
      <c r="S279" s="10">
        <v>360</v>
      </c>
      <c r="T279" s="10">
        <v>405</v>
      </c>
      <c r="U279" s="10">
        <v>376.9</v>
      </c>
      <c r="V279" s="10">
        <v>248.1</v>
      </c>
      <c r="W279" s="10">
        <v>10</v>
      </c>
      <c r="X279" s="2"/>
      <c r="Y279" s="2"/>
      <c r="Z279" s="2"/>
      <c r="AA279" s="10"/>
      <c r="AB279" s="10"/>
      <c r="AC279" s="188" t="s">
        <v>2016</v>
      </c>
      <c r="AD279" s="8"/>
      <c r="AE279" s="8"/>
      <c r="AF279" s="72"/>
      <c r="AG279" s="71"/>
      <c r="AH279" s="71"/>
      <c r="AI279" s="71"/>
      <c r="AJ279" s="194"/>
      <c r="AK279" s="194"/>
      <c r="AL279" s="194"/>
      <c r="AM279" s="194"/>
      <c r="AN279" s="194"/>
      <c r="AO279" s="194"/>
      <c r="AP279" s="194"/>
      <c r="AQ279" s="194"/>
      <c r="AR279" s="194"/>
      <c r="AS279" s="194"/>
      <c r="AT279" s="194"/>
      <c r="AU279" s="194"/>
      <c r="AV279" s="194"/>
      <c r="AW279" s="194"/>
      <c r="AX279" s="194"/>
      <c r="AY279" s="194"/>
      <c r="AZ279" s="194"/>
      <c r="BA279" s="194"/>
      <c r="BB279" s="194"/>
      <c r="BC279" s="194"/>
      <c r="BD279" s="194"/>
      <c r="BE279" s="194"/>
      <c r="BF279" s="194"/>
    </row>
    <row r="280" spans="1:58" x14ac:dyDescent="0.2">
      <c r="A280" s="420" t="s">
        <v>5750</v>
      </c>
      <c r="B280" s="421" t="s">
        <v>4946</v>
      </c>
      <c r="C280" s="45" t="s">
        <v>1000</v>
      </c>
      <c r="D280" s="45" t="s">
        <v>1001</v>
      </c>
      <c r="E280" s="74" t="s">
        <v>988</v>
      </c>
      <c r="F280" s="38" t="s">
        <v>1007</v>
      </c>
      <c r="G280" s="168"/>
      <c r="H280" s="168"/>
      <c r="I280" s="164">
        <v>2400000000</v>
      </c>
      <c r="J280" s="164">
        <v>2400000000</v>
      </c>
      <c r="K280" s="164"/>
      <c r="L280" s="163">
        <f t="shared" si="24"/>
        <v>2400000000</v>
      </c>
      <c r="M280" s="45" t="s">
        <v>1212</v>
      </c>
      <c r="N280" s="40"/>
      <c r="O280" s="45"/>
      <c r="P280" s="194" t="s">
        <v>966</v>
      </c>
      <c r="Q280" s="10">
        <v>0</v>
      </c>
      <c r="R280" s="10">
        <v>53.3</v>
      </c>
      <c r="S280" s="10">
        <v>187</v>
      </c>
      <c r="T280" s="10">
        <v>217</v>
      </c>
      <c r="U280" s="10">
        <v>506</v>
      </c>
      <c r="V280" s="10">
        <v>699.7</v>
      </c>
      <c r="W280" s="10">
        <v>737</v>
      </c>
      <c r="X280" s="2">
        <v>0.4</v>
      </c>
      <c r="Y280" s="2">
        <v>0.4</v>
      </c>
      <c r="Z280" s="2">
        <v>0</v>
      </c>
      <c r="AA280" s="10">
        <f>X280*J280/1000000</f>
        <v>960</v>
      </c>
      <c r="AB280" s="10">
        <f>Z280*J280/1000000</f>
        <v>0</v>
      </c>
      <c r="AC280" s="189" t="s">
        <v>827</v>
      </c>
      <c r="AD280" s="8">
        <v>43862</v>
      </c>
      <c r="AE280" s="8">
        <v>46203</v>
      </c>
      <c r="AF280" s="72" t="s">
        <v>654</v>
      </c>
      <c r="AG280" s="71"/>
      <c r="AH280" s="71">
        <v>1</v>
      </c>
      <c r="AI280" s="71"/>
      <c r="AT280" s="66" t="s">
        <v>418</v>
      </c>
    </row>
    <row r="281" spans="1:58" s="70" customFormat="1" x14ac:dyDescent="0.2">
      <c r="A281" s="420" t="s">
        <v>5751</v>
      </c>
      <c r="B281" s="421" t="s">
        <v>4948</v>
      </c>
      <c r="C281" s="45" t="s">
        <v>1000</v>
      </c>
      <c r="D281" s="45" t="s">
        <v>1001</v>
      </c>
      <c r="E281" s="74" t="s">
        <v>988</v>
      </c>
      <c r="F281" s="38" t="s">
        <v>1008</v>
      </c>
      <c r="G281" s="168"/>
      <c r="H281" s="168"/>
      <c r="I281" s="164">
        <v>700000000</v>
      </c>
      <c r="J281" s="164">
        <v>700000000</v>
      </c>
      <c r="K281" s="164"/>
      <c r="L281" s="163">
        <f t="shared" si="24"/>
        <v>700000000</v>
      </c>
      <c r="M281" s="45" t="s">
        <v>1212</v>
      </c>
      <c r="N281" s="40"/>
      <c r="O281" s="45"/>
      <c r="P281" s="194" t="s">
        <v>966</v>
      </c>
      <c r="Q281" s="10">
        <v>0</v>
      </c>
      <c r="R281" s="10">
        <v>21</v>
      </c>
      <c r="S281" s="10">
        <v>64</v>
      </c>
      <c r="T281" s="10">
        <v>103</v>
      </c>
      <c r="U281" s="10">
        <v>195</v>
      </c>
      <c r="V281" s="10">
        <v>192</v>
      </c>
      <c r="W281" s="10">
        <v>125</v>
      </c>
      <c r="X281" s="2">
        <v>0.4</v>
      </c>
      <c r="Y281" s="2">
        <v>0.4</v>
      </c>
      <c r="Z281" s="2">
        <v>0</v>
      </c>
      <c r="AA281" s="10">
        <f>X281*J281/1000000</f>
        <v>280</v>
      </c>
      <c r="AB281" s="10">
        <f>Z281*J281/1000000</f>
        <v>0</v>
      </c>
      <c r="AC281" s="189" t="s">
        <v>824</v>
      </c>
      <c r="AD281" s="8">
        <v>43862</v>
      </c>
      <c r="AE281" s="8">
        <v>46203</v>
      </c>
      <c r="AF281" s="72" t="s">
        <v>422</v>
      </c>
      <c r="AG281" s="71">
        <v>2</v>
      </c>
      <c r="AH281" s="71"/>
      <c r="AI281" s="71"/>
      <c r="AJ281" s="194"/>
      <c r="AK281" s="194"/>
      <c r="AL281" s="194"/>
      <c r="AM281" s="194"/>
      <c r="AN281" s="194"/>
      <c r="AO281" s="194"/>
      <c r="AP281" s="194"/>
      <c r="AQ281" s="194"/>
      <c r="AR281" s="194"/>
      <c r="AS281" s="194"/>
      <c r="AT281" s="194"/>
      <c r="AU281" s="194"/>
      <c r="AV281" s="194"/>
      <c r="AW281" s="194"/>
      <c r="AX281" s="67" t="s">
        <v>1757</v>
      </c>
      <c r="AY281" s="194"/>
      <c r="AZ281" s="194"/>
      <c r="BA281" s="194"/>
      <c r="BB281" s="194"/>
      <c r="BC281" s="194"/>
      <c r="BD281" s="67" t="s">
        <v>1758</v>
      </c>
      <c r="BE281" s="194"/>
      <c r="BF281" s="194"/>
    </row>
    <row r="282" spans="1:58" s="70" customFormat="1" x14ac:dyDescent="0.2">
      <c r="A282" s="422" t="s">
        <v>5970</v>
      </c>
      <c r="B282" s="398" t="s">
        <v>5574</v>
      </c>
      <c r="C282" s="45" t="s">
        <v>1000</v>
      </c>
      <c r="D282" s="45" t="s">
        <v>1001</v>
      </c>
      <c r="E282" s="47" t="s">
        <v>988</v>
      </c>
      <c r="F282" s="20" t="s">
        <v>1940</v>
      </c>
      <c r="G282" s="165"/>
      <c r="H282" s="164"/>
      <c r="I282" s="165"/>
      <c r="J282" s="164"/>
      <c r="K282" s="164">
        <v>200000000</v>
      </c>
      <c r="L282" s="163">
        <f t="shared" si="24"/>
        <v>200000000</v>
      </c>
      <c r="M282" s="45" t="s">
        <v>1212</v>
      </c>
      <c r="N282" s="31"/>
      <c r="O282" s="45"/>
      <c r="P282" s="193" t="s">
        <v>1926</v>
      </c>
      <c r="Q282" s="10"/>
      <c r="R282" s="10"/>
      <c r="S282" s="10"/>
      <c r="T282" s="10"/>
      <c r="U282" s="10"/>
      <c r="V282" s="10"/>
      <c r="W282" s="10"/>
      <c r="X282" s="2"/>
      <c r="Y282" s="2"/>
      <c r="Z282" s="2"/>
      <c r="AA282" s="10"/>
      <c r="AB282" s="10"/>
      <c r="AC282" s="189" t="s">
        <v>878</v>
      </c>
      <c r="AD282" s="8"/>
      <c r="AE282" s="8"/>
      <c r="AF282" s="72"/>
      <c r="AG282" s="71"/>
      <c r="AH282" s="71"/>
      <c r="AI282" s="71"/>
      <c r="AJ282" s="194"/>
      <c r="AK282" s="194"/>
      <c r="AL282" s="194"/>
      <c r="AM282" s="194"/>
      <c r="AN282" s="194"/>
      <c r="AO282" s="194"/>
      <c r="AP282" s="194"/>
      <c r="AQ282" s="194"/>
      <c r="AR282" s="194"/>
      <c r="AS282" s="194"/>
      <c r="AT282" s="194"/>
      <c r="AU282" s="194"/>
      <c r="AV282" s="194"/>
      <c r="AW282" s="194"/>
      <c r="AX282" s="194"/>
      <c r="AY282" s="194"/>
      <c r="AZ282" s="194"/>
      <c r="BA282" s="194"/>
      <c r="BB282" s="194"/>
      <c r="BC282" s="194"/>
      <c r="BD282" s="194"/>
      <c r="BE282" s="194"/>
      <c r="BF282" s="194"/>
    </row>
    <row r="283" spans="1:58" s="397" customFormat="1" x14ac:dyDescent="0.2">
      <c r="A283" s="420" t="s">
        <v>5752</v>
      </c>
      <c r="B283" s="398" t="s">
        <v>5447</v>
      </c>
      <c r="C283" s="45" t="s">
        <v>1000</v>
      </c>
      <c r="D283" s="45" t="s">
        <v>1001</v>
      </c>
      <c r="E283" s="47" t="s">
        <v>988</v>
      </c>
      <c r="F283" s="20" t="s">
        <v>5203</v>
      </c>
      <c r="G283" s="165"/>
      <c r="H283" s="164"/>
      <c r="I283" s="165"/>
      <c r="J283" s="164"/>
      <c r="K283" s="164"/>
      <c r="L283" s="163"/>
      <c r="M283" s="45"/>
      <c r="N283" s="31"/>
      <c r="O283" s="45"/>
      <c r="P283" s="396" t="s">
        <v>1926</v>
      </c>
      <c r="Q283" s="10">
        <v>0</v>
      </c>
      <c r="R283" s="10">
        <v>45</v>
      </c>
      <c r="S283" s="10">
        <v>35</v>
      </c>
      <c r="T283" s="10">
        <v>30</v>
      </c>
      <c r="U283" s="10">
        <v>20</v>
      </c>
      <c r="V283" s="10">
        <v>15</v>
      </c>
      <c r="W283" s="10">
        <v>0</v>
      </c>
      <c r="X283" s="2"/>
      <c r="Y283" s="2"/>
      <c r="Z283" s="2"/>
      <c r="AA283" s="10"/>
      <c r="AB283" s="10"/>
      <c r="AC283" s="188" t="s">
        <v>2016</v>
      </c>
      <c r="AD283" s="8"/>
      <c r="AE283" s="8"/>
      <c r="AF283" s="72"/>
      <c r="AG283" s="71"/>
      <c r="AH283" s="71"/>
      <c r="AI283" s="71"/>
    </row>
    <row r="284" spans="1:58" s="397" customFormat="1" x14ac:dyDescent="0.2">
      <c r="A284" s="420" t="s">
        <v>5753</v>
      </c>
      <c r="B284" s="398" t="s">
        <v>5448</v>
      </c>
      <c r="C284" s="45" t="s">
        <v>1000</v>
      </c>
      <c r="D284" s="45" t="s">
        <v>1001</v>
      </c>
      <c r="E284" s="47" t="s">
        <v>988</v>
      </c>
      <c r="F284" s="20" t="s">
        <v>5204</v>
      </c>
      <c r="G284" s="165"/>
      <c r="H284" s="164"/>
      <c r="I284" s="165"/>
      <c r="J284" s="164"/>
      <c r="K284" s="164"/>
      <c r="L284" s="163"/>
      <c r="M284" s="45"/>
      <c r="N284" s="31"/>
      <c r="O284" s="45"/>
      <c r="P284" s="396" t="s">
        <v>1926</v>
      </c>
      <c r="Q284" s="10">
        <v>0</v>
      </c>
      <c r="R284" s="10">
        <v>15</v>
      </c>
      <c r="S284" s="10">
        <v>15</v>
      </c>
      <c r="T284" s="10">
        <v>10</v>
      </c>
      <c r="U284" s="10">
        <v>10</v>
      </c>
      <c r="V284" s="10">
        <v>5</v>
      </c>
      <c r="W284" s="10">
        <v>0</v>
      </c>
      <c r="X284" s="2"/>
      <c r="Y284" s="2"/>
      <c r="Z284" s="2"/>
      <c r="AA284" s="10"/>
      <c r="AB284" s="10"/>
      <c r="AC284" s="188" t="s">
        <v>2016</v>
      </c>
      <c r="AD284" s="8"/>
      <c r="AE284" s="8"/>
      <c r="AF284" s="72"/>
      <c r="AG284" s="71"/>
      <c r="AH284" s="71"/>
      <c r="AI284" s="71"/>
    </row>
    <row r="285" spans="1:58" x14ac:dyDescent="0.2">
      <c r="A285" s="420" t="s">
        <v>5754</v>
      </c>
      <c r="B285" s="398" t="s">
        <v>5449</v>
      </c>
      <c r="C285" s="45" t="s">
        <v>1000</v>
      </c>
      <c r="D285" s="45" t="s">
        <v>1001</v>
      </c>
      <c r="E285" s="47" t="s">
        <v>988</v>
      </c>
      <c r="F285" s="20" t="s">
        <v>828</v>
      </c>
      <c r="G285" s="165"/>
      <c r="H285" s="164"/>
      <c r="I285" s="165"/>
      <c r="J285" s="164"/>
      <c r="K285" s="164">
        <v>1000000000</v>
      </c>
      <c r="L285" s="163">
        <f>J285+K285</f>
        <v>1000000000</v>
      </c>
      <c r="M285" s="45" t="s">
        <v>1212</v>
      </c>
      <c r="N285" s="31"/>
      <c r="O285" s="45"/>
      <c r="P285" s="193" t="s">
        <v>1926</v>
      </c>
      <c r="Q285" s="10">
        <v>0</v>
      </c>
      <c r="R285" s="10">
        <v>150</v>
      </c>
      <c r="S285" s="10">
        <v>150</v>
      </c>
      <c r="T285" s="10">
        <v>90</v>
      </c>
      <c r="U285" s="10">
        <v>337</v>
      </c>
      <c r="V285" s="10">
        <v>223</v>
      </c>
      <c r="W285" s="10">
        <v>50</v>
      </c>
      <c r="X285" s="2"/>
      <c r="Y285" s="2"/>
      <c r="Z285" s="2"/>
      <c r="AA285" s="10"/>
      <c r="AB285" s="10"/>
      <c r="AC285" s="189" t="s">
        <v>828</v>
      </c>
      <c r="AD285" s="8"/>
      <c r="AE285" s="8"/>
      <c r="AG285" s="71"/>
      <c r="AH285" s="71"/>
      <c r="AI285" s="71"/>
    </row>
    <row r="286" spans="1:58" s="70" customFormat="1" x14ac:dyDescent="0.2">
      <c r="A286" s="420" t="s">
        <v>5755</v>
      </c>
      <c r="B286" s="398" t="s">
        <v>5450</v>
      </c>
      <c r="C286" s="45" t="s">
        <v>1000</v>
      </c>
      <c r="D286" s="45" t="s">
        <v>1001</v>
      </c>
      <c r="E286" s="47" t="s">
        <v>988</v>
      </c>
      <c r="F286" s="20" t="s">
        <v>1941</v>
      </c>
      <c r="G286" s="165"/>
      <c r="H286" s="164"/>
      <c r="I286" s="165"/>
      <c r="J286" s="164"/>
      <c r="K286" s="164">
        <v>450000000</v>
      </c>
      <c r="L286" s="163">
        <f t="shared" si="24"/>
        <v>450000000</v>
      </c>
      <c r="M286" s="45" t="s">
        <v>1212</v>
      </c>
      <c r="N286" s="31"/>
      <c r="O286" s="45"/>
      <c r="P286" s="193" t="s">
        <v>1926</v>
      </c>
      <c r="Q286" s="10">
        <v>0</v>
      </c>
      <c r="R286" s="10">
        <v>25</v>
      </c>
      <c r="S286" s="10">
        <v>50</v>
      </c>
      <c r="T286" s="10">
        <v>100</v>
      </c>
      <c r="U286" s="10">
        <v>100</v>
      </c>
      <c r="V286" s="10">
        <v>100</v>
      </c>
      <c r="W286" s="10">
        <v>75</v>
      </c>
      <c r="X286" s="2"/>
      <c r="Y286" s="2"/>
      <c r="Z286" s="2"/>
      <c r="AA286" s="10"/>
      <c r="AB286" s="10"/>
      <c r="AC286" s="189" t="s">
        <v>829</v>
      </c>
      <c r="AD286" s="8"/>
      <c r="AE286" s="8"/>
      <c r="AF286" s="72"/>
      <c r="AG286" s="71"/>
      <c r="AH286" s="71"/>
      <c r="AI286" s="71"/>
      <c r="AJ286" s="194"/>
      <c r="AK286" s="194"/>
      <c r="AL286" s="194"/>
      <c r="AM286" s="194"/>
      <c r="AN286" s="194"/>
      <c r="AO286" s="194"/>
      <c r="AP286" s="194"/>
      <c r="AQ286" s="194"/>
      <c r="AR286" s="194"/>
      <c r="AS286" s="194"/>
      <c r="AT286" s="194"/>
      <c r="AU286" s="194"/>
      <c r="AV286" s="194"/>
      <c r="AW286" s="194"/>
      <c r="AX286" s="194"/>
      <c r="AY286" s="194"/>
      <c r="AZ286" s="194"/>
      <c r="BA286" s="194"/>
      <c r="BB286" s="194"/>
      <c r="BC286" s="194"/>
      <c r="BD286" s="194"/>
      <c r="BE286" s="194"/>
      <c r="BF286" s="194"/>
    </row>
    <row r="287" spans="1:58" x14ac:dyDescent="0.2">
      <c r="A287" s="420" t="s">
        <v>5733</v>
      </c>
      <c r="B287" s="19" t="s">
        <v>5524</v>
      </c>
      <c r="C287" s="45" t="s">
        <v>1000</v>
      </c>
      <c r="D287" s="45" t="s">
        <v>1001</v>
      </c>
      <c r="E287" s="74" t="s">
        <v>1256</v>
      </c>
      <c r="F287" s="6" t="s">
        <v>1263</v>
      </c>
      <c r="G287" s="168"/>
      <c r="H287" s="164">
        <v>0</v>
      </c>
      <c r="I287" s="164"/>
      <c r="J287" s="164">
        <v>0</v>
      </c>
      <c r="K287" s="164"/>
      <c r="L287" s="163">
        <f t="shared" si="24"/>
        <v>0</v>
      </c>
      <c r="M287" s="45"/>
      <c r="N287" s="40"/>
      <c r="O287" s="45"/>
      <c r="AF287" s="46" t="s">
        <v>748</v>
      </c>
      <c r="AG287" s="23"/>
      <c r="AH287" s="23">
        <v>1</v>
      </c>
      <c r="AI287" s="23"/>
      <c r="AL287" s="66" t="s">
        <v>1759</v>
      </c>
    </row>
    <row r="288" spans="1:58" x14ac:dyDescent="0.2">
      <c r="A288" s="420" t="s">
        <v>5756</v>
      </c>
      <c r="B288" s="19" t="s">
        <v>5526</v>
      </c>
      <c r="C288" s="45" t="s">
        <v>1000</v>
      </c>
      <c r="D288" s="45" t="s">
        <v>1001</v>
      </c>
      <c r="E288" s="74" t="s">
        <v>1256</v>
      </c>
      <c r="F288" s="6" t="s">
        <v>1264</v>
      </c>
      <c r="G288" s="168"/>
      <c r="H288" s="164">
        <v>0</v>
      </c>
      <c r="I288" s="164"/>
      <c r="J288" s="164">
        <v>0</v>
      </c>
      <c r="K288" s="164"/>
      <c r="L288" s="163">
        <f t="shared" si="24"/>
        <v>0</v>
      </c>
      <c r="M288" s="45"/>
      <c r="N288" s="40"/>
      <c r="O288" s="45"/>
      <c r="AC288" s="189"/>
      <c r="AF288" s="46" t="s">
        <v>749</v>
      </c>
      <c r="AG288" s="23"/>
      <c r="AH288" s="23">
        <v>1</v>
      </c>
      <c r="AI288" s="23"/>
      <c r="AL288" s="66" t="s">
        <v>1760</v>
      </c>
    </row>
    <row r="289" spans="1:58" x14ac:dyDescent="0.2">
      <c r="A289" s="420" t="s">
        <v>5731</v>
      </c>
      <c r="B289" s="19" t="s">
        <v>5527</v>
      </c>
      <c r="C289" s="45" t="s">
        <v>1000</v>
      </c>
      <c r="D289" s="45" t="s">
        <v>1001</v>
      </c>
      <c r="E289" s="74" t="s">
        <v>1256</v>
      </c>
      <c r="F289" s="6" t="s">
        <v>6015</v>
      </c>
      <c r="G289" s="168"/>
      <c r="H289" s="164">
        <v>0</v>
      </c>
      <c r="I289" s="164"/>
      <c r="J289" s="164">
        <v>0</v>
      </c>
      <c r="K289" s="164"/>
      <c r="L289" s="163">
        <f t="shared" si="24"/>
        <v>0</v>
      </c>
      <c r="M289" s="45"/>
      <c r="N289" s="40"/>
      <c r="O289" s="45"/>
      <c r="AC289" s="189"/>
      <c r="AF289" s="46" t="s">
        <v>423</v>
      </c>
      <c r="AG289" s="23"/>
      <c r="AH289" s="23">
        <v>1</v>
      </c>
      <c r="AI289" s="23"/>
      <c r="AL289" s="66" t="s">
        <v>424</v>
      </c>
    </row>
    <row r="290" spans="1:58" x14ac:dyDescent="0.2">
      <c r="A290" s="420" t="s">
        <v>5760</v>
      </c>
      <c r="B290" s="19" t="s">
        <v>5528</v>
      </c>
      <c r="C290" s="45" t="s">
        <v>1000</v>
      </c>
      <c r="D290" s="45" t="s">
        <v>1001</v>
      </c>
      <c r="E290" s="74" t="s">
        <v>1256</v>
      </c>
      <c r="F290" s="6" t="s">
        <v>1265</v>
      </c>
      <c r="G290" s="168"/>
      <c r="H290" s="164">
        <v>0</v>
      </c>
      <c r="I290" s="164"/>
      <c r="J290" s="164">
        <v>0</v>
      </c>
      <c r="K290" s="164"/>
      <c r="L290" s="163">
        <f t="shared" si="24"/>
        <v>0</v>
      </c>
      <c r="M290" s="45"/>
      <c r="N290" s="40"/>
      <c r="O290" s="45"/>
      <c r="AC290" s="189"/>
      <c r="AF290" s="46" t="s">
        <v>750</v>
      </c>
      <c r="AG290" s="23"/>
      <c r="AH290" s="23">
        <v>1</v>
      </c>
      <c r="AI290" s="23"/>
      <c r="AL290" s="66" t="s">
        <v>1761</v>
      </c>
    </row>
    <row r="291" spans="1:58" s="70" customFormat="1" x14ac:dyDescent="0.2">
      <c r="A291" s="420" t="s">
        <v>5747</v>
      </c>
      <c r="B291" s="19" t="s">
        <v>5525</v>
      </c>
      <c r="C291" s="45" t="s">
        <v>1000</v>
      </c>
      <c r="D291" s="45" t="s">
        <v>987</v>
      </c>
      <c r="E291" s="74" t="s">
        <v>988</v>
      </c>
      <c r="F291" s="38" t="s">
        <v>1044</v>
      </c>
      <c r="G291" s="167"/>
      <c r="H291" s="164">
        <v>270000000</v>
      </c>
      <c r="I291" s="167"/>
      <c r="J291" s="164">
        <v>270000000</v>
      </c>
      <c r="K291" s="167"/>
      <c r="L291" s="163">
        <f t="shared" si="24"/>
        <v>270000000</v>
      </c>
      <c r="M291" s="54" t="s">
        <v>1213</v>
      </c>
      <c r="N291" s="40"/>
      <c r="O291" s="54"/>
      <c r="P291" s="194" t="s">
        <v>966</v>
      </c>
      <c r="Q291" s="10">
        <v>0</v>
      </c>
      <c r="R291" s="10">
        <v>0</v>
      </c>
      <c r="S291" s="10">
        <v>50</v>
      </c>
      <c r="T291" s="10">
        <v>80</v>
      </c>
      <c r="U291" s="10">
        <v>70</v>
      </c>
      <c r="V291" s="10">
        <v>60</v>
      </c>
      <c r="W291" s="10">
        <v>10</v>
      </c>
      <c r="X291" s="382">
        <f>(68*0.4+124+27*0.4+30+22)/270</f>
        <v>0.79259259259259263</v>
      </c>
      <c r="Y291" s="2">
        <v>0.4</v>
      </c>
      <c r="Z291" s="2">
        <v>0</v>
      </c>
      <c r="AA291" s="10">
        <f>X291*J291/1000000</f>
        <v>214</v>
      </c>
      <c r="AB291" s="10">
        <f>Z291*J291/1000000</f>
        <v>0</v>
      </c>
      <c r="AC291" s="189" t="s">
        <v>823</v>
      </c>
      <c r="AD291" s="8">
        <v>44378</v>
      </c>
      <c r="AE291" s="8">
        <v>46203</v>
      </c>
      <c r="AF291" s="72" t="s">
        <v>607</v>
      </c>
      <c r="AG291" s="71">
        <v>1</v>
      </c>
      <c r="AH291" s="71">
        <v>1</v>
      </c>
      <c r="AI291" s="71"/>
      <c r="AJ291" s="194"/>
      <c r="AK291" s="194"/>
      <c r="AL291" s="194"/>
      <c r="AM291" s="194"/>
      <c r="AN291" s="194"/>
      <c r="AO291" s="194"/>
      <c r="AP291" s="65" t="s">
        <v>1762</v>
      </c>
      <c r="AQ291" s="194"/>
      <c r="AR291" s="194"/>
      <c r="AS291" s="194"/>
      <c r="AT291" s="194"/>
      <c r="AU291" s="194"/>
      <c r="AV291" s="194"/>
      <c r="AW291" s="194"/>
      <c r="AX291" s="194"/>
      <c r="AY291" s="194"/>
      <c r="AZ291" s="194"/>
      <c r="BA291" s="194"/>
      <c r="BB291" s="66" t="s">
        <v>1763</v>
      </c>
      <c r="BC291" s="194"/>
      <c r="BD291" s="194"/>
      <c r="BE291" s="194"/>
      <c r="BF291" s="194"/>
    </row>
    <row r="292" spans="1:58" s="404" customFormat="1" x14ac:dyDescent="0.2">
      <c r="A292" s="420" t="s">
        <v>5762</v>
      </c>
      <c r="B292" s="19" t="s">
        <v>5530</v>
      </c>
      <c r="C292" s="42" t="s">
        <v>1000</v>
      </c>
      <c r="D292" s="42" t="s">
        <v>987</v>
      </c>
      <c r="E292" s="51" t="s">
        <v>792</v>
      </c>
      <c r="F292" s="169" t="s">
        <v>5529</v>
      </c>
      <c r="G292" s="169"/>
      <c r="H292" s="170"/>
      <c r="I292" s="169"/>
      <c r="J292" s="170"/>
      <c r="K292" s="169"/>
      <c r="L292" s="169"/>
      <c r="M292" s="50" t="s">
        <v>1212</v>
      </c>
      <c r="N292" s="39"/>
      <c r="O292" s="50"/>
      <c r="Q292" s="10"/>
      <c r="R292" s="10"/>
      <c r="S292" s="10"/>
      <c r="T292" s="10"/>
      <c r="U292" s="10"/>
      <c r="V292" s="10"/>
      <c r="W292" s="10"/>
      <c r="X292" s="383"/>
      <c r="Y292" s="2"/>
      <c r="Z292" s="2"/>
      <c r="AA292" s="10"/>
      <c r="AB292" s="10"/>
      <c r="AC292" s="189" t="s">
        <v>881</v>
      </c>
      <c r="AD292" s="8">
        <v>44348</v>
      </c>
      <c r="AE292" s="8">
        <v>45747</v>
      </c>
      <c r="AF292" s="72" t="s">
        <v>666</v>
      </c>
      <c r="AG292" s="71"/>
      <c r="AH292" s="71"/>
      <c r="AI292" s="71"/>
      <c r="BB292" s="403"/>
    </row>
    <row r="293" spans="1:58" x14ac:dyDescent="0.2">
      <c r="A293" s="420" t="s">
        <v>5764</v>
      </c>
      <c r="B293" s="421" t="s">
        <v>4959</v>
      </c>
      <c r="C293" s="45" t="s">
        <v>1000</v>
      </c>
      <c r="D293" s="45" t="s">
        <v>987</v>
      </c>
      <c r="E293" s="38" t="s">
        <v>991</v>
      </c>
      <c r="F293" s="38" t="s">
        <v>1009</v>
      </c>
      <c r="G293" s="168"/>
      <c r="H293" s="164">
        <v>30000000</v>
      </c>
      <c r="I293" s="168"/>
      <c r="J293" s="164">
        <v>30000000</v>
      </c>
      <c r="K293" s="168"/>
      <c r="L293" s="163">
        <f t="shared" ref="L293:L317" si="27">J293+K293</f>
        <v>30000000</v>
      </c>
      <c r="M293" s="45" t="s">
        <v>1212</v>
      </c>
      <c r="N293" s="40"/>
      <c r="O293" s="45"/>
      <c r="P293" s="194" t="s">
        <v>965</v>
      </c>
      <c r="Q293" s="10">
        <v>0</v>
      </c>
      <c r="R293" s="10">
        <v>3.9</v>
      </c>
      <c r="S293" s="10">
        <v>8.6999999999999993</v>
      </c>
      <c r="T293" s="10">
        <v>11.4</v>
      </c>
      <c r="U293" s="10">
        <v>6</v>
      </c>
      <c r="V293" s="10">
        <v>0</v>
      </c>
      <c r="W293" s="10">
        <v>0</v>
      </c>
      <c r="X293" s="2">
        <v>0</v>
      </c>
      <c r="Y293" s="2">
        <v>0</v>
      </c>
      <c r="Z293" s="2">
        <v>1</v>
      </c>
      <c r="AA293" s="10">
        <f>X293*J293/1000000</f>
        <v>0</v>
      </c>
      <c r="AB293" s="10">
        <f>Z293*J293/1000000</f>
        <v>30</v>
      </c>
      <c r="AC293" s="188" t="s">
        <v>2016</v>
      </c>
      <c r="AG293" s="71">
        <v>1</v>
      </c>
      <c r="AH293" s="71"/>
      <c r="AI293" s="71"/>
      <c r="AV293" s="65" t="s">
        <v>881</v>
      </c>
    </row>
    <row r="294" spans="1:58" x14ac:dyDescent="0.2">
      <c r="A294" s="420" t="s">
        <v>5765</v>
      </c>
      <c r="B294" s="421" t="s">
        <v>4961</v>
      </c>
      <c r="C294" s="45" t="s">
        <v>1000</v>
      </c>
      <c r="D294" s="45" t="s">
        <v>987</v>
      </c>
      <c r="E294" s="38" t="s">
        <v>991</v>
      </c>
      <c r="F294" s="38" t="s">
        <v>1010</v>
      </c>
      <c r="G294" s="168"/>
      <c r="H294" s="164">
        <v>45000000</v>
      </c>
      <c r="I294" s="168"/>
      <c r="J294" s="164">
        <v>45000000</v>
      </c>
      <c r="K294" s="168"/>
      <c r="L294" s="163">
        <f t="shared" si="27"/>
        <v>45000000</v>
      </c>
      <c r="M294" s="45" t="s">
        <v>1212</v>
      </c>
      <c r="N294" s="40"/>
      <c r="O294" s="45"/>
      <c r="P294" s="194" t="s">
        <v>965</v>
      </c>
      <c r="Q294" s="10">
        <v>0</v>
      </c>
      <c r="R294" s="10">
        <v>0</v>
      </c>
      <c r="S294" s="10">
        <v>0</v>
      </c>
      <c r="T294" s="10">
        <v>12</v>
      </c>
      <c r="U294" s="10">
        <v>33</v>
      </c>
      <c r="V294" s="10">
        <v>0</v>
      </c>
      <c r="W294" s="10">
        <v>0</v>
      </c>
      <c r="X294" s="2">
        <v>0</v>
      </c>
      <c r="Y294" s="2">
        <v>0</v>
      </c>
      <c r="Z294" s="2">
        <v>1</v>
      </c>
      <c r="AA294" s="10">
        <f>X294*J294/1000000</f>
        <v>0</v>
      </c>
      <c r="AB294" s="10">
        <f>Z294*J294/1000000</f>
        <v>45</v>
      </c>
      <c r="AC294" s="188" t="s">
        <v>2016</v>
      </c>
      <c r="AD294" s="8"/>
      <c r="AE294" s="8"/>
      <c r="AG294" s="71"/>
      <c r="AH294" s="71"/>
      <c r="AI294" s="71"/>
    </row>
    <row r="295" spans="1:58" x14ac:dyDescent="0.2">
      <c r="A295" s="420" t="s">
        <v>5766</v>
      </c>
      <c r="B295" s="421" t="s">
        <v>4963</v>
      </c>
      <c r="C295" s="45" t="s">
        <v>1000</v>
      </c>
      <c r="D295" s="45" t="s">
        <v>987</v>
      </c>
      <c r="E295" s="38" t="s">
        <v>991</v>
      </c>
      <c r="F295" s="38" t="s">
        <v>1011</v>
      </c>
      <c r="G295" s="168"/>
      <c r="H295" s="164">
        <v>175000000</v>
      </c>
      <c r="I295" s="168"/>
      <c r="J295" s="164">
        <v>175000000</v>
      </c>
      <c r="K295" s="168"/>
      <c r="L295" s="163">
        <f t="shared" si="27"/>
        <v>175000000</v>
      </c>
      <c r="M295" s="45" t="s">
        <v>1212</v>
      </c>
      <c r="N295" s="40"/>
      <c r="O295" s="45"/>
      <c r="P295" s="194" t="s">
        <v>965</v>
      </c>
      <c r="Q295" s="10">
        <v>0</v>
      </c>
      <c r="R295" s="10">
        <v>0</v>
      </c>
      <c r="S295" s="10">
        <v>0</v>
      </c>
      <c r="T295" s="10">
        <v>25</v>
      </c>
      <c r="U295" s="10">
        <v>75</v>
      </c>
      <c r="V295" s="10">
        <v>75</v>
      </c>
      <c r="W295" s="10">
        <v>0</v>
      </c>
      <c r="X295" s="2">
        <v>0</v>
      </c>
      <c r="Y295" s="2">
        <v>0</v>
      </c>
      <c r="Z295" s="2">
        <v>1</v>
      </c>
      <c r="AA295" s="10">
        <f>X295*J295/1000000</f>
        <v>0</v>
      </c>
      <c r="AB295" s="10">
        <f>Z295*J295/1000000</f>
        <v>175</v>
      </c>
      <c r="AC295" s="188" t="s">
        <v>2016</v>
      </c>
      <c r="AD295" s="8"/>
      <c r="AE295" s="8"/>
      <c r="AG295" s="71"/>
      <c r="AH295" s="71"/>
      <c r="AI295" s="71"/>
    </row>
    <row r="296" spans="1:58" s="404" customFormat="1" x14ac:dyDescent="0.2">
      <c r="A296" s="420" t="s">
        <v>5767</v>
      </c>
      <c r="B296" s="19" t="s">
        <v>5531</v>
      </c>
      <c r="C296" s="42" t="s">
        <v>1000</v>
      </c>
      <c r="D296" s="42" t="s">
        <v>987</v>
      </c>
      <c r="E296" s="51" t="s">
        <v>792</v>
      </c>
      <c r="F296" s="169" t="s">
        <v>5532</v>
      </c>
      <c r="G296" s="169"/>
      <c r="H296" s="170"/>
      <c r="I296" s="169"/>
      <c r="J296" s="170"/>
      <c r="K296" s="169"/>
      <c r="L296" s="169"/>
      <c r="M296" s="50" t="s">
        <v>1212</v>
      </c>
      <c r="N296" s="39"/>
      <c r="O296" s="50"/>
      <c r="Q296" s="10"/>
      <c r="R296" s="10"/>
      <c r="S296" s="10"/>
      <c r="T296" s="10"/>
      <c r="U296" s="10"/>
      <c r="V296" s="10"/>
      <c r="W296" s="10"/>
      <c r="X296" s="383"/>
      <c r="Y296" s="2"/>
      <c r="Z296" s="2"/>
      <c r="AA296" s="10"/>
      <c r="AB296" s="10"/>
      <c r="AC296" s="189" t="s">
        <v>884</v>
      </c>
      <c r="AD296" s="8">
        <v>44197</v>
      </c>
      <c r="AE296" s="8">
        <v>46112</v>
      </c>
      <c r="AF296" s="72" t="s">
        <v>647</v>
      </c>
      <c r="AG296" s="71"/>
      <c r="AH296" s="71"/>
      <c r="AI296" s="71"/>
      <c r="BB296" s="403"/>
    </row>
    <row r="297" spans="1:58" x14ac:dyDescent="0.2">
      <c r="A297" s="420" t="s">
        <v>5768</v>
      </c>
      <c r="B297" s="421" t="s">
        <v>4967</v>
      </c>
      <c r="C297" s="45" t="s">
        <v>1000</v>
      </c>
      <c r="D297" s="45" t="s">
        <v>987</v>
      </c>
      <c r="E297" s="38" t="s">
        <v>991</v>
      </c>
      <c r="F297" s="38" t="s">
        <v>1012</v>
      </c>
      <c r="G297" s="168"/>
      <c r="H297" s="164">
        <v>30000000</v>
      </c>
      <c r="I297" s="168"/>
      <c r="J297" s="164">
        <v>30000000</v>
      </c>
      <c r="K297" s="168"/>
      <c r="L297" s="163">
        <f t="shared" si="27"/>
        <v>30000000</v>
      </c>
      <c r="M297" s="45" t="s">
        <v>1212</v>
      </c>
      <c r="N297" s="40"/>
      <c r="O297" s="45"/>
      <c r="P297" s="194" t="s">
        <v>965</v>
      </c>
      <c r="Q297" s="10">
        <v>0</v>
      </c>
      <c r="R297" s="10">
        <v>5</v>
      </c>
      <c r="S297" s="10">
        <v>7</v>
      </c>
      <c r="T297" s="10">
        <v>7.5</v>
      </c>
      <c r="U297" s="10">
        <v>6</v>
      </c>
      <c r="V297" s="10">
        <v>4</v>
      </c>
      <c r="W297" s="10">
        <v>0.5</v>
      </c>
      <c r="X297" s="2">
        <v>0</v>
      </c>
      <c r="Y297" s="2">
        <v>0</v>
      </c>
      <c r="Z297" s="2">
        <v>1</v>
      </c>
      <c r="AA297" s="10">
        <f>X297*J297/1000000</f>
        <v>0</v>
      </c>
      <c r="AB297" s="10">
        <f>Z297*J297/1000000</f>
        <v>30</v>
      </c>
      <c r="AC297" s="188" t="s">
        <v>2016</v>
      </c>
      <c r="AG297" s="71">
        <v>1</v>
      </c>
      <c r="AH297" s="71">
        <v>1</v>
      </c>
      <c r="AI297" s="71"/>
      <c r="AT297" s="65" t="s">
        <v>1764</v>
      </c>
      <c r="BC297" s="66" t="s">
        <v>435</v>
      </c>
    </row>
    <row r="298" spans="1:58" x14ac:dyDescent="0.2">
      <c r="A298" s="420" t="s">
        <v>5769</v>
      </c>
      <c r="B298" s="421" t="s">
        <v>4965</v>
      </c>
      <c r="C298" s="45" t="s">
        <v>1000</v>
      </c>
      <c r="D298" s="45" t="s">
        <v>987</v>
      </c>
      <c r="E298" s="38" t="s">
        <v>991</v>
      </c>
      <c r="F298" s="38" t="s">
        <v>1013</v>
      </c>
      <c r="G298" s="168"/>
      <c r="H298" s="164">
        <v>80000000</v>
      </c>
      <c r="I298" s="168"/>
      <c r="J298" s="164">
        <v>80000000</v>
      </c>
      <c r="K298" s="168"/>
      <c r="L298" s="163">
        <f t="shared" si="27"/>
        <v>80000000</v>
      </c>
      <c r="M298" s="45" t="s">
        <v>1212</v>
      </c>
      <c r="N298" s="40"/>
      <c r="O298" s="45"/>
      <c r="P298" s="194" t="s">
        <v>965</v>
      </c>
      <c r="Q298" s="10">
        <v>0</v>
      </c>
      <c r="R298" s="10">
        <v>29.257999999999999</v>
      </c>
      <c r="S298" s="10">
        <v>25.027999999999999</v>
      </c>
      <c r="T298" s="10">
        <v>12.561999999999999</v>
      </c>
      <c r="U298" s="10">
        <v>6.1779999999999999</v>
      </c>
      <c r="V298" s="10">
        <v>4.75</v>
      </c>
      <c r="W298" s="10">
        <v>2.2240000000000002</v>
      </c>
      <c r="X298" s="2">
        <v>0</v>
      </c>
      <c r="Y298" s="2">
        <v>0</v>
      </c>
      <c r="Z298" s="2">
        <v>1</v>
      </c>
      <c r="AA298" s="10">
        <f>X298*J298/1000000</f>
        <v>0</v>
      </c>
      <c r="AB298" s="10">
        <f>Z298*J298/1000000</f>
        <v>80</v>
      </c>
      <c r="AC298" s="188" t="s">
        <v>2016</v>
      </c>
      <c r="AD298" s="8"/>
      <c r="AE298" s="8"/>
      <c r="AG298" s="71"/>
      <c r="AH298" s="71"/>
      <c r="AI298" s="71"/>
    </row>
    <row r="299" spans="1:58" s="70" customFormat="1" x14ac:dyDescent="0.2">
      <c r="A299" s="420" t="s">
        <v>5770</v>
      </c>
      <c r="B299" s="398" t="s">
        <v>5451</v>
      </c>
      <c r="C299" s="45" t="s">
        <v>1000</v>
      </c>
      <c r="D299" s="45" t="s">
        <v>987</v>
      </c>
      <c r="E299" s="47" t="s">
        <v>988</v>
      </c>
      <c r="F299" s="20" t="s">
        <v>1945</v>
      </c>
      <c r="G299" s="165"/>
      <c r="H299" s="164"/>
      <c r="I299" s="165"/>
      <c r="J299" s="164"/>
      <c r="K299" s="164">
        <v>1470000000</v>
      </c>
      <c r="L299" s="163">
        <f>J299+K299</f>
        <v>1470000000</v>
      </c>
      <c r="M299" s="45" t="s">
        <v>1212</v>
      </c>
      <c r="N299" s="31"/>
      <c r="O299" s="45"/>
      <c r="P299" s="193" t="s">
        <v>1926</v>
      </c>
      <c r="Q299" s="10"/>
      <c r="R299" s="10">
        <v>300</v>
      </c>
      <c r="S299" s="10">
        <v>400</v>
      </c>
      <c r="T299" s="10">
        <v>320</v>
      </c>
      <c r="U299" s="10">
        <v>270</v>
      </c>
      <c r="V299" s="10">
        <v>130</v>
      </c>
      <c r="W299" s="10">
        <v>50</v>
      </c>
      <c r="X299" s="2"/>
      <c r="Y299" s="2"/>
      <c r="Z299" s="2"/>
      <c r="AA299" s="10"/>
      <c r="AB299" s="10"/>
      <c r="AC299" s="189" t="s">
        <v>885</v>
      </c>
      <c r="AD299" s="8"/>
      <c r="AE299" s="8"/>
      <c r="AF299" s="72"/>
      <c r="AG299" s="71"/>
      <c r="AH299" s="71"/>
      <c r="AI299" s="71"/>
      <c r="AJ299" s="194"/>
      <c r="AK299" s="194"/>
      <c r="AL299" s="194"/>
      <c r="AM299" s="194"/>
      <c r="AN299" s="194"/>
      <c r="AO299" s="194"/>
      <c r="AP299" s="194"/>
      <c r="AQ299" s="194"/>
      <c r="AR299" s="194"/>
      <c r="AS299" s="194"/>
      <c r="AT299" s="194"/>
      <c r="AU299" s="194"/>
      <c r="AV299" s="194"/>
      <c r="AW299" s="194"/>
      <c r="AX299" s="194"/>
      <c r="AY299" s="194"/>
      <c r="AZ299" s="194"/>
      <c r="BA299" s="194"/>
      <c r="BB299" s="194"/>
      <c r="BC299" s="194"/>
      <c r="BD299" s="194"/>
      <c r="BE299" s="194"/>
      <c r="BF299" s="194"/>
    </row>
    <row r="300" spans="1:58" s="70" customFormat="1" x14ac:dyDescent="0.2">
      <c r="A300" s="420" t="s">
        <v>5771</v>
      </c>
      <c r="B300" s="398" t="s">
        <v>5452</v>
      </c>
      <c r="C300" s="45" t="s">
        <v>1000</v>
      </c>
      <c r="D300" s="45" t="s">
        <v>987</v>
      </c>
      <c r="E300" s="47" t="s">
        <v>988</v>
      </c>
      <c r="F300" s="20" t="s">
        <v>1942</v>
      </c>
      <c r="G300" s="165"/>
      <c r="H300" s="164"/>
      <c r="I300" s="165"/>
      <c r="J300" s="164"/>
      <c r="K300" s="164">
        <v>390000000</v>
      </c>
      <c r="L300" s="163">
        <f>J300+K300</f>
        <v>390000000</v>
      </c>
      <c r="M300" s="45" t="s">
        <v>1212</v>
      </c>
      <c r="N300" s="31"/>
      <c r="O300" s="45"/>
      <c r="P300" s="193" t="s">
        <v>1926</v>
      </c>
      <c r="Q300" s="10"/>
      <c r="R300" s="10">
        <v>72</v>
      </c>
      <c r="S300" s="10">
        <v>85</v>
      </c>
      <c r="T300" s="10">
        <v>83</v>
      </c>
      <c r="U300" s="10">
        <v>90</v>
      </c>
      <c r="V300" s="10">
        <v>60</v>
      </c>
      <c r="W300" s="10">
        <v>0</v>
      </c>
      <c r="X300" s="2"/>
      <c r="Y300" s="2"/>
      <c r="Z300" s="2"/>
      <c r="AA300" s="10"/>
      <c r="AB300" s="10"/>
      <c r="AC300" s="189" t="s">
        <v>880</v>
      </c>
      <c r="AD300" s="8"/>
      <c r="AE300" s="8"/>
      <c r="AF300" s="72"/>
      <c r="AG300" s="71"/>
      <c r="AH300" s="71"/>
      <c r="AI300" s="71"/>
      <c r="AJ300" s="194"/>
      <c r="AK300" s="194"/>
      <c r="AL300" s="194"/>
      <c r="AM300" s="194"/>
      <c r="AN300" s="194"/>
      <c r="AO300" s="194"/>
      <c r="AP300" s="194"/>
      <c r="AQ300" s="194"/>
      <c r="AR300" s="194"/>
      <c r="AS300" s="194"/>
      <c r="AT300" s="194"/>
      <c r="AU300" s="194"/>
      <c r="AV300" s="194"/>
      <c r="AW300" s="194"/>
      <c r="AX300" s="194"/>
      <c r="AY300" s="194"/>
      <c r="AZ300" s="194"/>
      <c r="BA300" s="194"/>
      <c r="BB300" s="194"/>
      <c r="BC300" s="194"/>
      <c r="BD300" s="194"/>
      <c r="BE300" s="194"/>
      <c r="BF300" s="194"/>
    </row>
    <row r="301" spans="1:58" x14ac:dyDescent="0.2">
      <c r="A301" s="420" t="s">
        <v>5772</v>
      </c>
      <c r="B301" s="398" t="s">
        <v>5453</v>
      </c>
      <c r="C301" s="45" t="s">
        <v>1000</v>
      </c>
      <c r="D301" s="45" t="s">
        <v>987</v>
      </c>
      <c r="E301" s="47" t="s">
        <v>988</v>
      </c>
      <c r="F301" s="20" t="s">
        <v>1946</v>
      </c>
      <c r="G301" s="165"/>
      <c r="H301" s="164"/>
      <c r="I301" s="165"/>
      <c r="J301" s="164"/>
      <c r="K301" s="164">
        <v>250000000</v>
      </c>
      <c r="L301" s="163">
        <f>J301+K301</f>
        <v>250000000</v>
      </c>
      <c r="M301" s="45" t="s">
        <v>1212</v>
      </c>
      <c r="N301" s="31"/>
      <c r="O301" s="45"/>
      <c r="P301" s="193" t="s">
        <v>1926</v>
      </c>
      <c r="Q301" s="10"/>
      <c r="R301" s="10">
        <v>20.41</v>
      </c>
      <c r="S301" s="10">
        <v>52.79</v>
      </c>
      <c r="T301" s="10">
        <v>68.930000000000007</v>
      </c>
      <c r="U301" s="10">
        <v>46.65</v>
      </c>
      <c r="V301" s="10">
        <v>47.79</v>
      </c>
      <c r="W301" s="10">
        <v>13.43</v>
      </c>
      <c r="X301" s="2"/>
      <c r="Y301" s="2"/>
      <c r="Z301" s="2"/>
      <c r="AA301" s="10"/>
      <c r="AB301" s="10"/>
      <c r="AC301" s="189" t="s">
        <v>886</v>
      </c>
      <c r="AD301" s="8"/>
      <c r="AE301" s="8"/>
      <c r="AG301" s="71"/>
      <c r="AH301" s="71"/>
      <c r="AI301" s="71"/>
    </row>
    <row r="302" spans="1:58" s="70" customFormat="1" x14ac:dyDescent="0.2">
      <c r="A302" s="420" t="s">
        <v>5773</v>
      </c>
      <c r="B302" s="398" t="s">
        <v>5454</v>
      </c>
      <c r="C302" s="45" t="s">
        <v>1000</v>
      </c>
      <c r="D302" s="45" t="s">
        <v>987</v>
      </c>
      <c r="E302" s="47" t="s">
        <v>988</v>
      </c>
      <c r="F302" s="20" t="s">
        <v>1943</v>
      </c>
      <c r="G302" s="165"/>
      <c r="H302" s="164"/>
      <c r="I302" s="165"/>
      <c r="J302" s="164"/>
      <c r="K302" s="164">
        <v>50000000</v>
      </c>
      <c r="L302" s="163">
        <f>J302+K302</f>
        <v>50000000</v>
      </c>
      <c r="M302" s="45" t="s">
        <v>1212</v>
      </c>
      <c r="N302" s="31"/>
      <c r="O302" s="45"/>
      <c r="P302" s="193" t="s">
        <v>1926</v>
      </c>
      <c r="Q302" s="10"/>
      <c r="R302" s="10">
        <v>3</v>
      </c>
      <c r="S302" s="10">
        <v>7</v>
      </c>
      <c r="T302" s="10">
        <v>10</v>
      </c>
      <c r="U302" s="10">
        <v>10</v>
      </c>
      <c r="V302" s="10">
        <v>10</v>
      </c>
      <c r="W302" s="10">
        <v>10</v>
      </c>
      <c r="X302" s="2"/>
      <c r="Y302" s="2"/>
      <c r="Z302" s="2"/>
      <c r="AA302" s="10"/>
      <c r="AB302" s="10"/>
      <c r="AC302" s="189" t="s">
        <v>882</v>
      </c>
      <c r="AD302" s="8"/>
      <c r="AE302" s="8"/>
      <c r="AF302" s="72"/>
      <c r="AG302" s="71"/>
      <c r="AH302" s="71"/>
      <c r="AI302" s="71"/>
      <c r="AJ302" s="194"/>
      <c r="AK302" s="194"/>
      <c r="AL302" s="194"/>
      <c r="AM302" s="194"/>
      <c r="AN302" s="194"/>
      <c r="AO302" s="194"/>
      <c r="AP302" s="194"/>
      <c r="AQ302" s="194"/>
      <c r="AR302" s="194"/>
      <c r="AS302" s="194"/>
      <c r="AT302" s="194"/>
      <c r="AU302" s="194"/>
      <c r="AV302" s="194"/>
      <c r="AW302" s="194"/>
      <c r="AX302" s="194"/>
      <c r="AY302" s="194"/>
      <c r="AZ302" s="194"/>
      <c r="BA302" s="194"/>
      <c r="BB302" s="194"/>
      <c r="BC302" s="194"/>
      <c r="BD302" s="194"/>
      <c r="BE302" s="194"/>
      <c r="BF302" s="194"/>
    </row>
    <row r="303" spans="1:58" s="70" customFormat="1" x14ac:dyDescent="0.2">
      <c r="A303" s="420" t="s">
        <v>5774</v>
      </c>
      <c r="B303" s="398" t="s">
        <v>5455</v>
      </c>
      <c r="C303" s="45" t="s">
        <v>1000</v>
      </c>
      <c r="D303" s="45" t="s">
        <v>987</v>
      </c>
      <c r="E303" s="47" t="s">
        <v>988</v>
      </c>
      <c r="F303" s="20" t="s">
        <v>1944</v>
      </c>
      <c r="G303" s="165"/>
      <c r="H303" s="164"/>
      <c r="I303" s="165"/>
      <c r="J303" s="164"/>
      <c r="K303" s="164">
        <v>700000000</v>
      </c>
      <c r="L303" s="163">
        <f>J303+K303</f>
        <v>700000000</v>
      </c>
      <c r="M303" s="45" t="s">
        <v>1212</v>
      </c>
      <c r="N303" s="31"/>
      <c r="O303" s="45"/>
      <c r="P303" s="193" t="s">
        <v>1926</v>
      </c>
      <c r="Q303" s="10"/>
      <c r="R303" s="10">
        <v>80</v>
      </c>
      <c r="S303" s="10">
        <v>150</v>
      </c>
      <c r="T303" s="10">
        <v>160</v>
      </c>
      <c r="U303" s="10">
        <v>140</v>
      </c>
      <c r="V303" s="10">
        <v>160</v>
      </c>
      <c r="W303" s="10">
        <v>10</v>
      </c>
      <c r="X303" s="2"/>
      <c r="Y303" s="2"/>
      <c r="Z303" s="2"/>
      <c r="AA303" s="10"/>
      <c r="AB303" s="10"/>
      <c r="AC303" s="189" t="s">
        <v>883</v>
      </c>
      <c r="AD303" s="8"/>
      <c r="AE303" s="8"/>
      <c r="AF303" s="72"/>
      <c r="AG303" s="71"/>
      <c r="AH303" s="71"/>
      <c r="AI303" s="71"/>
      <c r="AJ303" s="194"/>
      <c r="AK303" s="194"/>
      <c r="AL303" s="194"/>
      <c r="AM303" s="194"/>
      <c r="AN303" s="194"/>
      <c r="AO303" s="194"/>
      <c r="AP303" s="194"/>
      <c r="AQ303" s="194"/>
      <c r="AR303" s="194"/>
      <c r="AS303" s="194"/>
      <c r="AT303" s="194"/>
      <c r="AU303" s="194"/>
      <c r="AV303" s="194"/>
      <c r="AW303" s="194"/>
      <c r="AX303" s="194"/>
      <c r="AY303" s="194"/>
      <c r="AZ303" s="194"/>
      <c r="BA303" s="194"/>
      <c r="BB303" s="194"/>
      <c r="BC303" s="194"/>
      <c r="BD303" s="194"/>
      <c r="BE303" s="194"/>
      <c r="BF303" s="194"/>
    </row>
    <row r="304" spans="1:58" x14ac:dyDescent="0.2">
      <c r="A304" s="420" t="s">
        <v>5758</v>
      </c>
      <c r="B304" s="19" t="s">
        <v>5533</v>
      </c>
      <c r="C304" s="45" t="s">
        <v>1000</v>
      </c>
      <c r="D304" s="45" t="s">
        <v>987</v>
      </c>
      <c r="E304" s="74" t="s">
        <v>1256</v>
      </c>
      <c r="F304" s="6" t="s">
        <v>1266</v>
      </c>
      <c r="G304" s="168"/>
      <c r="H304" s="164">
        <v>0</v>
      </c>
      <c r="I304" s="164"/>
      <c r="J304" s="164">
        <v>0</v>
      </c>
      <c r="K304" s="164"/>
      <c r="L304" s="163">
        <f t="shared" si="27"/>
        <v>0</v>
      </c>
      <c r="M304" s="45"/>
      <c r="N304" s="40"/>
      <c r="O304" s="45"/>
      <c r="AC304" s="189"/>
      <c r="AF304" s="46" t="s">
        <v>427</v>
      </c>
      <c r="AG304" s="23"/>
      <c r="AH304" s="23">
        <v>1</v>
      </c>
      <c r="AI304" s="23"/>
      <c r="AP304" s="66" t="s">
        <v>1765</v>
      </c>
    </row>
    <row r="305" spans="1:58" x14ac:dyDescent="0.2">
      <c r="A305" s="420" t="s">
        <v>5757</v>
      </c>
      <c r="B305" s="19" t="s">
        <v>5534</v>
      </c>
      <c r="C305" s="45" t="s">
        <v>1000</v>
      </c>
      <c r="D305" s="45" t="s">
        <v>987</v>
      </c>
      <c r="E305" s="74" t="s">
        <v>1256</v>
      </c>
      <c r="F305" s="6" t="s">
        <v>1267</v>
      </c>
      <c r="G305" s="168"/>
      <c r="H305" s="164">
        <v>0</v>
      </c>
      <c r="I305" s="164"/>
      <c r="J305" s="164">
        <v>0</v>
      </c>
      <c r="K305" s="164"/>
      <c r="L305" s="163">
        <f t="shared" si="27"/>
        <v>0</v>
      </c>
      <c r="M305" s="45"/>
      <c r="N305" s="40"/>
      <c r="O305" s="45"/>
      <c r="AC305" s="189"/>
      <c r="AF305" s="46" t="s">
        <v>429</v>
      </c>
      <c r="AG305" s="23"/>
      <c r="AH305" s="23">
        <v>1</v>
      </c>
      <c r="AI305" s="23"/>
      <c r="AP305" s="66" t="s">
        <v>430</v>
      </c>
    </row>
    <row r="306" spans="1:58" x14ac:dyDescent="0.2">
      <c r="A306" s="420" t="s">
        <v>5775</v>
      </c>
      <c r="B306" s="19" t="s">
        <v>5535</v>
      </c>
      <c r="C306" s="45" t="s">
        <v>1000</v>
      </c>
      <c r="D306" s="45" t="s">
        <v>987</v>
      </c>
      <c r="E306" s="74" t="s">
        <v>1256</v>
      </c>
      <c r="F306" s="6" t="s">
        <v>1268</v>
      </c>
      <c r="G306" s="168"/>
      <c r="H306" s="164">
        <v>0</v>
      </c>
      <c r="I306" s="164"/>
      <c r="J306" s="164">
        <v>0</v>
      </c>
      <c r="K306" s="164"/>
      <c r="L306" s="163">
        <f t="shared" si="27"/>
        <v>0</v>
      </c>
      <c r="M306" s="45"/>
      <c r="N306" s="40"/>
      <c r="O306" s="45"/>
      <c r="AC306" s="189"/>
      <c r="AF306" s="46" t="s">
        <v>751</v>
      </c>
      <c r="AG306" s="23"/>
      <c r="AH306" s="23">
        <v>1</v>
      </c>
      <c r="AI306" s="23"/>
      <c r="AP306" s="66" t="s">
        <v>1766</v>
      </c>
    </row>
    <row r="307" spans="1:58" x14ac:dyDescent="0.2">
      <c r="A307" s="420" t="s">
        <v>5776</v>
      </c>
      <c r="B307" s="19" t="s">
        <v>5536</v>
      </c>
      <c r="C307" s="45" t="s">
        <v>1000</v>
      </c>
      <c r="D307" s="45" t="s">
        <v>987</v>
      </c>
      <c r="E307" s="74" t="s">
        <v>1256</v>
      </c>
      <c r="F307" s="6" t="s">
        <v>1269</v>
      </c>
      <c r="G307" s="168"/>
      <c r="H307" s="164">
        <v>0</v>
      </c>
      <c r="I307" s="164"/>
      <c r="J307" s="164">
        <v>0</v>
      </c>
      <c r="K307" s="164"/>
      <c r="L307" s="163">
        <f t="shared" si="27"/>
        <v>0</v>
      </c>
      <c r="M307" s="45"/>
      <c r="N307" s="40"/>
      <c r="O307" s="45"/>
      <c r="AC307" s="189"/>
      <c r="AF307" s="46" t="s">
        <v>752</v>
      </c>
      <c r="AG307" s="23"/>
      <c r="AH307" s="23">
        <v>1</v>
      </c>
      <c r="AI307" s="23"/>
      <c r="AL307" s="66" t="s">
        <v>1767</v>
      </c>
    </row>
    <row r="308" spans="1:58" x14ac:dyDescent="0.2">
      <c r="A308" s="420" t="s">
        <v>5759</v>
      </c>
      <c r="B308" s="19" t="s">
        <v>5537</v>
      </c>
      <c r="C308" s="45" t="s">
        <v>1000</v>
      </c>
      <c r="D308" s="45" t="s">
        <v>987</v>
      </c>
      <c r="E308" s="74" t="s">
        <v>1256</v>
      </c>
      <c r="F308" s="6" t="s">
        <v>1270</v>
      </c>
      <c r="G308" s="168"/>
      <c r="H308" s="164">
        <v>0</v>
      </c>
      <c r="I308" s="164"/>
      <c r="J308" s="164">
        <v>0</v>
      </c>
      <c r="K308" s="164"/>
      <c r="L308" s="163">
        <f t="shared" si="27"/>
        <v>0</v>
      </c>
      <c r="M308" s="45"/>
      <c r="N308" s="40"/>
      <c r="O308" s="45"/>
      <c r="AC308" s="189"/>
      <c r="AF308" s="46" t="s">
        <v>691</v>
      </c>
      <c r="AG308" s="23"/>
      <c r="AH308" s="23">
        <v>1</v>
      </c>
      <c r="AI308" s="23"/>
      <c r="AV308" s="66" t="s">
        <v>1768</v>
      </c>
    </row>
    <row r="309" spans="1:58" x14ac:dyDescent="0.2">
      <c r="A309" s="420" t="s">
        <v>5761</v>
      </c>
      <c r="B309" s="21" t="s">
        <v>5040</v>
      </c>
      <c r="C309" s="43" t="s">
        <v>1065</v>
      </c>
      <c r="D309" s="43" t="s">
        <v>1001</v>
      </c>
      <c r="E309" s="47" t="s">
        <v>988</v>
      </c>
      <c r="F309" s="38" t="s">
        <v>1066</v>
      </c>
      <c r="G309" s="166">
        <v>1600000000</v>
      </c>
      <c r="H309" s="166">
        <v>2000000000</v>
      </c>
      <c r="I309" s="166">
        <v>1000000000</v>
      </c>
      <c r="J309" s="166">
        <v>4600000000</v>
      </c>
      <c r="K309" s="166"/>
      <c r="L309" s="163">
        <f t="shared" si="27"/>
        <v>4600000000</v>
      </c>
      <c r="M309" s="54" t="s">
        <v>1215</v>
      </c>
      <c r="N309" s="55" t="s">
        <v>1208</v>
      </c>
      <c r="O309" s="564" t="s">
        <v>2027</v>
      </c>
      <c r="P309" s="194" t="s">
        <v>965</v>
      </c>
      <c r="Q309" s="10">
        <v>0</v>
      </c>
      <c r="R309" s="10">
        <v>100</v>
      </c>
      <c r="S309" s="10">
        <v>500</v>
      </c>
      <c r="T309" s="10">
        <v>850</v>
      </c>
      <c r="U309" s="10">
        <v>1000</v>
      </c>
      <c r="V309" s="10">
        <v>1150</v>
      </c>
      <c r="W309" s="10">
        <v>1000</v>
      </c>
      <c r="X309" s="2">
        <v>0</v>
      </c>
      <c r="Y309" s="2">
        <v>0</v>
      </c>
      <c r="Z309" s="2">
        <v>0</v>
      </c>
      <c r="AA309" s="10">
        <f t="shared" ref="AA309:AA317" si="28">X309*J309/1000000</f>
        <v>0</v>
      </c>
      <c r="AB309" s="10">
        <f t="shared" ref="AB309:AB317" si="29">Z309*J309/1000000</f>
        <v>0</v>
      </c>
      <c r="AC309" s="189" t="s">
        <v>830</v>
      </c>
      <c r="AD309" s="8">
        <v>44197</v>
      </c>
      <c r="AE309" s="8">
        <v>46203</v>
      </c>
      <c r="AF309" s="72" t="s">
        <v>608</v>
      </c>
      <c r="AG309" s="71">
        <v>1</v>
      </c>
      <c r="AH309" s="71">
        <v>1</v>
      </c>
      <c r="AI309" s="71">
        <v>1</v>
      </c>
      <c r="AO309" s="335" t="s">
        <v>3881</v>
      </c>
      <c r="AR309" s="66" t="s">
        <v>1774</v>
      </c>
      <c r="BB309" s="65" t="s">
        <v>1775</v>
      </c>
    </row>
    <row r="310" spans="1:58" x14ac:dyDescent="0.2">
      <c r="A310" s="420" t="s">
        <v>5777</v>
      </c>
      <c r="B310" s="21" t="s">
        <v>5041</v>
      </c>
      <c r="C310" s="45" t="s">
        <v>1065</v>
      </c>
      <c r="D310" s="45" t="s">
        <v>1001</v>
      </c>
      <c r="E310" s="74" t="s">
        <v>988</v>
      </c>
      <c r="F310" s="38" t="s">
        <v>1067</v>
      </c>
      <c r="G310" s="168"/>
      <c r="H310" s="164">
        <v>360000000</v>
      </c>
      <c r="I310" s="164">
        <v>600000000</v>
      </c>
      <c r="J310" s="164">
        <v>960000000</v>
      </c>
      <c r="K310" s="164"/>
      <c r="L310" s="163">
        <f t="shared" si="27"/>
        <v>960000000</v>
      </c>
      <c r="M310" s="54" t="s">
        <v>1215</v>
      </c>
      <c r="N310" s="40"/>
      <c r="O310" s="564" t="s">
        <v>2027</v>
      </c>
      <c r="P310" s="194" t="s">
        <v>965</v>
      </c>
      <c r="Q310" s="10">
        <v>0</v>
      </c>
      <c r="R310" s="10">
        <v>0</v>
      </c>
      <c r="S310" s="10">
        <v>160</v>
      </c>
      <c r="T310" s="10">
        <v>180</v>
      </c>
      <c r="U310" s="10">
        <v>200</v>
      </c>
      <c r="V310" s="10">
        <v>200</v>
      </c>
      <c r="W310" s="10">
        <v>220</v>
      </c>
      <c r="X310" s="2">
        <v>0</v>
      </c>
      <c r="Y310" s="2">
        <v>0</v>
      </c>
      <c r="Z310" s="2">
        <v>0</v>
      </c>
      <c r="AA310" s="10">
        <f t="shared" si="28"/>
        <v>0</v>
      </c>
      <c r="AB310" s="10">
        <f t="shared" si="29"/>
        <v>0</v>
      </c>
      <c r="AC310" s="189" t="s">
        <v>831</v>
      </c>
      <c r="AD310" s="8">
        <v>44562</v>
      </c>
      <c r="AE310" s="8">
        <v>46203</v>
      </c>
      <c r="AF310" s="72" t="s">
        <v>620</v>
      </c>
      <c r="AG310" s="71">
        <v>1</v>
      </c>
      <c r="AH310" s="71"/>
      <c r="AI310" s="71">
        <v>1</v>
      </c>
      <c r="AQ310" s="335" t="s">
        <v>3985</v>
      </c>
      <c r="BD310" s="65" t="s">
        <v>1776</v>
      </c>
    </row>
    <row r="311" spans="1:58" x14ac:dyDescent="0.2">
      <c r="A311" s="420" t="s">
        <v>5778</v>
      </c>
      <c r="B311" s="21" t="s">
        <v>5042</v>
      </c>
      <c r="C311" s="45" t="s">
        <v>1065</v>
      </c>
      <c r="D311" s="45" t="s">
        <v>1001</v>
      </c>
      <c r="E311" s="74" t="s">
        <v>988</v>
      </c>
      <c r="F311" s="38" t="s">
        <v>1068</v>
      </c>
      <c r="G311" s="168"/>
      <c r="H311" s="164">
        <v>300000000</v>
      </c>
      <c r="I311" s="168"/>
      <c r="J311" s="164">
        <v>300000000</v>
      </c>
      <c r="K311" s="168"/>
      <c r="L311" s="163">
        <f t="shared" si="27"/>
        <v>300000000</v>
      </c>
      <c r="M311" s="54" t="s">
        <v>1215</v>
      </c>
      <c r="N311" s="40"/>
      <c r="O311" s="564" t="s">
        <v>2027</v>
      </c>
      <c r="P311" s="194" t="s">
        <v>965</v>
      </c>
      <c r="Q311" s="10">
        <v>0</v>
      </c>
      <c r="R311" s="10">
        <v>60</v>
      </c>
      <c r="S311" s="10">
        <v>51</v>
      </c>
      <c r="T311" s="10">
        <v>51</v>
      </c>
      <c r="U311" s="10">
        <v>51</v>
      </c>
      <c r="V311" s="10">
        <v>51</v>
      </c>
      <c r="W311" s="10">
        <v>36</v>
      </c>
      <c r="X311" s="2">
        <v>0</v>
      </c>
      <c r="Y311" s="2">
        <v>0</v>
      </c>
      <c r="Z311" s="2">
        <v>0</v>
      </c>
      <c r="AA311" s="10">
        <f t="shared" si="28"/>
        <v>0</v>
      </c>
      <c r="AB311" s="10">
        <f t="shared" si="29"/>
        <v>0</v>
      </c>
      <c r="AC311" s="189" t="s">
        <v>832</v>
      </c>
      <c r="AD311" s="8">
        <v>44470</v>
      </c>
      <c r="AE311" s="8">
        <v>46203</v>
      </c>
      <c r="AF311" s="72" t="s">
        <v>634</v>
      </c>
      <c r="AG311" s="71">
        <v>1</v>
      </c>
      <c r="AH311" s="71">
        <v>1</v>
      </c>
      <c r="AI311" s="71"/>
      <c r="AU311" s="66" t="s">
        <v>560</v>
      </c>
      <c r="BD311" s="65" t="s">
        <v>1777</v>
      </c>
    </row>
    <row r="312" spans="1:58" x14ac:dyDescent="0.2">
      <c r="A312" s="420" t="s">
        <v>5779</v>
      </c>
      <c r="B312" s="21" t="s">
        <v>5043</v>
      </c>
      <c r="C312" s="45" t="s">
        <v>1065</v>
      </c>
      <c r="D312" s="45" t="s">
        <v>1001</v>
      </c>
      <c r="E312" s="74" t="s">
        <v>988</v>
      </c>
      <c r="F312" s="38" t="s">
        <v>1069</v>
      </c>
      <c r="G312" s="168"/>
      <c r="H312" s="164">
        <v>1500000000</v>
      </c>
      <c r="I312" s="168"/>
      <c r="J312" s="164">
        <v>1500000000</v>
      </c>
      <c r="K312" s="168"/>
      <c r="L312" s="163">
        <f t="shared" si="27"/>
        <v>1500000000</v>
      </c>
      <c r="M312" s="54" t="s">
        <v>1215</v>
      </c>
      <c r="N312" s="38"/>
      <c r="O312" s="54"/>
      <c r="P312" s="194" t="s">
        <v>965</v>
      </c>
      <c r="Q312" s="10">
        <v>0</v>
      </c>
      <c r="R312" s="10">
        <v>400</v>
      </c>
      <c r="S312" s="10">
        <v>460</v>
      </c>
      <c r="T312" s="10">
        <v>510</v>
      </c>
      <c r="U312" s="10">
        <v>130</v>
      </c>
      <c r="V312" s="10">
        <v>0</v>
      </c>
      <c r="W312" s="10">
        <v>0</v>
      </c>
      <c r="X312" s="2">
        <v>0</v>
      </c>
      <c r="Y312" s="2">
        <v>0</v>
      </c>
      <c r="Z312" s="2">
        <v>0</v>
      </c>
      <c r="AA312" s="10">
        <f t="shared" si="28"/>
        <v>0</v>
      </c>
      <c r="AB312" s="10">
        <f t="shared" si="29"/>
        <v>0</v>
      </c>
      <c r="AC312" s="189" t="s">
        <v>889</v>
      </c>
      <c r="AD312" s="8">
        <v>44197</v>
      </c>
      <c r="AE312" s="8">
        <v>46203</v>
      </c>
      <c r="AF312" s="72" t="s">
        <v>952</v>
      </c>
      <c r="AG312" s="71">
        <v>2</v>
      </c>
      <c r="AH312" s="71"/>
      <c r="AI312" s="71">
        <v>1</v>
      </c>
      <c r="AQ312" s="335" t="s">
        <v>3988</v>
      </c>
      <c r="AX312" s="65" t="s">
        <v>1778</v>
      </c>
      <c r="BD312" s="65" t="s">
        <v>1779</v>
      </c>
    </row>
    <row r="313" spans="1:58" x14ac:dyDescent="0.2">
      <c r="A313" s="420" t="s">
        <v>5780</v>
      </c>
      <c r="B313" s="21" t="s">
        <v>5044</v>
      </c>
      <c r="C313" s="45" t="s">
        <v>1065</v>
      </c>
      <c r="D313" s="45" t="s">
        <v>1001</v>
      </c>
      <c r="E313" s="74" t="s">
        <v>988</v>
      </c>
      <c r="F313" s="38" t="s">
        <v>1070</v>
      </c>
      <c r="G313" s="168"/>
      <c r="H313" s="164">
        <v>1500000000</v>
      </c>
      <c r="I313" s="168"/>
      <c r="J313" s="164">
        <v>1500000000</v>
      </c>
      <c r="K313" s="168"/>
      <c r="L313" s="163">
        <f t="shared" si="27"/>
        <v>1500000000</v>
      </c>
      <c r="M313" s="54" t="s">
        <v>1215</v>
      </c>
      <c r="N313" s="40"/>
      <c r="O313" s="54"/>
      <c r="P313" s="194" t="s">
        <v>965</v>
      </c>
      <c r="Q313" s="10">
        <v>0</v>
      </c>
      <c r="R313" s="10">
        <v>0</v>
      </c>
      <c r="S313" s="10">
        <v>580</v>
      </c>
      <c r="T313" s="10">
        <v>550</v>
      </c>
      <c r="U313" s="10">
        <v>200</v>
      </c>
      <c r="V313" s="10">
        <v>100</v>
      </c>
      <c r="W313" s="10">
        <v>70</v>
      </c>
      <c r="X313" s="2">
        <v>0</v>
      </c>
      <c r="Y313" s="2">
        <v>0</v>
      </c>
      <c r="Z313" s="2">
        <v>0</v>
      </c>
      <c r="AA313" s="10">
        <f t="shared" si="28"/>
        <v>0</v>
      </c>
      <c r="AB313" s="10">
        <f t="shared" si="29"/>
        <v>0</v>
      </c>
      <c r="AC313" s="189" t="s">
        <v>833</v>
      </c>
      <c r="AD313" s="8">
        <v>44562</v>
      </c>
      <c r="AE313" s="8">
        <v>46203</v>
      </c>
      <c r="AF313" s="72" t="s">
        <v>632</v>
      </c>
      <c r="AG313" s="71">
        <v>1</v>
      </c>
      <c r="AH313" s="71"/>
      <c r="AI313" s="71">
        <v>2</v>
      </c>
      <c r="AN313" s="335" t="s">
        <v>3985</v>
      </c>
      <c r="BB313" s="65" t="s">
        <v>1780</v>
      </c>
      <c r="BF313" s="335" t="s">
        <v>3984</v>
      </c>
    </row>
    <row r="314" spans="1:58" x14ac:dyDescent="0.2">
      <c r="A314" s="420" t="s">
        <v>5781</v>
      </c>
      <c r="B314" s="21" t="s">
        <v>5045</v>
      </c>
      <c r="C314" s="45" t="s">
        <v>1065</v>
      </c>
      <c r="D314" s="45" t="s">
        <v>1001</v>
      </c>
      <c r="E314" s="74" t="s">
        <v>988</v>
      </c>
      <c r="F314" s="38" t="s">
        <v>1092</v>
      </c>
      <c r="G314" s="168"/>
      <c r="H314" s="164">
        <v>250000000</v>
      </c>
      <c r="I314" s="168"/>
      <c r="J314" s="164">
        <v>250000000</v>
      </c>
      <c r="K314" s="168"/>
      <c r="L314" s="163">
        <f t="shared" si="27"/>
        <v>250000000</v>
      </c>
      <c r="M314" s="45" t="s">
        <v>1217</v>
      </c>
      <c r="N314" s="40"/>
      <c r="O314" s="45"/>
      <c r="P314" s="194" t="s">
        <v>965</v>
      </c>
      <c r="Q314" s="10">
        <v>0</v>
      </c>
      <c r="R314" s="10">
        <v>0</v>
      </c>
      <c r="S314" s="10">
        <v>50</v>
      </c>
      <c r="T314" s="10">
        <v>50</v>
      </c>
      <c r="U314" s="10">
        <v>50</v>
      </c>
      <c r="V314" s="10">
        <v>50</v>
      </c>
      <c r="W314" s="10">
        <v>50</v>
      </c>
      <c r="X314" s="2">
        <v>0</v>
      </c>
      <c r="Y314" s="2">
        <v>0</v>
      </c>
      <c r="Z314" s="2">
        <v>0</v>
      </c>
      <c r="AA314" s="10">
        <f t="shared" si="28"/>
        <v>0</v>
      </c>
      <c r="AB314" s="10">
        <f t="shared" si="29"/>
        <v>0</v>
      </c>
      <c r="AC314" s="189" t="s">
        <v>837</v>
      </c>
      <c r="AD314" s="8">
        <v>44470</v>
      </c>
      <c r="AE314" s="8">
        <v>46203</v>
      </c>
      <c r="AF314" s="72" t="s">
        <v>635</v>
      </c>
      <c r="AG314" s="71">
        <v>1</v>
      </c>
      <c r="AH314" s="71"/>
      <c r="AI314" s="71"/>
      <c r="BD314" s="65" t="s">
        <v>1781</v>
      </c>
    </row>
    <row r="315" spans="1:58" x14ac:dyDescent="0.2">
      <c r="A315" s="420" t="s">
        <v>5782</v>
      </c>
      <c r="B315" s="21" t="s">
        <v>5046</v>
      </c>
      <c r="C315" s="45" t="s">
        <v>1065</v>
      </c>
      <c r="D315" s="45" t="s">
        <v>1001</v>
      </c>
      <c r="E315" s="74" t="s">
        <v>988</v>
      </c>
      <c r="F315" s="38" t="s">
        <v>1094</v>
      </c>
      <c r="G315" s="168"/>
      <c r="H315" s="164">
        <v>500000000</v>
      </c>
      <c r="I315" s="168"/>
      <c r="J315" s="164">
        <v>500000000</v>
      </c>
      <c r="K315" s="168"/>
      <c r="L315" s="163">
        <f t="shared" si="27"/>
        <v>500000000</v>
      </c>
      <c r="M315" s="45" t="s">
        <v>1217</v>
      </c>
      <c r="N315" s="40"/>
      <c r="O315" s="45"/>
      <c r="P315" s="194" t="s">
        <v>965</v>
      </c>
      <c r="Q315" s="10">
        <v>0</v>
      </c>
      <c r="R315" s="10">
        <v>0</v>
      </c>
      <c r="S315" s="10">
        <v>166</v>
      </c>
      <c r="T315" s="10">
        <v>167</v>
      </c>
      <c r="U315" s="10">
        <v>167</v>
      </c>
      <c r="V315" s="10">
        <v>0</v>
      </c>
      <c r="W315" s="10">
        <v>0</v>
      </c>
      <c r="X315" s="2">
        <v>0</v>
      </c>
      <c r="Y315" s="2">
        <v>0</v>
      </c>
      <c r="Z315" s="2">
        <v>0</v>
      </c>
      <c r="AA315" s="10">
        <f t="shared" si="28"/>
        <v>0</v>
      </c>
      <c r="AB315" s="10">
        <f t="shared" si="29"/>
        <v>0</v>
      </c>
      <c r="AC315" s="189" t="s">
        <v>835</v>
      </c>
      <c r="AD315" s="8">
        <v>44470</v>
      </c>
      <c r="AE315" s="8">
        <v>46203</v>
      </c>
      <c r="AF315" s="72" t="s">
        <v>623</v>
      </c>
      <c r="AG315" s="71">
        <v>2</v>
      </c>
      <c r="AH315" s="71">
        <v>1</v>
      </c>
      <c r="AI315" s="71"/>
      <c r="AL315" s="66" t="s">
        <v>1782</v>
      </c>
      <c r="AT315" s="65" t="s">
        <v>1783</v>
      </c>
      <c r="AX315" s="65" t="s">
        <v>1783</v>
      </c>
    </row>
    <row r="316" spans="1:58" x14ac:dyDescent="0.2">
      <c r="A316" s="420" t="s">
        <v>5763</v>
      </c>
      <c r="B316" s="420" t="s">
        <v>5538</v>
      </c>
      <c r="C316" s="43" t="s">
        <v>1065</v>
      </c>
      <c r="D316" s="43" t="s">
        <v>1001</v>
      </c>
      <c r="E316" s="47" t="s">
        <v>988</v>
      </c>
      <c r="F316" s="38" t="s">
        <v>1073</v>
      </c>
      <c r="G316" s="166">
        <v>165770000</v>
      </c>
      <c r="H316" s="166">
        <v>634230000</v>
      </c>
      <c r="I316" s="167"/>
      <c r="J316" s="166">
        <v>800000000</v>
      </c>
      <c r="K316" s="167"/>
      <c r="L316" s="163">
        <f t="shared" si="27"/>
        <v>800000000</v>
      </c>
      <c r="M316" s="54" t="s">
        <v>1215</v>
      </c>
      <c r="N316" s="40"/>
      <c r="O316" s="54"/>
      <c r="P316" s="194" t="s">
        <v>965</v>
      </c>
      <c r="Q316" s="10">
        <v>0</v>
      </c>
      <c r="R316" s="10">
        <v>30</v>
      </c>
      <c r="S316" s="10">
        <v>100</v>
      </c>
      <c r="T316" s="10">
        <v>300</v>
      </c>
      <c r="U316" s="10">
        <v>200</v>
      </c>
      <c r="V316" s="10">
        <v>170</v>
      </c>
      <c r="W316" s="10">
        <v>0</v>
      </c>
      <c r="X316" s="2">
        <v>0</v>
      </c>
      <c r="Y316" s="2">
        <v>0</v>
      </c>
      <c r="Z316" s="2">
        <v>1</v>
      </c>
      <c r="AA316" s="10">
        <f t="shared" si="28"/>
        <v>0</v>
      </c>
      <c r="AB316" s="10">
        <f t="shared" si="29"/>
        <v>800</v>
      </c>
      <c r="AC316" s="189" t="s">
        <v>836</v>
      </c>
      <c r="AD316" s="8">
        <v>44197</v>
      </c>
      <c r="AE316" s="8">
        <v>45657</v>
      </c>
      <c r="AF316" s="72" t="s">
        <v>656</v>
      </c>
      <c r="AG316" s="71">
        <v>1</v>
      </c>
      <c r="AH316" s="71"/>
      <c r="AI316" s="71">
        <v>1</v>
      </c>
      <c r="AX316" s="65" t="s">
        <v>1784</v>
      </c>
      <c r="BF316" s="335" t="s">
        <v>3984</v>
      </c>
    </row>
    <row r="317" spans="1:58" s="70" customFormat="1" x14ac:dyDescent="0.2">
      <c r="A317" s="420" t="s">
        <v>5783</v>
      </c>
      <c r="B317" s="19" t="s">
        <v>5539</v>
      </c>
      <c r="C317" s="43" t="s">
        <v>1065</v>
      </c>
      <c r="D317" s="43" t="s">
        <v>1001</v>
      </c>
      <c r="E317" s="47" t="s">
        <v>988</v>
      </c>
      <c r="F317" s="40" t="s">
        <v>1074</v>
      </c>
      <c r="G317" s="167"/>
      <c r="H317" s="166">
        <v>1100000000</v>
      </c>
      <c r="I317" s="167"/>
      <c r="J317" s="166">
        <v>1100000000</v>
      </c>
      <c r="K317" s="167"/>
      <c r="L317" s="163">
        <f t="shared" si="27"/>
        <v>1100000000</v>
      </c>
      <c r="M317" s="54" t="s">
        <v>1215</v>
      </c>
      <c r="N317" s="55" t="s">
        <v>1209</v>
      </c>
      <c r="O317" s="54"/>
      <c r="P317" s="194" t="s">
        <v>965</v>
      </c>
      <c r="Q317" s="10">
        <v>0</v>
      </c>
      <c r="R317" s="10">
        <v>255</v>
      </c>
      <c r="S317" s="10">
        <v>550</v>
      </c>
      <c r="T317" s="10">
        <v>215</v>
      </c>
      <c r="U317" s="10">
        <v>80</v>
      </c>
      <c r="V317" s="10">
        <v>0</v>
      </c>
      <c r="W317" s="10">
        <v>0</v>
      </c>
      <c r="X317" s="2">
        <v>0</v>
      </c>
      <c r="Y317" s="2">
        <v>0</v>
      </c>
      <c r="Z317" s="2">
        <v>0</v>
      </c>
      <c r="AA317" s="10">
        <f t="shared" si="28"/>
        <v>0</v>
      </c>
      <c r="AB317" s="10">
        <f t="shared" si="29"/>
        <v>0</v>
      </c>
      <c r="AC317" s="189" t="s">
        <v>890</v>
      </c>
      <c r="AD317" s="8">
        <v>44562</v>
      </c>
      <c r="AE317" s="8">
        <v>45838</v>
      </c>
      <c r="AF317" s="72" t="s">
        <v>657</v>
      </c>
      <c r="AG317" s="71">
        <v>2</v>
      </c>
      <c r="AH317" s="71"/>
      <c r="AI317" s="71"/>
      <c r="AJ317" s="194"/>
      <c r="AK317" s="194"/>
      <c r="AL317" s="194"/>
      <c r="AM317" s="194"/>
      <c r="AN317" s="194"/>
      <c r="AO317" s="194"/>
      <c r="AP317" s="193"/>
      <c r="AQ317" s="194"/>
      <c r="AR317" s="194"/>
      <c r="AS317" s="194"/>
      <c r="AT317" s="194"/>
      <c r="AU317" s="194"/>
      <c r="AV317" s="194"/>
      <c r="AW317" s="194"/>
      <c r="AX317" s="194"/>
      <c r="AY317" s="194"/>
      <c r="AZ317" s="65" t="s">
        <v>1788</v>
      </c>
      <c r="BA317" s="194"/>
      <c r="BB317" s="194"/>
      <c r="BC317" s="194"/>
      <c r="BD317" s="194"/>
      <c r="BE317" s="194"/>
      <c r="BF317" s="194"/>
    </row>
    <row r="318" spans="1:58" x14ac:dyDescent="0.2">
      <c r="A318" s="420"/>
      <c r="B318" s="422"/>
      <c r="C318" s="43"/>
      <c r="D318" s="43"/>
      <c r="E318" s="47"/>
      <c r="F318" s="40"/>
      <c r="G318" s="167"/>
      <c r="H318" s="166"/>
      <c r="I318" s="167"/>
      <c r="J318" s="166"/>
      <c r="K318" s="167"/>
      <c r="L318" s="167"/>
      <c r="M318" s="54"/>
      <c r="N318" s="55"/>
      <c r="O318" s="54"/>
      <c r="Q318" s="10"/>
      <c r="R318" s="10"/>
      <c r="S318" s="10"/>
      <c r="T318" s="10"/>
      <c r="U318" s="10"/>
      <c r="V318" s="10"/>
      <c r="W318" s="10"/>
      <c r="X318" s="2"/>
      <c r="Y318" s="2"/>
      <c r="Z318" s="2"/>
      <c r="AA318" s="10"/>
      <c r="AB318" s="10"/>
      <c r="AC318" s="189"/>
      <c r="AD318" s="8"/>
      <c r="AE318" s="8"/>
      <c r="AG318" s="71"/>
      <c r="AH318" s="71"/>
      <c r="AI318" s="71"/>
      <c r="AP318" s="193"/>
      <c r="AZ318" s="65" t="s">
        <v>1789</v>
      </c>
    </row>
    <row r="319" spans="1:58" x14ac:dyDescent="0.2">
      <c r="A319" s="420" t="s">
        <v>5784</v>
      </c>
      <c r="B319" s="421" t="s">
        <v>4971</v>
      </c>
      <c r="C319" s="45" t="s">
        <v>1065</v>
      </c>
      <c r="D319" s="45" t="s">
        <v>1001</v>
      </c>
      <c r="E319" s="74" t="s">
        <v>988</v>
      </c>
      <c r="F319" s="38" t="s">
        <v>1075</v>
      </c>
      <c r="G319" s="164">
        <v>344200000</v>
      </c>
      <c r="H319" s="164">
        <v>1255800000</v>
      </c>
      <c r="I319" s="164">
        <v>500000000</v>
      </c>
      <c r="J319" s="164">
        <v>2100000000</v>
      </c>
      <c r="K319" s="164"/>
      <c r="L319" s="163">
        <f t="shared" ref="L319:L330" si="30">J319+K319</f>
        <v>2100000000</v>
      </c>
      <c r="M319" s="54" t="s">
        <v>1215</v>
      </c>
      <c r="N319" s="40"/>
      <c r="O319" s="54"/>
      <c r="P319" s="194" t="s">
        <v>965</v>
      </c>
      <c r="Q319" s="10">
        <v>0</v>
      </c>
      <c r="R319" s="10">
        <v>0</v>
      </c>
      <c r="S319" s="10">
        <v>550</v>
      </c>
      <c r="T319" s="10">
        <v>450</v>
      </c>
      <c r="U319" s="10">
        <v>550</v>
      </c>
      <c r="V319" s="10">
        <v>550</v>
      </c>
      <c r="W319" s="10">
        <v>0</v>
      </c>
      <c r="X319" s="2">
        <v>0</v>
      </c>
      <c r="Y319" s="2">
        <v>0</v>
      </c>
      <c r="Z319" s="2">
        <v>1</v>
      </c>
      <c r="AA319" s="10">
        <f>X319*J319/1000000</f>
        <v>0</v>
      </c>
      <c r="AB319" s="10">
        <f>Z319*J319/1000000</f>
        <v>2100</v>
      </c>
      <c r="AC319" s="189" t="s">
        <v>834</v>
      </c>
      <c r="AD319" s="8">
        <v>43862</v>
      </c>
      <c r="AE319" s="8">
        <v>46022</v>
      </c>
      <c r="AF319" s="72" t="s">
        <v>653</v>
      </c>
      <c r="AG319" s="71">
        <v>1</v>
      </c>
      <c r="AH319" s="71">
        <v>1</v>
      </c>
      <c r="AI319" s="71"/>
      <c r="AN319" s="66" t="s">
        <v>1790</v>
      </c>
      <c r="BB319" s="65" t="s">
        <v>1791</v>
      </c>
    </row>
    <row r="320" spans="1:58" x14ac:dyDescent="0.2">
      <c r="A320" s="420" t="s">
        <v>5785</v>
      </c>
      <c r="B320" s="21" t="s">
        <v>5039</v>
      </c>
      <c r="C320" s="45" t="s">
        <v>1065</v>
      </c>
      <c r="D320" s="45" t="s">
        <v>1001</v>
      </c>
      <c r="E320" s="74" t="s">
        <v>988</v>
      </c>
      <c r="F320" s="38" t="s">
        <v>1076</v>
      </c>
      <c r="G320" s="164">
        <v>3400000000</v>
      </c>
      <c r="H320" s="164">
        <v>500000000</v>
      </c>
      <c r="I320" s="168"/>
      <c r="J320" s="164">
        <v>3900000000</v>
      </c>
      <c r="K320" s="168"/>
      <c r="L320" s="163">
        <f t="shared" si="30"/>
        <v>3900000000</v>
      </c>
      <c r="M320" s="54" t="s">
        <v>1215</v>
      </c>
      <c r="N320" s="40"/>
      <c r="O320" s="558" t="s">
        <v>6566</v>
      </c>
      <c r="P320" s="194" t="s">
        <v>965</v>
      </c>
      <c r="Q320" s="10">
        <v>0</v>
      </c>
      <c r="R320" s="10">
        <v>300</v>
      </c>
      <c r="S320" s="10">
        <v>585</v>
      </c>
      <c r="T320" s="10">
        <v>980</v>
      </c>
      <c r="U320" s="10">
        <v>975</v>
      </c>
      <c r="V320" s="10">
        <v>780</v>
      </c>
      <c r="W320" s="10">
        <v>280</v>
      </c>
      <c r="X320" s="2">
        <v>0</v>
      </c>
      <c r="Y320" s="2">
        <v>0</v>
      </c>
      <c r="Z320" s="2">
        <v>0</v>
      </c>
      <c r="AA320" s="10">
        <f>X320*J320/1000000</f>
        <v>0</v>
      </c>
      <c r="AB320" s="10">
        <f>Z320*J320/1000000</f>
        <v>0</v>
      </c>
      <c r="AC320" s="189" t="s">
        <v>891</v>
      </c>
      <c r="AD320" s="8">
        <v>44197</v>
      </c>
      <c r="AE320" s="8">
        <v>46203</v>
      </c>
      <c r="AF320" s="72" t="s">
        <v>650</v>
      </c>
      <c r="AG320" s="71">
        <v>1</v>
      </c>
      <c r="AH320" s="71"/>
      <c r="AI320" s="71">
        <v>1</v>
      </c>
      <c r="AS320" s="335" t="s">
        <v>3985</v>
      </c>
      <c r="BD320" s="65" t="s">
        <v>1792</v>
      </c>
    </row>
    <row r="321" spans="1:58" x14ac:dyDescent="0.2">
      <c r="A321" s="420" t="s">
        <v>5786</v>
      </c>
      <c r="B321" s="421" t="s">
        <v>4973</v>
      </c>
      <c r="C321" s="45" t="s">
        <v>1065</v>
      </c>
      <c r="D321" s="45" t="s">
        <v>1001</v>
      </c>
      <c r="E321" s="74" t="s">
        <v>988</v>
      </c>
      <c r="F321" s="38" t="s">
        <v>1095</v>
      </c>
      <c r="G321" s="168"/>
      <c r="H321" s="164">
        <v>500000000</v>
      </c>
      <c r="I321" s="168"/>
      <c r="J321" s="164">
        <v>500000000</v>
      </c>
      <c r="K321" s="168"/>
      <c r="L321" s="163">
        <f t="shared" si="30"/>
        <v>500000000</v>
      </c>
      <c r="M321" s="45" t="s">
        <v>1217</v>
      </c>
      <c r="N321" s="40"/>
      <c r="O321" s="45"/>
      <c r="P321" s="194" t="s">
        <v>965</v>
      </c>
      <c r="Q321" s="10">
        <v>0</v>
      </c>
      <c r="R321" s="10">
        <v>0</v>
      </c>
      <c r="S321" s="10">
        <v>150</v>
      </c>
      <c r="T321" s="10">
        <v>200</v>
      </c>
      <c r="U321" s="10">
        <v>50</v>
      </c>
      <c r="V321" s="10">
        <v>50</v>
      </c>
      <c r="W321" s="10">
        <v>50</v>
      </c>
      <c r="X321" s="2">
        <v>0</v>
      </c>
      <c r="Y321" s="2">
        <v>0</v>
      </c>
      <c r="Z321" s="2">
        <v>1</v>
      </c>
      <c r="AA321" s="10">
        <f>X321*J321/1000000</f>
        <v>0</v>
      </c>
      <c r="AB321" s="10">
        <f>Z321*J321/1000000</f>
        <v>500</v>
      </c>
      <c r="AC321" s="189" t="s">
        <v>887</v>
      </c>
      <c r="AD321" s="8">
        <v>44197</v>
      </c>
      <c r="AE321" s="8">
        <v>46203</v>
      </c>
      <c r="AF321" s="72" t="s">
        <v>660</v>
      </c>
      <c r="AG321" s="71">
        <v>1</v>
      </c>
      <c r="AH321" s="71"/>
      <c r="AI321" s="71"/>
      <c r="BD321" s="65" t="s">
        <v>1793</v>
      </c>
    </row>
    <row r="322" spans="1:58" x14ac:dyDescent="0.2">
      <c r="A322" s="420" t="s">
        <v>5787</v>
      </c>
      <c r="B322" s="421" t="s">
        <v>4974</v>
      </c>
      <c r="C322" s="43" t="s">
        <v>1065</v>
      </c>
      <c r="D322" s="43" t="s">
        <v>1001</v>
      </c>
      <c r="E322" s="47" t="s">
        <v>988</v>
      </c>
      <c r="F322" s="38" t="s">
        <v>1096</v>
      </c>
      <c r="G322" s="167"/>
      <c r="H322" s="166">
        <v>432000000</v>
      </c>
      <c r="I322" s="167"/>
      <c r="J322" s="166">
        <v>432000000</v>
      </c>
      <c r="K322" s="167"/>
      <c r="L322" s="163">
        <f t="shared" si="30"/>
        <v>432000000</v>
      </c>
      <c r="M322" s="45" t="s">
        <v>1217</v>
      </c>
      <c r="N322" s="38"/>
      <c r="O322" s="45"/>
      <c r="P322" s="194" t="s">
        <v>965</v>
      </c>
      <c r="Q322" s="10">
        <v>0</v>
      </c>
      <c r="R322" s="10">
        <v>0</v>
      </c>
      <c r="S322" s="10">
        <v>144</v>
      </c>
      <c r="T322" s="10">
        <v>144</v>
      </c>
      <c r="U322" s="10">
        <v>144</v>
      </c>
      <c r="V322" s="10">
        <v>0</v>
      </c>
      <c r="W322" s="10">
        <v>0</v>
      </c>
      <c r="X322" s="2">
        <v>0</v>
      </c>
      <c r="Y322" s="2">
        <v>0</v>
      </c>
      <c r="Z322" s="2">
        <v>0.4</v>
      </c>
      <c r="AA322" s="10">
        <f>X322*J322/1000000</f>
        <v>0</v>
      </c>
      <c r="AB322" s="10">
        <f>Z322*J322/1000000</f>
        <v>172.8</v>
      </c>
      <c r="AC322" s="189" t="s">
        <v>888</v>
      </c>
      <c r="AD322" s="8">
        <v>44470</v>
      </c>
      <c r="AE322" s="8">
        <v>46203</v>
      </c>
      <c r="AF322" s="72" t="s">
        <v>655</v>
      </c>
      <c r="AG322" s="71">
        <v>1</v>
      </c>
      <c r="AH322" s="71"/>
      <c r="AI322" s="71"/>
      <c r="AX322" s="65" t="s">
        <v>1794</v>
      </c>
    </row>
    <row r="323" spans="1:58" s="404" customFormat="1" x14ac:dyDescent="0.2">
      <c r="A323" s="420" t="s">
        <v>5794</v>
      </c>
      <c r="B323" s="19" t="s">
        <v>5544</v>
      </c>
      <c r="C323" s="42" t="s">
        <v>1065</v>
      </c>
      <c r="D323" s="42" t="s">
        <v>1001</v>
      </c>
      <c r="E323" s="51" t="s">
        <v>1256</v>
      </c>
      <c r="F323" s="169" t="s">
        <v>5541</v>
      </c>
      <c r="G323" s="169"/>
      <c r="H323" s="170"/>
      <c r="I323" s="169"/>
      <c r="J323" s="170"/>
      <c r="K323" s="169"/>
      <c r="L323" s="169"/>
      <c r="M323" s="50"/>
      <c r="N323" s="39"/>
      <c r="O323" s="50"/>
      <c r="Q323" s="10"/>
      <c r="R323" s="10"/>
      <c r="S323" s="10"/>
      <c r="T323" s="10"/>
      <c r="U323" s="10"/>
      <c r="V323" s="10"/>
      <c r="W323" s="10"/>
      <c r="X323" s="2"/>
      <c r="Y323" s="2"/>
      <c r="Z323" s="2"/>
      <c r="AA323" s="10"/>
      <c r="AB323" s="10"/>
      <c r="AC323" s="189"/>
      <c r="AD323" s="8"/>
      <c r="AE323" s="8"/>
      <c r="AF323" s="72"/>
      <c r="AG323" s="71"/>
      <c r="AH323" s="71"/>
      <c r="AI323" s="71"/>
      <c r="AX323" s="65"/>
    </row>
    <row r="324" spans="1:58" x14ac:dyDescent="0.2">
      <c r="A324" s="422" t="s">
        <v>5971</v>
      </c>
      <c r="B324" s="19" t="s">
        <v>5977</v>
      </c>
      <c r="C324" s="43" t="s">
        <v>1065</v>
      </c>
      <c r="D324" s="43" t="s">
        <v>1001</v>
      </c>
      <c r="E324" s="74" t="s">
        <v>1256</v>
      </c>
      <c r="F324" s="6" t="s">
        <v>1271</v>
      </c>
      <c r="G324" s="168"/>
      <c r="H324" s="164">
        <v>0</v>
      </c>
      <c r="I324" s="164"/>
      <c r="J324" s="164">
        <v>0</v>
      </c>
      <c r="K324" s="164"/>
      <c r="L324" s="163">
        <f t="shared" si="30"/>
        <v>0</v>
      </c>
      <c r="M324" s="45"/>
      <c r="N324" s="40"/>
      <c r="O324" s="45"/>
      <c r="Q324" s="10"/>
      <c r="R324" s="10"/>
      <c r="S324" s="10"/>
      <c r="T324" s="10"/>
      <c r="U324" s="10"/>
      <c r="V324" s="10"/>
      <c r="W324" s="10"/>
      <c r="X324" s="2">
        <v>0</v>
      </c>
      <c r="Y324" s="2">
        <v>0</v>
      </c>
      <c r="Z324" s="2">
        <v>0</v>
      </c>
      <c r="AA324" s="10">
        <f t="shared" ref="AA324:AA330" si="31">X324*J324/1000000</f>
        <v>0</v>
      </c>
      <c r="AB324" s="10">
        <f t="shared" ref="AB324:AB330" si="32">Z324*J324/1000000</f>
        <v>0</v>
      </c>
      <c r="AC324" s="189"/>
      <c r="AD324" s="193"/>
      <c r="AE324" s="193"/>
      <c r="AF324" s="72" t="s">
        <v>954</v>
      </c>
      <c r="AG324" s="193"/>
      <c r="AH324" s="193">
        <v>1</v>
      </c>
      <c r="AI324" s="278"/>
      <c r="AT324" s="66" t="s">
        <v>1883</v>
      </c>
    </row>
    <row r="325" spans="1:58" x14ac:dyDescent="0.2">
      <c r="A325" s="422" t="s">
        <v>5972</v>
      </c>
      <c r="B325" s="19" t="s">
        <v>5978</v>
      </c>
      <c r="C325" s="43" t="s">
        <v>1065</v>
      </c>
      <c r="D325" s="43" t="s">
        <v>1001</v>
      </c>
      <c r="E325" s="74" t="s">
        <v>1256</v>
      </c>
      <c r="F325" s="6" t="s">
        <v>1272</v>
      </c>
      <c r="G325" s="168"/>
      <c r="H325" s="164">
        <v>0</v>
      </c>
      <c r="I325" s="164"/>
      <c r="J325" s="164">
        <v>0</v>
      </c>
      <c r="K325" s="164"/>
      <c r="L325" s="163">
        <f t="shared" si="30"/>
        <v>0</v>
      </c>
      <c r="M325" s="45"/>
      <c r="N325" s="40"/>
      <c r="O325" s="45"/>
      <c r="Q325" s="10"/>
      <c r="R325" s="10"/>
      <c r="S325" s="10"/>
      <c r="T325" s="10"/>
      <c r="U325" s="10"/>
      <c r="V325" s="10"/>
      <c r="W325" s="10"/>
      <c r="X325" s="2">
        <v>0</v>
      </c>
      <c r="Y325" s="2">
        <v>0</v>
      </c>
      <c r="Z325" s="2">
        <v>0</v>
      </c>
      <c r="AA325" s="10">
        <f t="shared" si="31"/>
        <v>0</v>
      </c>
      <c r="AB325" s="10">
        <f t="shared" si="32"/>
        <v>0</v>
      </c>
      <c r="AC325" s="189"/>
      <c r="AD325" s="193"/>
      <c r="AE325" s="193"/>
      <c r="AF325" s="6"/>
      <c r="AG325" s="193"/>
      <c r="AH325" s="193"/>
      <c r="AI325" s="278"/>
    </row>
    <row r="326" spans="1:58" x14ac:dyDescent="0.2">
      <c r="A326" s="422" t="s">
        <v>5973</v>
      </c>
      <c r="B326" s="19" t="s">
        <v>5979</v>
      </c>
      <c r="C326" s="43" t="s">
        <v>1065</v>
      </c>
      <c r="D326" s="43" t="s">
        <v>1001</v>
      </c>
      <c r="E326" s="74" t="s">
        <v>1256</v>
      </c>
      <c r="F326" s="6" t="s">
        <v>1273</v>
      </c>
      <c r="G326" s="168"/>
      <c r="H326" s="164">
        <v>0</v>
      </c>
      <c r="I326" s="164"/>
      <c r="J326" s="164">
        <v>0</v>
      </c>
      <c r="K326" s="164"/>
      <c r="L326" s="163">
        <f t="shared" si="30"/>
        <v>0</v>
      </c>
      <c r="M326" s="45"/>
      <c r="N326" s="40"/>
      <c r="O326" s="45"/>
      <c r="Q326" s="10"/>
      <c r="R326" s="10"/>
      <c r="S326" s="10"/>
      <c r="T326" s="10"/>
      <c r="U326" s="10"/>
      <c r="V326" s="10"/>
      <c r="W326" s="10"/>
      <c r="X326" s="2">
        <v>0</v>
      </c>
      <c r="Y326" s="2">
        <v>0</v>
      </c>
      <c r="Z326" s="2">
        <v>0</v>
      </c>
      <c r="AA326" s="10">
        <f t="shared" si="31"/>
        <v>0</v>
      </c>
      <c r="AB326" s="10">
        <f t="shared" si="32"/>
        <v>0</v>
      </c>
      <c r="AC326" s="189"/>
      <c r="AD326" s="193"/>
      <c r="AE326" s="193"/>
      <c r="AF326" s="72" t="s">
        <v>699</v>
      </c>
      <c r="AG326" s="71"/>
      <c r="AH326" s="71">
        <v>1</v>
      </c>
      <c r="AI326" s="71"/>
      <c r="AP326" s="66" t="s">
        <v>1769</v>
      </c>
    </row>
    <row r="327" spans="1:58" x14ac:dyDescent="0.2">
      <c r="A327" s="422" t="s">
        <v>5974</v>
      </c>
      <c r="B327" s="19" t="s">
        <v>5980</v>
      </c>
      <c r="C327" s="43" t="s">
        <v>1065</v>
      </c>
      <c r="D327" s="43" t="s">
        <v>1001</v>
      </c>
      <c r="E327" s="74" t="s">
        <v>1256</v>
      </c>
      <c r="F327" s="6" t="s">
        <v>1274</v>
      </c>
      <c r="G327" s="168"/>
      <c r="H327" s="164">
        <v>0</v>
      </c>
      <c r="I327" s="164"/>
      <c r="J327" s="164">
        <v>0</v>
      </c>
      <c r="K327" s="164"/>
      <c r="L327" s="163">
        <f t="shared" si="30"/>
        <v>0</v>
      </c>
      <c r="M327" s="45"/>
      <c r="N327" s="40"/>
      <c r="O327" s="45"/>
      <c r="Q327" s="10"/>
      <c r="R327" s="10"/>
      <c r="S327" s="10"/>
      <c r="T327" s="10"/>
      <c r="U327" s="10"/>
      <c r="V327" s="10"/>
      <c r="W327" s="10"/>
      <c r="X327" s="2">
        <v>0</v>
      </c>
      <c r="Y327" s="2">
        <v>0</v>
      </c>
      <c r="Z327" s="2">
        <v>0</v>
      </c>
      <c r="AA327" s="10">
        <f t="shared" si="31"/>
        <v>0</v>
      </c>
      <c r="AB327" s="10">
        <f t="shared" si="32"/>
        <v>0</v>
      </c>
      <c r="AC327" s="189"/>
      <c r="AD327" s="193"/>
      <c r="AE327" s="193"/>
      <c r="AG327" s="71"/>
      <c r="AH327" s="71"/>
      <c r="AI327" s="71"/>
    </row>
    <row r="328" spans="1:58" x14ac:dyDescent="0.2">
      <c r="A328" s="422" t="s">
        <v>5975</v>
      </c>
      <c r="B328" s="19" t="s">
        <v>5981</v>
      </c>
      <c r="C328" s="43" t="s">
        <v>1065</v>
      </c>
      <c r="D328" s="43" t="s">
        <v>1001</v>
      </c>
      <c r="E328" s="74" t="s">
        <v>1256</v>
      </c>
      <c r="F328" s="6" t="s">
        <v>1275</v>
      </c>
      <c r="G328" s="168"/>
      <c r="H328" s="164">
        <v>0</v>
      </c>
      <c r="I328" s="164"/>
      <c r="J328" s="164">
        <v>0</v>
      </c>
      <c r="K328" s="164"/>
      <c r="L328" s="163">
        <f t="shared" si="30"/>
        <v>0</v>
      </c>
      <c r="M328" s="45"/>
      <c r="N328" s="40"/>
      <c r="O328" s="45"/>
      <c r="Q328" s="10"/>
      <c r="R328" s="10"/>
      <c r="S328" s="10"/>
      <c r="T328" s="10"/>
      <c r="U328" s="10"/>
      <c r="V328" s="10"/>
      <c r="W328" s="10"/>
      <c r="X328" s="2">
        <v>0</v>
      </c>
      <c r="Y328" s="2">
        <v>0</v>
      </c>
      <c r="Z328" s="2">
        <v>0</v>
      </c>
      <c r="AA328" s="10">
        <f t="shared" si="31"/>
        <v>0</v>
      </c>
      <c r="AB328" s="10">
        <f t="shared" si="32"/>
        <v>0</v>
      </c>
      <c r="AC328" s="189"/>
      <c r="AD328" s="193"/>
      <c r="AE328" s="193"/>
      <c r="AF328" s="72" t="s">
        <v>694</v>
      </c>
      <c r="AG328" s="71"/>
      <c r="AH328" s="71">
        <v>1</v>
      </c>
      <c r="AI328" s="71"/>
      <c r="AL328" s="66" t="s">
        <v>1770</v>
      </c>
    </row>
    <row r="329" spans="1:58" x14ac:dyDescent="0.2">
      <c r="A329" s="422" t="s">
        <v>5976</v>
      </c>
      <c r="B329" s="19" t="s">
        <v>5982</v>
      </c>
      <c r="C329" s="43" t="s">
        <v>1065</v>
      </c>
      <c r="D329" s="43" t="s">
        <v>1001</v>
      </c>
      <c r="E329" s="74" t="s">
        <v>1256</v>
      </c>
      <c r="F329" s="6" t="s">
        <v>1276</v>
      </c>
      <c r="G329" s="168"/>
      <c r="H329" s="164">
        <v>0</v>
      </c>
      <c r="I329" s="164"/>
      <c r="J329" s="164">
        <v>0</v>
      </c>
      <c r="K329" s="164"/>
      <c r="L329" s="163">
        <f t="shared" si="30"/>
        <v>0</v>
      </c>
      <c r="M329" s="45"/>
      <c r="N329" s="40"/>
      <c r="O329" s="45"/>
      <c r="Q329" s="10"/>
      <c r="R329" s="10"/>
      <c r="S329" s="10"/>
      <c r="T329" s="10"/>
      <c r="U329" s="10"/>
      <c r="V329" s="10"/>
      <c r="W329" s="10"/>
      <c r="X329" s="2">
        <v>0</v>
      </c>
      <c r="Y329" s="2">
        <v>0</v>
      </c>
      <c r="Z329" s="2">
        <v>0</v>
      </c>
      <c r="AA329" s="10">
        <f t="shared" si="31"/>
        <v>0</v>
      </c>
      <c r="AB329" s="10">
        <f t="shared" si="32"/>
        <v>0</v>
      </c>
      <c r="AC329" s="189"/>
      <c r="AD329" s="193"/>
      <c r="AE329" s="193"/>
      <c r="AG329" s="71"/>
      <c r="AH329" s="71"/>
      <c r="AI329" s="71"/>
    </row>
    <row r="330" spans="1:58" s="70" customFormat="1" x14ac:dyDescent="0.2">
      <c r="A330" s="420" t="s">
        <v>5788</v>
      </c>
      <c r="B330" s="421" t="s">
        <v>4969</v>
      </c>
      <c r="C330" s="45" t="s">
        <v>1065</v>
      </c>
      <c r="D330" s="45" t="s">
        <v>1001</v>
      </c>
      <c r="E330" s="74" t="s">
        <v>1071</v>
      </c>
      <c r="F330" s="38" t="s">
        <v>1093</v>
      </c>
      <c r="G330" s="168"/>
      <c r="H330" s="164">
        <v>864000000</v>
      </c>
      <c r="I330" s="164">
        <v>96000000</v>
      </c>
      <c r="J330" s="164">
        <v>960000000</v>
      </c>
      <c r="K330" s="164"/>
      <c r="L330" s="163">
        <f t="shared" si="30"/>
        <v>960000000</v>
      </c>
      <c r="M330" s="45" t="s">
        <v>1217</v>
      </c>
      <c r="N330" s="40"/>
      <c r="O330" s="45"/>
      <c r="P330" s="194" t="s">
        <v>966</v>
      </c>
      <c r="Q330" s="10">
        <v>0</v>
      </c>
      <c r="R330" s="10">
        <v>0</v>
      </c>
      <c r="S330" s="10">
        <v>40</v>
      </c>
      <c r="T330" s="10">
        <v>160</v>
      </c>
      <c r="U330" s="10">
        <v>320</v>
      </c>
      <c r="V330" s="10">
        <v>280</v>
      </c>
      <c r="W330" s="10">
        <v>160</v>
      </c>
      <c r="X330" s="382">
        <f>(960+780)*0.4/960</f>
        <v>0.72499999999999998</v>
      </c>
      <c r="Y330" s="2">
        <v>0.4</v>
      </c>
      <c r="Z330" s="2">
        <v>0</v>
      </c>
      <c r="AA330" s="10">
        <f t="shared" si="31"/>
        <v>696</v>
      </c>
      <c r="AB330" s="10">
        <f t="shared" si="32"/>
        <v>0</v>
      </c>
      <c r="AC330" s="232"/>
      <c r="AD330" s="19"/>
      <c r="AE330" s="19"/>
      <c r="AF330" s="72" t="s">
        <v>687</v>
      </c>
      <c r="AG330" s="71">
        <v>2</v>
      </c>
      <c r="AH330" s="71">
        <v>2</v>
      </c>
      <c r="AI330" s="71"/>
      <c r="AJ330" s="194"/>
      <c r="AK330" s="194"/>
      <c r="AL330" s="66" t="s">
        <v>1771</v>
      </c>
      <c r="AM330" s="194"/>
      <c r="AN330" s="194"/>
      <c r="AO330" s="194"/>
      <c r="AP330" s="66" t="s">
        <v>1773</v>
      </c>
      <c r="AQ330" s="194"/>
      <c r="AR330" s="194"/>
      <c r="AS330" s="194"/>
      <c r="AT330" s="194"/>
      <c r="AU330" s="194"/>
      <c r="AV330" s="194"/>
      <c r="AW330" s="194"/>
      <c r="AX330" s="194"/>
      <c r="AY330" s="194"/>
      <c r="AZ330" s="194"/>
      <c r="BA330" s="194"/>
      <c r="BB330" s="194"/>
      <c r="BC330" s="194"/>
      <c r="BD330" s="65" t="s">
        <v>463</v>
      </c>
      <c r="BE330" s="194"/>
      <c r="BF330" s="194"/>
    </row>
    <row r="331" spans="1:58" x14ac:dyDescent="0.2">
      <c r="A331" s="420"/>
      <c r="C331" s="45"/>
      <c r="D331" s="45"/>
      <c r="E331" s="74"/>
      <c r="F331" s="38"/>
      <c r="G331" s="168"/>
      <c r="H331" s="164"/>
      <c r="I331" s="164"/>
      <c r="J331" s="164"/>
      <c r="K331" s="164"/>
      <c r="L331" s="164"/>
      <c r="M331" s="45"/>
      <c r="N331" s="40"/>
      <c r="O331" s="45"/>
      <c r="Q331" s="10"/>
      <c r="R331" s="10"/>
      <c r="S331" s="10"/>
      <c r="T331" s="10"/>
      <c r="U331" s="10"/>
      <c r="V331" s="10"/>
      <c r="W331" s="10"/>
      <c r="X331" s="2"/>
      <c r="Y331" s="2"/>
      <c r="Z331" s="2"/>
      <c r="AA331" s="10"/>
      <c r="AB331" s="10"/>
      <c r="AC331" s="189"/>
      <c r="AD331" s="193"/>
      <c r="AE331" s="193"/>
      <c r="AG331" s="71"/>
      <c r="AH331" s="71"/>
      <c r="AI331" s="71"/>
      <c r="AL331" s="193"/>
      <c r="AP331" s="67" t="s">
        <v>1773</v>
      </c>
    </row>
    <row r="332" spans="1:58" x14ac:dyDescent="0.2">
      <c r="A332" s="420"/>
      <c r="C332" s="43" t="s">
        <v>1065</v>
      </c>
      <c r="D332" s="43" t="s">
        <v>1001</v>
      </c>
      <c r="E332" s="74" t="s">
        <v>1256</v>
      </c>
      <c r="F332" s="6" t="s">
        <v>1277</v>
      </c>
      <c r="G332" s="168"/>
      <c r="H332" s="164">
        <v>0</v>
      </c>
      <c r="I332" s="164"/>
      <c r="J332" s="164">
        <v>0</v>
      </c>
      <c r="K332" s="164"/>
      <c r="L332" s="163">
        <f>J332+K332</f>
        <v>0</v>
      </c>
      <c r="M332" s="45"/>
      <c r="N332" s="40"/>
      <c r="O332" s="45"/>
      <c r="Q332" s="10">
        <v>0</v>
      </c>
      <c r="R332" s="10">
        <v>0</v>
      </c>
      <c r="S332" s="10">
        <v>0</v>
      </c>
      <c r="T332" s="10">
        <v>0</v>
      </c>
      <c r="U332" s="10">
        <v>0</v>
      </c>
      <c r="V332" s="10">
        <v>0</v>
      </c>
      <c r="W332" s="10">
        <v>0</v>
      </c>
      <c r="X332" s="2">
        <v>0</v>
      </c>
      <c r="Y332" s="2">
        <v>0</v>
      </c>
      <c r="Z332" s="2">
        <v>0</v>
      </c>
      <c r="AA332" s="10">
        <f>X332*J332/1000000</f>
        <v>0</v>
      </c>
      <c r="AB332" s="10">
        <f>Z332*J332/1000000</f>
        <v>0</v>
      </c>
      <c r="AC332" s="189"/>
      <c r="AD332" s="8"/>
      <c r="AE332" s="8"/>
      <c r="AF332" s="72" t="s">
        <v>692</v>
      </c>
      <c r="AG332" s="71">
        <v>1</v>
      </c>
      <c r="AH332" s="71">
        <v>1</v>
      </c>
      <c r="AI332" s="71"/>
      <c r="AN332" s="66" t="s">
        <v>1785</v>
      </c>
      <c r="AX332" s="65" t="s">
        <v>1786</v>
      </c>
    </row>
    <row r="333" spans="1:58" x14ac:dyDescent="0.2">
      <c r="A333" s="420" t="s">
        <v>5789</v>
      </c>
      <c r="B333" s="19" t="s">
        <v>5540</v>
      </c>
      <c r="C333" s="43" t="s">
        <v>1065</v>
      </c>
      <c r="D333" s="43" t="s">
        <v>1001</v>
      </c>
      <c r="E333" s="47" t="s">
        <v>1071</v>
      </c>
      <c r="F333" s="38" t="s">
        <v>1072</v>
      </c>
      <c r="G333" s="167"/>
      <c r="H333" s="166">
        <v>34000000</v>
      </c>
      <c r="I333" s="167"/>
      <c r="J333" s="166">
        <v>34000000</v>
      </c>
      <c r="K333" s="167"/>
      <c r="L333" s="163">
        <f>J333+K333</f>
        <v>34000000</v>
      </c>
      <c r="M333" s="54" t="s">
        <v>1215</v>
      </c>
      <c r="N333" s="40"/>
      <c r="O333" s="54"/>
      <c r="P333" s="194" t="s">
        <v>965</v>
      </c>
      <c r="Q333" s="10">
        <v>0</v>
      </c>
      <c r="R333" s="10">
        <v>10</v>
      </c>
      <c r="S333" s="10">
        <v>6</v>
      </c>
      <c r="T333" s="10">
        <v>6</v>
      </c>
      <c r="U333" s="10">
        <v>6</v>
      </c>
      <c r="V333" s="10">
        <v>6</v>
      </c>
      <c r="W333" s="10">
        <v>0</v>
      </c>
      <c r="X333" s="2">
        <v>0</v>
      </c>
      <c r="Y333" s="2">
        <v>0</v>
      </c>
      <c r="Z333" s="2">
        <v>0</v>
      </c>
      <c r="AA333" s="10">
        <f>X333*J333/1000000</f>
        <v>0</v>
      </c>
      <c r="AB333" s="10">
        <f>Z333*J333/1000000</f>
        <v>0</v>
      </c>
      <c r="AC333" s="232"/>
      <c r="AD333" s="24"/>
      <c r="AE333" s="24"/>
      <c r="AF333" s="72" t="s">
        <v>686</v>
      </c>
      <c r="AG333" s="71"/>
      <c r="AH333" s="71">
        <v>1</v>
      </c>
      <c r="AI333" s="71">
        <v>1</v>
      </c>
      <c r="AP333" s="65" t="s">
        <v>1787</v>
      </c>
      <c r="BD333" s="335" t="s">
        <v>3987</v>
      </c>
    </row>
    <row r="334" spans="1:58" x14ac:dyDescent="0.2">
      <c r="A334" s="420" t="s">
        <v>5792</v>
      </c>
      <c r="B334" s="19" t="s">
        <v>5793</v>
      </c>
      <c r="C334" s="43" t="s">
        <v>1065</v>
      </c>
      <c r="D334" s="43" t="s">
        <v>1001</v>
      </c>
      <c r="E334" s="74" t="s">
        <v>1256</v>
      </c>
      <c r="F334" s="6" t="s">
        <v>1278</v>
      </c>
      <c r="G334" s="168"/>
      <c r="H334" s="164">
        <v>0</v>
      </c>
      <c r="I334" s="164"/>
      <c r="J334" s="164">
        <v>0</v>
      </c>
      <c r="K334" s="164"/>
      <c r="L334" s="163">
        <f>J334+K334</f>
        <v>0</v>
      </c>
      <c r="M334" s="45"/>
      <c r="N334" s="40"/>
      <c r="O334" s="45"/>
      <c r="Q334" s="10">
        <v>0</v>
      </c>
      <c r="R334" s="10">
        <v>0</v>
      </c>
      <c r="S334" s="10">
        <v>0</v>
      </c>
      <c r="T334" s="10">
        <v>0</v>
      </c>
      <c r="U334" s="10">
        <v>0</v>
      </c>
      <c r="V334" s="10">
        <v>0</v>
      </c>
      <c r="W334" s="10">
        <v>0</v>
      </c>
      <c r="X334" s="2">
        <v>0</v>
      </c>
      <c r="Y334" s="2">
        <v>0</v>
      </c>
      <c r="Z334" s="2">
        <v>0</v>
      </c>
      <c r="AA334" s="10">
        <f>X334*J334/1000000</f>
        <v>0</v>
      </c>
      <c r="AB334" s="10">
        <f>Z334*J334/1000000</f>
        <v>0</v>
      </c>
      <c r="AC334" s="189"/>
      <c r="AD334" s="8"/>
      <c r="AE334" s="8"/>
      <c r="AG334" s="71"/>
      <c r="AH334" s="71"/>
      <c r="AI334" s="71"/>
    </row>
    <row r="335" spans="1:58" s="70" customFormat="1" ht="15" x14ac:dyDescent="0.2">
      <c r="A335" s="420" t="s">
        <v>5790</v>
      </c>
      <c r="B335" s="19" t="s">
        <v>5542</v>
      </c>
      <c r="C335" s="43" t="s">
        <v>1065</v>
      </c>
      <c r="D335" s="43" t="s">
        <v>987</v>
      </c>
      <c r="E335" s="47" t="s">
        <v>988</v>
      </c>
      <c r="F335" s="55" t="s">
        <v>6008</v>
      </c>
      <c r="G335" s="166">
        <v>800000000</v>
      </c>
      <c r="H335" s="166">
        <v>1000000000</v>
      </c>
      <c r="I335" s="167"/>
      <c r="J335" s="166">
        <v>1800000000</v>
      </c>
      <c r="K335" s="167"/>
      <c r="L335" s="163">
        <f>J335+K335</f>
        <v>1800000000</v>
      </c>
      <c r="M335" s="45" t="s">
        <v>1217</v>
      </c>
      <c r="N335" s="40"/>
      <c r="O335" s="45"/>
      <c r="P335" s="194" t="s">
        <v>966</v>
      </c>
      <c r="Q335" s="10">
        <v>0</v>
      </c>
      <c r="R335" s="10">
        <v>300</v>
      </c>
      <c r="S335" s="10">
        <v>300</v>
      </c>
      <c r="T335" s="10">
        <v>300</v>
      </c>
      <c r="U335" s="10">
        <v>900</v>
      </c>
      <c r="V335" s="10">
        <v>0</v>
      </c>
      <c r="W335" s="10">
        <v>0</v>
      </c>
      <c r="X335" s="2">
        <v>0</v>
      </c>
      <c r="Y335" s="2">
        <v>0</v>
      </c>
      <c r="Z335" s="2">
        <v>0</v>
      </c>
      <c r="AA335" s="10">
        <f>X335*J335/1000000</f>
        <v>0</v>
      </c>
      <c r="AB335" s="10">
        <f>Z335*J335/1000000</f>
        <v>0</v>
      </c>
      <c r="AC335" s="189" t="s">
        <v>840</v>
      </c>
      <c r="AD335" s="8">
        <v>44348</v>
      </c>
      <c r="AE335" s="8">
        <v>46203</v>
      </c>
      <c r="AF335" s="72" t="s">
        <v>610</v>
      </c>
      <c r="AG335" s="71">
        <v>3</v>
      </c>
      <c r="AH335" s="71"/>
      <c r="AI335" s="71">
        <v>2</v>
      </c>
      <c r="AJ335" s="194"/>
      <c r="AK335" s="194"/>
      <c r="AL335" s="194"/>
      <c r="AM335" s="194"/>
      <c r="AN335" s="194"/>
      <c r="AO335" s="194"/>
      <c r="AP335" s="335" t="s">
        <v>3973</v>
      </c>
      <c r="AQ335" s="194"/>
      <c r="AR335" s="194"/>
      <c r="AS335" s="194"/>
      <c r="AT335" s="65" t="s">
        <v>1796</v>
      </c>
      <c r="AU335" s="194"/>
      <c r="AV335" s="194"/>
      <c r="AW335" s="194"/>
      <c r="AX335" s="335" t="s">
        <v>3973</v>
      </c>
      <c r="AY335" s="194"/>
      <c r="AZ335" s="65" t="s">
        <v>202</v>
      </c>
      <c r="BA335" s="194"/>
      <c r="BB335" s="194"/>
      <c r="BC335" s="194"/>
      <c r="BD335" s="194"/>
      <c r="BE335" s="194"/>
      <c r="BF335" s="194"/>
    </row>
    <row r="336" spans="1:58" ht="15" x14ac:dyDescent="0.2">
      <c r="A336" s="420"/>
      <c r="B336" s="420"/>
      <c r="C336" s="43"/>
      <c r="D336" s="43"/>
      <c r="E336" s="47"/>
      <c r="F336" s="38"/>
      <c r="G336" s="166"/>
      <c r="H336" s="166"/>
      <c r="I336" s="167"/>
      <c r="J336" s="166"/>
      <c r="K336" s="167"/>
      <c r="L336" s="167"/>
      <c r="M336" s="45"/>
      <c r="N336" s="40"/>
      <c r="O336" s="45"/>
      <c r="Q336" s="10"/>
      <c r="R336" s="10"/>
      <c r="S336" s="10"/>
      <c r="T336" s="10"/>
      <c r="U336" s="10"/>
      <c r="V336" s="10"/>
      <c r="W336" s="10"/>
      <c r="X336" s="2"/>
      <c r="Y336" s="2"/>
      <c r="Z336" s="2"/>
      <c r="AA336" s="10"/>
      <c r="AB336" s="10"/>
      <c r="AC336" s="189"/>
      <c r="AD336" s="8"/>
      <c r="AE336" s="8"/>
      <c r="AG336" s="71"/>
      <c r="AH336" s="71"/>
      <c r="AI336" s="71"/>
      <c r="AZ336" s="65" t="s">
        <v>203</v>
      </c>
    </row>
    <row r="337" spans="1:58" x14ac:dyDescent="0.2">
      <c r="A337" s="420" t="s">
        <v>5791</v>
      </c>
      <c r="B337" s="19" t="s">
        <v>5543</v>
      </c>
      <c r="C337" s="45" t="s">
        <v>1065</v>
      </c>
      <c r="D337" s="45" t="s">
        <v>987</v>
      </c>
      <c r="E337" s="74" t="s">
        <v>988</v>
      </c>
      <c r="F337" s="38" t="s">
        <v>1097</v>
      </c>
      <c r="G337" s="168"/>
      <c r="H337" s="164">
        <v>600000000</v>
      </c>
      <c r="I337" s="168"/>
      <c r="J337" s="164">
        <v>600000000</v>
      </c>
      <c r="K337" s="168"/>
      <c r="L337" s="163">
        <f t="shared" ref="L337:L344" si="33">J337+K337</f>
        <v>600000000</v>
      </c>
      <c r="M337" s="45" t="s">
        <v>1217</v>
      </c>
      <c r="N337" s="40"/>
      <c r="O337" s="45"/>
      <c r="P337" s="194" t="s">
        <v>965</v>
      </c>
      <c r="Q337" s="10">
        <v>0</v>
      </c>
      <c r="R337" s="10">
        <v>0</v>
      </c>
      <c r="S337" s="10">
        <v>100</v>
      </c>
      <c r="T337" s="10">
        <v>175</v>
      </c>
      <c r="U337" s="10">
        <v>150</v>
      </c>
      <c r="V337" s="10">
        <v>100</v>
      </c>
      <c r="W337" s="10">
        <v>75</v>
      </c>
      <c r="X337" s="2">
        <v>0</v>
      </c>
      <c r="Y337" s="2">
        <v>0</v>
      </c>
      <c r="Z337" s="2">
        <v>0</v>
      </c>
      <c r="AA337" s="10">
        <f>X337*J337/1000000</f>
        <v>0</v>
      </c>
      <c r="AB337" s="10">
        <f>Z337*J337/1000000</f>
        <v>0</v>
      </c>
      <c r="AC337" s="189" t="s">
        <v>839</v>
      </c>
      <c r="AD337" s="8">
        <v>44197</v>
      </c>
      <c r="AE337" s="8">
        <v>46203</v>
      </c>
      <c r="AF337" s="72" t="s">
        <v>627</v>
      </c>
      <c r="AG337" s="71">
        <v>1</v>
      </c>
      <c r="AH337" s="71"/>
      <c r="AI337" s="71"/>
      <c r="AP337" s="65" t="s">
        <v>1797</v>
      </c>
    </row>
    <row r="338" spans="1:58" x14ac:dyDescent="0.2">
      <c r="A338" s="420" t="s">
        <v>5795</v>
      </c>
      <c r="B338" s="421" t="s">
        <v>5048</v>
      </c>
      <c r="C338" s="43" t="s">
        <v>1065</v>
      </c>
      <c r="D338" s="43" t="s">
        <v>987</v>
      </c>
      <c r="E338" s="47" t="s">
        <v>988</v>
      </c>
      <c r="F338" s="38" t="s">
        <v>1098</v>
      </c>
      <c r="G338" s="167"/>
      <c r="H338" s="166">
        <v>1610000000</v>
      </c>
      <c r="I338" s="167"/>
      <c r="J338" s="166">
        <v>1610000000</v>
      </c>
      <c r="K338" s="167"/>
      <c r="L338" s="163">
        <f t="shared" si="33"/>
        <v>1610000000</v>
      </c>
      <c r="M338" s="45" t="s">
        <v>1217</v>
      </c>
      <c r="N338" s="40"/>
      <c r="O338" s="45"/>
      <c r="P338" s="194" t="s">
        <v>966</v>
      </c>
      <c r="Q338" s="10">
        <v>0</v>
      </c>
      <c r="R338" s="10">
        <v>0</v>
      </c>
      <c r="S338" s="10">
        <v>260</v>
      </c>
      <c r="T338" s="10">
        <v>300</v>
      </c>
      <c r="U338" s="10">
        <v>550</v>
      </c>
      <c r="V338" s="10">
        <v>250</v>
      </c>
      <c r="W338" s="10">
        <v>250</v>
      </c>
      <c r="X338" s="381">
        <f>(483*0.4+483)/1610</f>
        <v>0.42000000000000004</v>
      </c>
      <c r="Y338" s="2">
        <v>0.4</v>
      </c>
      <c r="Z338" s="2">
        <v>0</v>
      </c>
      <c r="AA338" s="10">
        <f>X338*J338/1000000</f>
        <v>676.20000000000016</v>
      </c>
      <c r="AB338" s="10">
        <f>Z338*J338/1000000</f>
        <v>0</v>
      </c>
      <c r="AC338" s="189" t="s">
        <v>842</v>
      </c>
      <c r="AD338" s="8">
        <v>44348</v>
      </c>
      <c r="AE338" s="8">
        <v>46203</v>
      </c>
      <c r="AF338" s="72" t="s">
        <v>603</v>
      </c>
      <c r="AG338" s="71">
        <v>1</v>
      </c>
      <c r="AH338" s="71"/>
      <c r="AI338" s="71">
        <v>2</v>
      </c>
      <c r="AN338" s="335" t="s">
        <v>3973</v>
      </c>
      <c r="AR338" s="335" t="s">
        <v>3973</v>
      </c>
      <c r="AZ338" s="65" t="s">
        <v>1798</v>
      </c>
    </row>
    <row r="339" spans="1:58" x14ac:dyDescent="0.2">
      <c r="A339" s="420" t="s">
        <v>5796</v>
      </c>
      <c r="B339" s="421" t="s">
        <v>4978</v>
      </c>
      <c r="C339" s="45" t="s">
        <v>1065</v>
      </c>
      <c r="D339" s="45" t="s">
        <v>987</v>
      </c>
      <c r="E339" s="74" t="s">
        <v>988</v>
      </c>
      <c r="F339" s="38" t="s">
        <v>1099</v>
      </c>
      <c r="G339" s="168"/>
      <c r="H339" s="164">
        <v>1600000000</v>
      </c>
      <c r="I339" s="168"/>
      <c r="J339" s="164">
        <v>1600000000</v>
      </c>
      <c r="K339" s="168"/>
      <c r="L339" s="163">
        <f t="shared" si="33"/>
        <v>1600000000</v>
      </c>
      <c r="M339" s="45" t="s">
        <v>1217</v>
      </c>
      <c r="N339" s="38" t="s">
        <v>1100</v>
      </c>
      <c r="O339" s="45"/>
      <c r="P339" s="194" t="s">
        <v>966</v>
      </c>
      <c r="Q339" s="10">
        <v>0</v>
      </c>
      <c r="R339" s="10">
        <v>80</v>
      </c>
      <c r="S339" s="10">
        <v>100</v>
      </c>
      <c r="T339" s="10">
        <v>200</v>
      </c>
      <c r="U339" s="10">
        <v>260</v>
      </c>
      <c r="V339" s="10">
        <v>460</v>
      </c>
      <c r="W339" s="10">
        <v>500</v>
      </c>
      <c r="X339" s="381">
        <f>(480+240*0.4)/1600</f>
        <v>0.36</v>
      </c>
      <c r="Y339" s="2">
        <v>0.4</v>
      </c>
      <c r="Z339" s="381">
        <f>240/1600</f>
        <v>0.15</v>
      </c>
      <c r="AA339" s="10">
        <f>X339*J339/1000000</f>
        <v>576</v>
      </c>
      <c r="AB339" s="10">
        <f>Z339*J339/1000000</f>
        <v>240</v>
      </c>
      <c r="AC339" s="189" t="s">
        <v>843</v>
      </c>
      <c r="AD339" s="8">
        <v>44197</v>
      </c>
      <c r="AE339" s="8">
        <v>46203</v>
      </c>
      <c r="AF339" s="72" t="s">
        <v>614</v>
      </c>
      <c r="AG339" s="71"/>
      <c r="AH339" s="71">
        <v>2</v>
      </c>
      <c r="AI339" s="71"/>
      <c r="AN339" s="66" t="s">
        <v>1799</v>
      </c>
      <c r="BB339" s="66" t="s">
        <v>1800</v>
      </c>
    </row>
    <row r="340" spans="1:58" s="70" customFormat="1" x14ac:dyDescent="0.2">
      <c r="A340" s="420" t="s">
        <v>5797</v>
      </c>
      <c r="B340" s="421" t="s">
        <v>4980</v>
      </c>
      <c r="C340" s="43" t="s">
        <v>1065</v>
      </c>
      <c r="D340" s="43" t="s">
        <v>987</v>
      </c>
      <c r="E340" s="47" t="s">
        <v>988</v>
      </c>
      <c r="F340" s="38" t="s">
        <v>1101</v>
      </c>
      <c r="G340" s="167"/>
      <c r="H340" s="166">
        <v>1300000000</v>
      </c>
      <c r="I340" s="167"/>
      <c r="J340" s="166">
        <v>1300000000</v>
      </c>
      <c r="K340" s="167"/>
      <c r="L340" s="163">
        <f t="shared" si="33"/>
        <v>1300000000</v>
      </c>
      <c r="M340" s="45" t="s">
        <v>1217</v>
      </c>
      <c r="N340" s="40"/>
      <c r="O340" s="45"/>
      <c r="P340" s="194" t="s">
        <v>966</v>
      </c>
      <c r="Q340" s="10">
        <v>0</v>
      </c>
      <c r="R340" s="10">
        <v>100</v>
      </c>
      <c r="S340" s="10">
        <v>100</v>
      </c>
      <c r="T340" s="10">
        <v>100</v>
      </c>
      <c r="U340" s="10">
        <v>350</v>
      </c>
      <c r="V340" s="10">
        <v>350</v>
      </c>
      <c r="W340" s="10">
        <v>300</v>
      </c>
      <c r="X340" s="2">
        <v>0</v>
      </c>
      <c r="Y340" s="2">
        <v>0</v>
      </c>
      <c r="Z340" s="2">
        <v>0.4</v>
      </c>
      <c r="AA340" s="10">
        <f>X340*J340/1000000</f>
        <v>0</v>
      </c>
      <c r="AB340" s="10">
        <f>Z340*J340/1000000</f>
        <v>520</v>
      </c>
      <c r="AC340" s="189" t="s">
        <v>838</v>
      </c>
      <c r="AD340" s="8">
        <v>44197</v>
      </c>
      <c r="AE340" s="8">
        <v>46203</v>
      </c>
      <c r="AF340" s="72" t="s">
        <v>640</v>
      </c>
      <c r="AG340" s="71"/>
      <c r="AH340" s="71">
        <v>1</v>
      </c>
      <c r="AI340" s="71"/>
      <c r="AJ340" s="194"/>
      <c r="AK340" s="194"/>
      <c r="AL340" s="194"/>
      <c r="AM340" s="194"/>
      <c r="AN340" s="66" t="s">
        <v>1801</v>
      </c>
      <c r="AO340" s="194"/>
      <c r="AP340" s="194"/>
      <c r="AQ340" s="194"/>
      <c r="AR340" s="194"/>
      <c r="AS340" s="194"/>
      <c r="AT340" s="194"/>
      <c r="AU340" s="194"/>
      <c r="AV340" s="194"/>
      <c r="AW340" s="194"/>
      <c r="AX340" s="194"/>
      <c r="AY340" s="194"/>
      <c r="AZ340" s="194"/>
      <c r="BA340" s="194"/>
      <c r="BB340" s="194"/>
      <c r="BC340" s="194"/>
      <c r="BD340" s="194"/>
      <c r="BE340" s="194"/>
      <c r="BF340" s="194"/>
    </row>
    <row r="341" spans="1:58" x14ac:dyDescent="0.2">
      <c r="A341" s="420" t="s">
        <v>5798</v>
      </c>
      <c r="B341" s="398" t="s">
        <v>5456</v>
      </c>
      <c r="C341" s="43" t="s">
        <v>1065</v>
      </c>
      <c r="D341" s="43" t="s">
        <v>987</v>
      </c>
      <c r="E341" s="47" t="s">
        <v>988</v>
      </c>
      <c r="F341" s="20" t="s">
        <v>1947</v>
      </c>
      <c r="G341" s="165"/>
      <c r="H341" s="164"/>
      <c r="I341" s="165"/>
      <c r="J341" s="164"/>
      <c r="K341" s="164">
        <v>1000000000</v>
      </c>
      <c r="L341" s="163">
        <f t="shared" si="33"/>
        <v>1000000000</v>
      </c>
      <c r="M341" s="43" t="s">
        <v>1216</v>
      </c>
      <c r="N341" s="31"/>
      <c r="O341" s="43"/>
      <c r="P341" s="193" t="s">
        <v>1926</v>
      </c>
      <c r="Q341" s="10">
        <v>0</v>
      </c>
      <c r="R341" s="10">
        <v>100</v>
      </c>
      <c r="S341" s="10">
        <v>150</v>
      </c>
      <c r="T341" s="10">
        <v>250</v>
      </c>
      <c r="U341" s="10">
        <v>250</v>
      </c>
      <c r="V341" s="10">
        <v>250</v>
      </c>
      <c r="W341" s="10">
        <v>0</v>
      </c>
      <c r="X341" s="2"/>
      <c r="Y341" s="2"/>
      <c r="Z341" s="2"/>
      <c r="AA341" s="10"/>
      <c r="AB341" s="10"/>
      <c r="AC341" s="189" t="s">
        <v>892</v>
      </c>
      <c r="AD341" s="8"/>
      <c r="AE341" s="8"/>
      <c r="AG341" s="71"/>
      <c r="AH341" s="71"/>
      <c r="AI341" s="71"/>
    </row>
    <row r="342" spans="1:58" x14ac:dyDescent="0.2">
      <c r="A342" s="420" t="s">
        <v>5799</v>
      </c>
      <c r="B342" s="421" t="s">
        <v>5049</v>
      </c>
      <c r="C342" s="45" t="s">
        <v>1065</v>
      </c>
      <c r="D342" s="45" t="s">
        <v>987</v>
      </c>
      <c r="E342" s="74" t="s">
        <v>988</v>
      </c>
      <c r="F342" s="38" t="s">
        <v>1088</v>
      </c>
      <c r="G342" s="168"/>
      <c r="H342" s="164">
        <v>1500000000</v>
      </c>
      <c r="I342" s="168"/>
      <c r="J342" s="164">
        <v>1500000000</v>
      </c>
      <c r="K342" s="168"/>
      <c r="L342" s="163">
        <f t="shared" si="33"/>
        <v>1500000000</v>
      </c>
      <c r="M342" s="43" t="s">
        <v>1216</v>
      </c>
      <c r="N342" s="40"/>
      <c r="O342" s="43"/>
      <c r="P342" s="194" t="s">
        <v>966</v>
      </c>
      <c r="Q342" s="10">
        <v>0</v>
      </c>
      <c r="R342" s="10">
        <v>100</v>
      </c>
      <c r="S342" s="10">
        <v>200</v>
      </c>
      <c r="T342" s="10">
        <v>200</v>
      </c>
      <c r="U342" s="10">
        <v>500</v>
      </c>
      <c r="V342" s="10">
        <v>500</v>
      </c>
      <c r="W342" s="10">
        <v>0</v>
      </c>
      <c r="X342" s="381">
        <f>(600)/1500</f>
        <v>0.4</v>
      </c>
      <c r="Y342" s="2">
        <v>0</v>
      </c>
      <c r="Z342" s="381">
        <f>(900)/1500</f>
        <v>0.6</v>
      </c>
      <c r="AA342" s="10">
        <f>X342*J342/1000000</f>
        <v>600</v>
      </c>
      <c r="AB342" s="10">
        <f>Z342*J342/1000000</f>
        <v>900</v>
      </c>
      <c r="AC342" s="189" t="s">
        <v>895</v>
      </c>
      <c r="AD342" s="8">
        <v>44197</v>
      </c>
      <c r="AE342" s="8">
        <v>46203</v>
      </c>
      <c r="AF342" s="72" t="s">
        <v>637</v>
      </c>
      <c r="AG342" s="71">
        <v>1</v>
      </c>
      <c r="AH342" s="71">
        <v>3</v>
      </c>
      <c r="AI342" s="71"/>
      <c r="AJ342" s="66" t="s">
        <v>1802</v>
      </c>
      <c r="AN342" s="66" t="s">
        <v>1803</v>
      </c>
      <c r="AR342" s="66" t="s">
        <v>475</v>
      </c>
      <c r="AZ342" s="65" t="s">
        <v>1804</v>
      </c>
    </row>
    <row r="343" spans="1:58" x14ac:dyDescent="0.2">
      <c r="A343" s="420" t="s">
        <v>5800</v>
      </c>
      <c r="B343" s="421" t="s">
        <v>5050</v>
      </c>
      <c r="C343" s="45" t="s">
        <v>1065</v>
      </c>
      <c r="D343" s="45" t="s">
        <v>987</v>
      </c>
      <c r="E343" s="74" t="s">
        <v>988</v>
      </c>
      <c r="F343" s="38" t="s">
        <v>1089</v>
      </c>
      <c r="G343" s="168"/>
      <c r="H343" s="164">
        <v>200000000</v>
      </c>
      <c r="I343" s="168"/>
      <c r="J343" s="164">
        <v>200000000</v>
      </c>
      <c r="K343" s="168"/>
      <c r="L343" s="163">
        <f t="shared" si="33"/>
        <v>200000000</v>
      </c>
      <c r="M343" s="43" t="s">
        <v>1216</v>
      </c>
      <c r="N343" s="40"/>
      <c r="O343" s="43"/>
      <c r="P343" s="194" t="s">
        <v>965</v>
      </c>
      <c r="Q343" s="10">
        <v>0</v>
      </c>
      <c r="R343" s="10">
        <v>0</v>
      </c>
      <c r="S343" s="10">
        <v>50</v>
      </c>
      <c r="T343" s="10">
        <v>50</v>
      </c>
      <c r="U343" s="10">
        <v>50</v>
      </c>
      <c r="V343" s="10">
        <v>50</v>
      </c>
      <c r="W343" s="10">
        <v>0</v>
      </c>
      <c r="X343" s="381">
        <f>(120)/200</f>
        <v>0.6</v>
      </c>
      <c r="Y343" s="2">
        <v>0</v>
      </c>
      <c r="Z343" s="381">
        <f>(80)/200</f>
        <v>0.4</v>
      </c>
      <c r="AA343" s="10">
        <f>X343*J343/1000000</f>
        <v>120</v>
      </c>
      <c r="AB343" s="10">
        <f>Z343*J343/1000000</f>
        <v>80</v>
      </c>
      <c r="AC343" s="189" t="s">
        <v>896</v>
      </c>
      <c r="AD343" s="8">
        <v>44286</v>
      </c>
      <c r="AE343" s="8">
        <v>46203</v>
      </c>
      <c r="AF343" s="72" t="s">
        <v>659</v>
      </c>
      <c r="AG343" s="71">
        <v>1</v>
      </c>
      <c r="AH343" s="71"/>
      <c r="AI343" s="71"/>
      <c r="BB343" s="65" t="s">
        <v>1805</v>
      </c>
    </row>
    <row r="344" spans="1:58" s="70" customFormat="1" x14ac:dyDescent="0.2">
      <c r="A344" s="420" t="s">
        <v>5801</v>
      </c>
      <c r="B344" s="421" t="s">
        <v>4991</v>
      </c>
      <c r="C344" s="43" t="s">
        <v>1065</v>
      </c>
      <c r="D344" s="43" t="s">
        <v>987</v>
      </c>
      <c r="E344" s="47" t="s">
        <v>988</v>
      </c>
      <c r="F344" s="55" t="s">
        <v>6009</v>
      </c>
      <c r="G344" s="167"/>
      <c r="H344" s="166">
        <v>350000000</v>
      </c>
      <c r="I344" s="167"/>
      <c r="J344" s="166">
        <v>350000000</v>
      </c>
      <c r="K344" s="167"/>
      <c r="L344" s="163">
        <f t="shared" si="33"/>
        <v>350000000</v>
      </c>
      <c r="M344" s="43" t="s">
        <v>1216</v>
      </c>
      <c r="N344" s="40"/>
      <c r="O344" s="43"/>
      <c r="P344" s="194" t="s">
        <v>966</v>
      </c>
      <c r="Q344" s="10">
        <v>0</v>
      </c>
      <c r="R344" s="10">
        <v>70</v>
      </c>
      <c r="S344" s="10">
        <v>105</v>
      </c>
      <c r="T344" s="10">
        <v>105</v>
      </c>
      <c r="U344" s="10">
        <v>70</v>
      </c>
      <c r="V344" s="10">
        <v>0</v>
      </c>
      <c r="W344" s="10">
        <v>0</v>
      </c>
      <c r="X344" s="2">
        <v>0</v>
      </c>
      <c r="Y344" s="2">
        <v>0</v>
      </c>
      <c r="Z344" s="2">
        <v>1</v>
      </c>
      <c r="AA344" s="10">
        <f>X344*J344/1000000</f>
        <v>0</v>
      </c>
      <c r="AB344" s="10">
        <f>Z344*J344/1000000</f>
        <v>350</v>
      </c>
      <c r="AC344" s="189" t="s">
        <v>897</v>
      </c>
      <c r="AD344" s="8">
        <v>44562</v>
      </c>
      <c r="AE344" s="8">
        <v>46203</v>
      </c>
      <c r="AF344" s="72" t="s">
        <v>955</v>
      </c>
      <c r="AG344" s="71">
        <v>3</v>
      </c>
      <c r="AH344" s="71"/>
      <c r="AI344" s="71"/>
      <c r="AJ344" s="194"/>
      <c r="AK344" s="194"/>
      <c r="AL344" s="194"/>
      <c r="AM344" s="194"/>
      <c r="AN344" s="194"/>
      <c r="AO344" s="194"/>
      <c r="AP344" s="194"/>
      <c r="AQ344" s="194"/>
      <c r="AR344" s="194"/>
      <c r="AS344" s="194"/>
      <c r="AT344" s="194"/>
      <c r="AU344" s="194"/>
      <c r="AV344" s="194"/>
      <c r="AW344" s="194"/>
      <c r="AX344" s="194"/>
      <c r="AY344" s="194"/>
      <c r="AZ344" s="194"/>
      <c r="BA344" s="194"/>
      <c r="BB344" s="65" t="s">
        <v>1806</v>
      </c>
      <c r="BC344" s="194"/>
      <c r="BD344" s="194"/>
      <c r="BE344" s="194"/>
      <c r="BF344" s="194"/>
    </row>
    <row r="345" spans="1:58" s="70" customFormat="1" ht="15" x14ac:dyDescent="0.2">
      <c r="A345" s="420"/>
      <c r="B345" s="421"/>
      <c r="C345" s="43"/>
      <c r="D345" s="43"/>
      <c r="E345" s="47"/>
      <c r="F345" s="38"/>
      <c r="G345" s="167"/>
      <c r="H345" s="166"/>
      <c r="I345" s="167"/>
      <c r="J345" s="166"/>
      <c r="K345" s="167"/>
      <c r="L345" s="167"/>
      <c r="M345" s="43"/>
      <c r="N345" s="40"/>
      <c r="O345" s="43"/>
      <c r="P345" s="194"/>
      <c r="Q345" s="10"/>
      <c r="R345" s="10"/>
      <c r="S345" s="10"/>
      <c r="T345" s="10"/>
      <c r="U345" s="10"/>
      <c r="V345" s="10"/>
      <c r="W345" s="10"/>
      <c r="X345" s="2"/>
      <c r="Y345" s="2"/>
      <c r="Z345" s="2"/>
      <c r="AA345" s="10"/>
      <c r="AB345" s="10"/>
      <c r="AC345" s="189"/>
      <c r="AD345" s="8"/>
      <c r="AE345" s="8"/>
      <c r="AF345" s="72"/>
      <c r="AG345" s="71"/>
      <c r="AH345" s="71"/>
      <c r="AI345" s="71"/>
      <c r="AJ345" s="194"/>
      <c r="AK345" s="194"/>
      <c r="AL345" s="194"/>
      <c r="AM345" s="194"/>
      <c r="AN345" s="194"/>
      <c r="AO345" s="194"/>
      <c r="AP345" s="194"/>
      <c r="AQ345" s="194"/>
      <c r="AR345" s="194"/>
      <c r="AS345" s="194"/>
      <c r="AT345" s="194"/>
      <c r="AU345" s="194"/>
      <c r="AV345" s="194"/>
      <c r="AW345" s="194"/>
      <c r="AX345" s="194"/>
      <c r="AY345" s="194"/>
      <c r="AZ345" s="194"/>
      <c r="BA345" s="194"/>
      <c r="BB345" s="65" t="s">
        <v>206</v>
      </c>
      <c r="BC345" s="194"/>
      <c r="BD345" s="194"/>
      <c r="BE345" s="194"/>
      <c r="BF345" s="194"/>
    </row>
    <row r="346" spans="1:58" ht="15" x14ac:dyDescent="0.2">
      <c r="A346" s="420"/>
      <c r="C346" s="43"/>
      <c r="D346" s="43"/>
      <c r="E346" s="47"/>
      <c r="F346" s="38"/>
      <c r="G346" s="167"/>
      <c r="H346" s="166"/>
      <c r="I346" s="167"/>
      <c r="J346" s="166"/>
      <c r="K346" s="167"/>
      <c r="L346" s="167"/>
      <c r="M346" s="43"/>
      <c r="N346" s="40"/>
      <c r="O346" s="43"/>
      <c r="Q346" s="10"/>
      <c r="R346" s="10"/>
      <c r="S346" s="10"/>
      <c r="T346" s="10"/>
      <c r="U346" s="10"/>
      <c r="V346" s="10"/>
      <c r="W346" s="10"/>
      <c r="X346" s="2"/>
      <c r="Y346" s="2"/>
      <c r="Z346" s="2"/>
      <c r="AA346" s="10"/>
      <c r="AB346" s="10"/>
      <c r="AC346" s="189"/>
      <c r="AD346" s="8"/>
      <c r="AE346" s="8"/>
      <c r="AG346" s="71"/>
      <c r="AH346" s="71"/>
      <c r="AI346" s="71"/>
      <c r="BB346" s="65" t="s">
        <v>207</v>
      </c>
    </row>
    <row r="347" spans="1:58" x14ac:dyDescent="0.2">
      <c r="A347" s="420" t="s">
        <v>5802</v>
      </c>
      <c r="B347" s="421" t="s">
        <v>4993</v>
      </c>
      <c r="C347" s="43" t="s">
        <v>1065</v>
      </c>
      <c r="D347" s="43" t="s">
        <v>987</v>
      </c>
      <c r="E347" s="47" t="s">
        <v>988</v>
      </c>
      <c r="F347" s="55" t="s">
        <v>1281</v>
      </c>
      <c r="G347" s="166">
        <v>580000000</v>
      </c>
      <c r="H347" s="167"/>
      <c r="I347" s="166">
        <v>1000000000</v>
      </c>
      <c r="J347" s="166">
        <v>1580000000</v>
      </c>
      <c r="K347" s="166"/>
      <c r="L347" s="163">
        <f>J347+K347</f>
        <v>1580000000</v>
      </c>
      <c r="M347" s="45" t="s">
        <v>1217</v>
      </c>
      <c r="N347" s="40"/>
      <c r="O347" s="45"/>
      <c r="P347" s="194" t="s">
        <v>966</v>
      </c>
      <c r="Q347" s="10">
        <v>0</v>
      </c>
      <c r="R347" s="10">
        <v>0</v>
      </c>
      <c r="S347" s="10">
        <v>300</v>
      </c>
      <c r="T347" s="10">
        <v>300</v>
      </c>
      <c r="U347" s="10">
        <v>350</v>
      </c>
      <c r="V347" s="10">
        <v>350</v>
      </c>
      <c r="W347" s="10">
        <v>280</v>
      </c>
      <c r="X347" s="2">
        <v>0</v>
      </c>
      <c r="Y347" s="2">
        <v>0</v>
      </c>
      <c r="Z347" s="2">
        <v>1</v>
      </c>
      <c r="AA347" s="10">
        <f>X347*J347/1000000</f>
        <v>0</v>
      </c>
      <c r="AB347" s="10">
        <f>Z347*J347/1000000</f>
        <v>1580</v>
      </c>
      <c r="AC347" s="189" t="s">
        <v>894</v>
      </c>
      <c r="AD347" s="8">
        <v>44197</v>
      </c>
      <c r="AE347" s="8">
        <v>46203</v>
      </c>
      <c r="AF347" s="72" t="s">
        <v>642</v>
      </c>
      <c r="AG347" s="71">
        <v>1</v>
      </c>
      <c r="AH347" s="71">
        <v>1</v>
      </c>
      <c r="AI347" s="71"/>
      <c r="AN347" s="66" t="s">
        <v>1807</v>
      </c>
      <c r="AR347" s="65" t="s">
        <v>1808</v>
      </c>
    </row>
    <row r="348" spans="1:58" x14ac:dyDescent="0.2">
      <c r="A348" s="420" t="s">
        <v>5803</v>
      </c>
      <c r="B348" s="21" t="s">
        <v>5047</v>
      </c>
      <c r="C348" s="45" t="s">
        <v>1065</v>
      </c>
      <c r="D348" s="45" t="s">
        <v>987</v>
      </c>
      <c r="E348" s="74" t="s">
        <v>988</v>
      </c>
      <c r="F348" s="38" t="s">
        <v>1090</v>
      </c>
      <c r="G348" s="168"/>
      <c r="H348" s="164">
        <v>300000000</v>
      </c>
      <c r="I348" s="168"/>
      <c r="J348" s="164">
        <v>300000000</v>
      </c>
      <c r="K348" s="168"/>
      <c r="L348" s="163">
        <f>J348+K348</f>
        <v>300000000</v>
      </c>
      <c r="M348" s="43" t="s">
        <v>1216</v>
      </c>
      <c r="N348" s="40"/>
      <c r="O348" s="43"/>
      <c r="P348" s="194" t="s">
        <v>966</v>
      </c>
      <c r="Q348" s="10">
        <v>0</v>
      </c>
      <c r="R348" s="10">
        <v>25</v>
      </c>
      <c r="S348" s="10">
        <v>50</v>
      </c>
      <c r="T348" s="10">
        <v>75</v>
      </c>
      <c r="U348" s="10">
        <v>75</v>
      </c>
      <c r="V348" s="10">
        <v>75</v>
      </c>
      <c r="W348" s="10">
        <v>0</v>
      </c>
      <c r="X348" s="2">
        <v>0</v>
      </c>
      <c r="Y348" s="2">
        <v>0</v>
      </c>
      <c r="Z348" s="2">
        <v>0</v>
      </c>
      <c r="AA348" s="10">
        <f>X348*J348/1000000</f>
        <v>0</v>
      </c>
      <c r="AB348" s="10">
        <f>Z348*J348/1000000</f>
        <v>0</v>
      </c>
      <c r="AC348" s="189" t="s">
        <v>893</v>
      </c>
      <c r="AD348" s="8">
        <v>44197</v>
      </c>
      <c r="AE348" s="8">
        <v>46203</v>
      </c>
      <c r="AF348" s="72" t="s">
        <v>658</v>
      </c>
      <c r="AG348" s="71">
        <v>1</v>
      </c>
      <c r="AH348" s="71">
        <v>1</v>
      </c>
      <c r="AI348" s="71"/>
      <c r="AN348" s="66" t="s">
        <v>1809</v>
      </c>
      <c r="AZ348" s="65" t="s">
        <v>1804</v>
      </c>
    </row>
    <row r="349" spans="1:58" x14ac:dyDescent="0.2">
      <c r="A349" s="420" t="s">
        <v>5804</v>
      </c>
      <c r="B349" s="421" t="s">
        <v>4995</v>
      </c>
      <c r="C349" s="43" t="s">
        <v>1065</v>
      </c>
      <c r="D349" s="43" t="s">
        <v>987</v>
      </c>
      <c r="E349" s="47" t="s">
        <v>988</v>
      </c>
      <c r="F349" s="38" t="s">
        <v>1102</v>
      </c>
      <c r="G349" s="167"/>
      <c r="H349" s="166">
        <v>600000000</v>
      </c>
      <c r="I349" s="167"/>
      <c r="J349" s="166">
        <v>600000000</v>
      </c>
      <c r="K349" s="167"/>
      <c r="L349" s="163">
        <f>J349+K349</f>
        <v>600000000</v>
      </c>
      <c r="M349" s="45" t="s">
        <v>1217</v>
      </c>
      <c r="N349" s="38"/>
      <c r="O349" s="45"/>
      <c r="P349" s="194" t="s">
        <v>965</v>
      </c>
      <c r="Q349" s="10">
        <v>0</v>
      </c>
      <c r="R349" s="10">
        <v>100</v>
      </c>
      <c r="S349" s="10">
        <v>150</v>
      </c>
      <c r="T349" s="10">
        <v>200</v>
      </c>
      <c r="U349" s="10">
        <v>50</v>
      </c>
      <c r="V349" s="10">
        <v>50</v>
      </c>
      <c r="W349" s="10">
        <v>50</v>
      </c>
      <c r="X349" s="2">
        <v>0</v>
      </c>
      <c r="Y349" s="2">
        <v>0</v>
      </c>
      <c r="Z349" s="2">
        <v>0.4</v>
      </c>
      <c r="AA349" s="10">
        <f>X349*J349/1000000</f>
        <v>0</v>
      </c>
      <c r="AB349" s="10">
        <f>Z349*J349/1000000</f>
        <v>240</v>
      </c>
      <c r="AC349" s="189" t="s">
        <v>841</v>
      </c>
      <c r="AD349" s="8">
        <v>44197</v>
      </c>
      <c r="AE349" s="8">
        <v>46203</v>
      </c>
      <c r="AF349" s="72" t="s">
        <v>644</v>
      </c>
      <c r="AG349" s="71">
        <v>1</v>
      </c>
      <c r="AH349" s="71"/>
      <c r="AI349" s="71"/>
      <c r="AX349" s="65" t="s">
        <v>1810</v>
      </c>
    </row>
    <row r="350" spans="1:58" x14ac:dyDescent="0.2">
      <c r="A350" s="420" t="s">
        <v>5805</v>
      </c>
      <c r="B350" s="19" t="s">
        <v>5545</v>
      </c>
      <c r="C350" s="43" t="s">
        <v>1065</v>
      </c>
      <c r="D350" s="58" t="s">
        <v>1279</v>
      </c>
      <c r="E350" s="74" t="s">
        <v>1256</v>
      </c>
      <c r="F350" s="6" t="s">
        <v>1280</v>
      </c>
      <c r="G350" s="168"/>
      <c r="H350" s="164">
        <v>0</v>
      </c>
      <c r="I350" s="164"/>
      <c r="J350" s="164">
        <v>0</v>
      </c>
      <c r="K350" s="164"/>
      <c r="L350" s="163">
        <f>J350+K350</f>
        <v>0</v>
      </c>
      <c r="M350" s="45"/>
      <c r="N350" s="40"/>
      <c r="O350" s="45"/>
      <c r="Q350" s="10">
        <v>0</v>
      </c>
      <c r="R350" s="10">
        <v>0</v>
      </c>
      <c r="S350" s="10">
        <v>0</v>
      </c>
      <c r="T350" s="10">
        <v>0</v>
      </c>
      <c r="U350" s="10">
        <v>0</v>
      </c>
      <c r="V350" s="10">
        <v>0</v>
      </c>
      <c r="W350" s="10">
        <v>0</v>
      </c>
      <c r="X350" s="2">
        <v>0</v>
      </c>
      <c r="Y350" s="2">
        <v>0</v>
      </c>
      <c r="Z350" s="2">
        <v>0</v>
      </c>
      <c r="AA350" s="10">
        <f>X350*J350/1000000</f>
        <v>0</v>
      </c>
      <c r="AB350" s="10">
        <f>Z350*J350/1000000</f>
        <v>0</v>
      </c>
      <c r="AC350" s="189"/>
      <c r="AD350" s="193"/>
      <c r="AE350" s="193"/>
      <c r="AF350" s="72" t="s">
        <v>698</v>
      </c>
      <c r="AG350" s="71"/>
      <c r="AH350" s="71">
        <v>1</v>
      </c>
      <c r="AI350" s="71"/>
      <c r="AN350" s="66" t="s">
        <v>1795</v>
      </c>
    </row>
    <row r="351" spans="1:58" s="70" customFormat="1" x14ac:dyDescent="0.2">
      <c r="A351" s="420" t="s">
        <v>5806</v>
      </c>
      <c r="B351" s="476" t="s">
        <v>5546</v>
      </c>
      <c r="C351" s="45" t="s">
        <v>1014</v>
      </c>
      <c r="D351" s="45" t="s">
        <v>1001</v>
      </c>
      <c r="E351" s="74" t="s">
        <v>1071</v>
      </c>
      <c r="F351" s="38" t="s">
        <v>1106</v>
      </c>
      <c r="G351" s="168"/>
      <c r="H351" s="164">
        <v>4400000000</v>
      </c>
      <c r="I351" s="168"/>
      <c r="J351" s="164">
        <v>4400000000</v>
      </c>
      <c r="K351" s="168"/>
      <c r="L351" s="163">
        <f>J351+K351</f>
        <v>4400000000</v>
      </c>
      <c r="M351" s="45" t="s">
        <v>1219</v>
      </c>
      <c r="N351" s="38" t="s">
        <v>1107</v>
      </c>
      <c r="O351" s="45"/>
      <c r="P351" s="194" t="s">
        <v>965</v>
      </c>
      <c r="Q351" s="10">
        <v>0</v>
      </c>
      <c r="R351" s="10">
        <v>400</v>
      </c>
      <c r="S351" s="10">
        <v>1000</v>
      </c>
      <c r="T351" s="10">
        <v>1000</v>
      </c>
      <c r="U351" s="10">
        <v>1000</v>
      </c>
      <c r="V351" s="10">
        <v>1000</v>
      </c>
      <c r="W351" s="10">
        <v>0</v>
      </c>
      <c r="X351" s="2">
        <v>0</v>
      </c>
      <c r="Y351" s="2">
        <v>0</v>
      </c>
      <c r="Z351" s="2">
        <v>0.4</v>
      </c>
      <c r="AA351" s="10">
        <f>X351*J351/1000000</f>
        <v>0</v>
      </c>
      <c r="AB351" s="10">
        <f>Z351*J351/1000000</f>
        <v>1760</v>
      </c>
      <c r="AC351" s="232"/>
      <c r="AD351" s="19"/>
      <c r="AE351" s="19"/>
      <c r="AF351" s="72" t="s">
        <v>757</v>
      </c>
      <c r="AG351" s="71">
        <v>3</v>
      </c>
      <c r="AH351" s="71">
        <v>2</v>
      </c>
      <c r="AI351" s="71">
        <v>7</v>
      </c>
      <c r="AJ351" s="194"/>
      <c r="AK351" s="194"/>
      <c r="AL351" s="66" t="s">
        <v>1811</v>
      </c>
      <c r="AM351" s="194"/>
      <c r="AN351" s="194"/>
      <c r="AO351" s="194"/>
      <c r="AP351" s="66" t="s">
        <v>1812</v>
      </c>
      <c r="AQ351" s="194"/>
      <c r="AR351" s="194"/>
      <c r="AS351" s="194"/>
      <c r="AT351" s="335" t="s">
        <v>4001</v>
      </c>
      <c r="AU351" s="194"/>
      <c r="AV351" s="194"/>
      <c r="AW351" s="194"/>
      <c r="AX351" s="194"/>
      <c r="AY351" s="194"/>
      <c r="AZ351" s="194"/>
      <c r="BA351" s="194"/>
      <c r="BB351" s="65" t="s">
        <v>1813</v>
      </c>
      <c r="BC351" s="194"/>
      <c r="BD351" s="194"/>
      <c r="BE351" s="194"/>
      <c r="BF351" s="194"/>
    </row>
    <row r="352" spans="1:58" s="70" customFormat="1" x14ac:dyDescent="0.2">
      <c r="A352" s="420"/>
      <c r="B352" s="420"/>
      <c r="C352" s="45"/>
      <c r="D352" s="45"/>
      <c r="E352" s="74"/>
      <c r="F352" s="193"/>
      <c r="G352" s="168"/>
      <c r="H352" s="164"/>
      <c r="I352" s="168"/>
      <c r="J352" s="164"/>
      <c r="K352" s="168"/>
      <c r="L352" s="168"/>
      <c r="M352" s="45"/>
      <c r="N352" s="38"/>
      <c r="O352" s="45"/>
      <c r="P352" s="194"/>
      <c r="Q352" s="10"/>
      <c r="R352" s="10"/>
      <c r="S352" s="10"/>
      <c r="T352" s="10"/>
      <c r="U352" s="10"/>
      <c r="V352" s="10"/>
      <c r="W352" s="10"/>
      <c r="X352" s="2"/>
      <c r="Y352" s="2"/>
      <c r="Z352" s="2"/>
      <c r="AA352" s="10"/>
      <c r="AB352" s="10"/>
      <c r="AC352" s="189"/>
      <c r="AD352" s="193"/>
      <c r="AE352" s="193"/>
      <c r="AF352" s="72"/>
      <c r="AG352" s="71"/>
      <c r="AH352" s="71"/>
      <c r="AI352" s="71"/>
      <c r="AJ352" s="194"/>
      <c r="AK352" s="194"/>
      <c r="AL352" s="193"/>
      <c r="AM352" s="194"/>
      <c r="AN352" s="194"/>
      <c r="AO352" s="194"/>
      <c r="AP352" s="334" t="s">
        <v>3999</v>
      </c>
      <c r="AQ352" s="194"/>
      <c r="AR352" s="194"/>
      <c r="AS352" s="194"/>
      <c r="AT352" s="334" t="s">
        <v>3999</v>
      </c>
      <c r="AU352" s="194"/>
      <c r="AV352" s="194"/>
      <c r="AW352" s="194"/>
      <c r="AX352" s="334" t="s">
        <v>3999</v>
      </c>
      <c r="AY352" s="194"/>
      <c r="AZ352" s="194"/>
      <c r="BA352" s="194"/>
      <c r="BB352" s="67" t="s">
        <v>1814</v>
      </c>
      <c r="BC352" s="194"/>
      <c r="BD352" s="194"/>
      <c r="BE352" s="194"/>
      <c r="BF352" s="194"/>
    </row>
    <row r="353" spans="1:58" x14ac:dyDescent="0.2">
      <c r="A353" s="420"/>
      <c r="B353" s="420"/>
      <c r="C353" s="45"/>
      <c r="D353" s="45"/>
      <c r="E353" s="74"/>
      <c r="F353" s="193"/>
      <c r="G353" s="168"/>
      <c r="H353" s="164"/>
      <c r="I353" s="168"/>
      <c r="J353" s="164"/>
      <c r="K353" s="168"/>
      <c r="L353" s="168"/>
      <c r="M353" s="45"/>
      <c r="N353" s="38"/>
      <c r="O353" s="45"/>
      <c r="Q353" s="10"/>
      <c r="R353" s="10"/>
      <c r="S353" s="10"/>
      <c r="T353" s="10"/>
      <c r="U353" s="10"/>
      <c r="V353" s="10"/>
      <c r="W353" s="10"/>
      <c r="X353" s="2"/>
      <c r="Y353" s="2"/>
      <c r="Z353" s="2"/>
      <c r="AA353" s="10"/>
      <c r="AB353" s="10"/>
      <c r="AC353" s="189"/>
      <c r="AD353" s="193"/>
      <c r="AE353" s="193"/>
      <c r="AG353" s="71"/>
      <c r="AH353" s="71"/>
      <c r="AI353" s="71"/>
      <c r="AL353" s="193"/>
      <c r="AP353" s="335" t="s">
        <v>4000</v>
      </c>
      <c r="AT353" s="335" t="s">
        <v>4000</v>
      </c>
      <c r="AX353" s="335" t="s">
        <v>4000</v>
      </c>
      <c r="BB353" s="67" t="s">
        <v>1815</v>
      </c>
    </row>
    <row r="354" spans="1:58" s="279" customFormat="1" x14ac:dyDescent="0.2">
      <c r="A354" s="420" t="s">
        <v>5807</v>
      </c>
      <c r="B354" s="19" t="s">
        <v>5547</v>
      </c>
      <c r="C354" s="45" t="s">
        <v>1014</v>
      </c>
      <c r="D354" s="45" t="s">
        <v>1001</v>
      </c>
      <c r="E354" s="74" t="s">
        <v>1256</v>
      </c>
      <c r="F354" s="6" t="s">
        <v>1282</v>
      </c>
      <c r="G354" s="168"/>
      <c r="H354" s="164">
        <v>0</v>
      </c>
      <c r="I354" s="164"/>
      <c r="J354" s="164">
        <v>0</v>
      </c>
      <c r="K354" s="164"/>
      <c r="L354" s="163">
        <f>J354+K354</f>
        <v>0</v>
      </c>
      <c r="M354" s="45"/>
      <c r="N354" s="40"/>
      <c r="O354" s="45"/>
      <c r="P354" s="194"/>
      <c r="Q354" s="10">
        <v>0</v>
      </c>
      <c r="R354" s="10">
        <v>0</v>
      </c>
      <c r="S354" s="10">
        <v>0</v>
      </c>
      <c r="T354" s="10">
        <v>0</v>
      </c>
      <c r="U354" s="10">
        <v>0</v>
      </c>
      <c r="V354" s="10">
        <v>0</v>
      </c>
      <c r="W354" s="10">
        <v>0</v>
      </c>
      <c r="X354" s="2">
        <v>0</v>
      </c>
      <c r="Y354" s="2">
        <v>0</v>
      </c>
      <c r="Z354" s="2">
        <v>0</v>
      </c>
      <c r="AA354" s="10">
        <f>X354*J354/1000000</f>
        <v>0</v>
      </c>
      <c r="AB354" s="10">
        <f>Z354*J354/1000000</f>
        <v>0</v>
      </c>
      <c r="AC354" s="189"/>
      <c r="AD354" s="193"/>
      <c r="AE354" s="193"/>
      <c r="AF354" s="72" t="s">
        <v>758</v>
      </c>
      <c r="AG354" s="71">
        <v>2</v>
      </c>
      <c r="AH354" s="71">
        <v>2</v>
      </c>
      <c r="AI354" s="71">
        <v>4</v>
      </c>
      <c r="AJ354" s="194"/>
      <c r="AK354" s="194"/>
      <c r="AL354" s="194"/>
      <c r="AM354" s="194"/>
      <c r="AN354" s="194"/>
      <c r="AO354" s="335" t="s">
        <v>4002</v>
      </c>
      <c r="AP354" s="66" t="s">
        <v>490</v>
      </c>
      <c r="AQ354" s="194"/>
      <c r="AR354" s="335" t="s">
        <v>4003</v>
      </c>
      <c r="AS354" s="194"/>
      <c r="AT354" s="194"/>
      <c r="AU354" s="66" t="s">
        <v>1816</v>
      </c>
      <c r="AV354" s="194"/>
      <c r="AW354" s="194"/>
      <c r="AX354" s="194"/>
      <c r="AY354" s="194"/>
      <c r="AZ354" s="65" t="s">
        <v>1817</v>
      </c>
      <c r="BA354" s="194"/>
      <c r="BB354" s="194"/>
      <c r="BC354" s="65" t="s">
        <v>1818</v>
      </c>
      <c r="BD354" s="194"/>
      <c r="BE354" s="194"/>
      <c r="BF354" s="194"/>
    </row>
    <row r="355" spans="1:58" x14ac:dyDescent="0.2">
      <c r="A355" s="420"/>
      <c r="B355" s="420"/>
      <c r="C355" s="45"/>
      <c r="D355" s="45"/>
      <c r="E355" s="74"/>
      <c r="F355" s="6"/>
      <c r="G355" s="168"/>
      <c r="H355" s="164"/>
      <c r="I355" s="164"/>
      <c r="J355" s="164"/>
      <c r="K355" s="164"/>
      <c r="L355" s="163"/>
      <c r="M355" s="45"/>
      <c r="N355" s="40"/>
      <c r="O355" s="45"/>
      <c r="P355" s="279"/>
      <c r="Q355" s="10"/>
      <c r="R355" s="10"/>
      <c r="S355" s="10"/>
      <c r="T355" s="10"/>
      <c r="U355" s="10"/>
      <c r="V355" s="10"/>
      <c r="W355" s="10"/>
      <c r="X355" s="2"/>
      <c r="Y355" s="2"/>
      <c r="Z355" s="2"/>
      <c r="AA355" s="10"/>
      <c r="AB355" s="10"/>
      <c r="AC355" s="189"/>
      <c r="AD355" s="278"/>
      <c r="AE355" s="278"/>
      <c r="AG355" s="71"/>
      <c r="AH355" s="71"/>
      <c r="AI355" s="71"/>
      <c r="AJ355" s="279"/>
      <c r="AK355" s="279"/>
      <c r="AL355" s="279"/>
      <c r="AM355" s="279"/>
      <c r="AN355" s="279"/>
      <c r="AO355" s="279"/>
      <c r="AP355" s="334" t="s">
        <v>3830</v>
      </c>
      <c r="AQ355" s="279"/>
      <c r="AR355" s="279"/>
      <c r="AS355" s="279"/>
      <c r="AT355" s="279"/>
      <c r="AU355" s="278"/>
      <c r="AV355" s="279"/>
      <c r="AW355" s="279"/>
      <c r="AX355" s="335" t="s">
        <v>3990</v>
      </c>
      <c r="AY355" s="279"/>
      <c r="AZ355" s="279"/>
      <c r="BA355" s="279"/>
      <c r="BB355" s="279"/>
      <c r="BC355" s="279"/>
      <c r="BD355" s="279"/>
      <c r="BE355" s="279"/>
      <c r="BF355" s="279"/>
    </row>
    <row r="356" spans="1:58" x14ac:dyDescent="0.2">
      <c r="A356" s="420" t="s">
        <v>5808</v>
      </c>
      <c r="B356" s="21" t="s">
        <v>4997</v>
      </c>
      <c r="C356" s="45" t="s">
        <v>1014</v>
      </c>
      <c r="D356" s="45" t="s">
        <v>1001</v>
      </c>
      <c r="E356" s="74" t="s">
        <v>988</v>
      </c>
      <c r="F356" s="38" t="s">
        <v>1108</v>
      </c>
      <c r="G356" s="164">
        <v>400000000</v>
      </c>
      <c r="H356" s="164">
        <v>200000000</v>
      </c>
      <c r="I356" s="168"/>
      <c r="J356" s="164">
        <v>600000000</v>
      </c>
      <c r="K356" s="168"/>
      <c r="L356" s="163">
        <f>J356+K356</f>
        <v>600000000</v>
      </c>
      <c r="M356" s="45" t="s">
        <v>1219</v>
      </c>
      <c r="N356" s="38" t="s">
        <v>1107</v>
      </c>
      <c r="O356" s="45"/>
      <c r="P356" s="194" t="s">
        <v>965</v>
      </c>
      <c r="Q356" s="10">
        <v>0</v>
      </c>
      <c r="R356" s="10">
        <v>200</v>
      </c>
      <c r="S356" s="10">
        <v>200</v>
      </c>
      <c r="T356" s="10">
        <v>200</v>
      </c>
      <c r="U356" s="10">
        <v>0</v>
      </c>
      <c r="V356" s="10">
        <v>0</v>
      </c>
      <c r="W356" s="10">
        <v>0</v>
      </c>
      <c r="X356" s="2">
        <v>0</v>
      </c>
      <c r="Y356" s="2">
        <v>0</v>
      </c>
      <c r="Z356" s="2">
        <v>0</v>
      </c>
      <c r="AA356" s="10">
        <f>X356*J356/1000000</f>
        <v>0</v>
      </c>
      <c r="AB356" s="10">
        <f>Z356*J356/1000000</f>
        <v>0</v>
      </c>
      <c r="AC356" s="189" t="s">
        <v>844</v>
      </c>
      <c r="AD356" s="8">
        <v>44197</v>
      </c>
      <c r="AE356" s="8">
        <v>46022</v>
      </c>
      <c r="AF356" s="72" t="s">
        <v>604</v>
      </c>
      <c r="AG356" s="71">
        <v>2</v>
      </c>
      <c r="AH356" s="71"/>
      <c r="AI356" s="71"/>
      <c r="AP356" s="65" t="s">
        <v>1302</v>
      </c>
      <c r="BB356" s="65" t="s">
        <v>1303</v>
      </c>
    </row>
    <row r="357" spans="1:58" x14ac:dyDescent="0.2">
      <c r="A357" s="420" t="s">
        <v>5809</v>
      </c>
      <c r="B357" s="421" t="s">
        <v>4999</v>
      </c>
      <c r="C357" s="43" t="s">
        <v>1014</v>
      </c>
      <c r="D357" s="43" t="s">
        <v>1001</v>
      </c>
      <c r="E357" s="47" t="s">
        <v>988</v>
      </c>
      <c r="F357" s="40" t="s">
        <v>1091</v>
      </c>
      <c r="G357" s="167"/>
      <c r="H357" s="166">
        <v>400000000</v>
      </c>
      <c r="I357" s="167"/>
      <c r="J357" s="166">
        <v>400000000</v>
      </c>
      <c r="K357" s="167"/>
      <c r="L357" s="163">
        <f>J357+K357</f>
        <v>400000000</v>
      </c>
      <c r="M357" s="43" t="s">
        <v>1216</v>
      </c>
      <c r="N357" s="55" t="s">
        <v>1210</v>
      </c>
      <c r="O357" s="43"/>
      <c r="P357" s="194" t="s">
        <v>966</v>
      </c>
      <c r="Q357" s="10">
        <v>0</v>
      </c>
      <c r="R357" s="10">
        <v>25</v>
      </c>
      <c r="S357" s="10">
        <v>50</v>
      </c>
      <c r="T357" s="10">
        <v>75</v>
      </c>
      <c r="U357" s="10">
        <v>100</v>
      </c>
      <c r="V357" s="10">
        <v>100</v>
      </c>
      <c r="W357" s="10">
        <v>50</v>
      </c>
      <c r="X357" s="2">
        <v>0</v>
      </c>
      <c r="Y357" s="2">
        <v>0</v>
      </c>
      <c r="Z357" s="2">
        <v>0.4</v>
      </c>
      <c r="AA357" s="10">
        <f>X357*J357/1000000</f>
        <v>0</v>
      </c>
      <c r="AB357" s="10">
        <f>Z357*J357/1000000</f>
        <v>160</v>
      </c>
      <c r="AC357" s="189" t="s">
        <v>846</v>
      </c>
      <c r="AD357" s="8">
        <v>44197</v>
      </c>
      <c r="AE357" s="8">
        <v>46203</v>
      </c>
      <c r="AF357" s="72" t="s">
        <v>756</v>
      </c>
      <c r="AG357" s="71">
        <v>2</v>
      </c>
      <c r="AH357" s="71">
        <v>1</v>
      </c>
      <c r="AI357" s="71">
        <v>2</v>
      </c>
      <c r="AK357" s="66" t="s">
        <v>1819</v>
      </c>
      <c r="AN357" s="335" t="s">
        <v>3998</v>
      </c>
      <c r="AR357" s="65" t="s">
        <v>1820</v>
      </c>
      <c r="AX357" s="335" t="s">
        <v>3882</v>
      </c>
      <c r="BD357" s="65" t="s">
        <v>501</v>
      </c>
    </row>
    <row r="358" spans="1:58" s="70" customFormat="1" x14ac:dyDescent="0.2">
      <c r="A358" s="420" t="s">
        <v>5810</v>
      </c>
      <c r="B358" s="21" t="s">
        <v>5051</v>
      </c>
      <c r="C358" s="45" t="s">
        <v>1014</v>
      </c>
      <c r="D358" s="45" t="s">
        <v>1001</v>
      </c>
      <c r="E358" s="74" t="s">
        <v>988</v>
      </c>
      <c r="F358" s="38" t="s">
        <v>3361</v>
      </c>
      <c r="G358" s="168"/>
      <c r="H358" s="164">
        <v>10000000</v>
      </c>
      <c r="I358" s="168"/>
      <c r="J358" s="164">
        <v>10000000</v>
      </c>
      <c r="K358" s="168"/>
      <c r="L358" s="163">
        <f>J358+K358</f>
        <v>10000000</v>
      </c>
      <c r="M358" s="45" t="s">
        <v>1231</v>
      </c>
      <c r="N358" s="40"/>
      <c r="O358" s="45"/>
      <c r="P358" s="194" t="s">
        <v>965</v>
      </c>
      <c r="Q358" s="10">
        <v>0</v>
      </c>
      <c r="R358" s="10">
        <v>0.5</v>
      </c>
      <c r="S358" s="10">
        <v>2</v>
      </c>
      <c r="T358" s="10">
        <v>1.5</v>
      </c>
      <c r="U358" s="10">
        <v>2</v>
      </c>
      <c r="V358" s="10">
        <v>2.5</v>
      </c>
      <c r="W358" s="10">
        <v>1.5</v>
      </c>
      <c r="X358" s="2">
        <v>0</v>
      </c>
      <c r="Y358" s="2">
        <v>0</v>
      </c>
      <c r="Z358" s="2">
        <v>0</v>
      </c>
      <c r="AA358" s="10">
        <f>X358*J358/1000000</f>
        <v>0</v>
      </c>
      <c r="AB358" s="10">
        <f>Z358*J358/1000000</f>
        <v>0</v>
      </c>
      <c r="AC358" s="189" t="s">
        <v>847</v>
      </c>
      <c r="AD358" s="8">
        <v>44197</v>
      </c>
      <c r="AE358" s="8">
        <v>46203</v>
      </c>
      <c r="AF358" s="72" t="s">
        <v>753</v>
      </c>
      <c r="AG358" s="71">
        <v>2</v>
      </c>
      <c r="AH358" s="71">
        <v>1</v>
      </c>
      <c r="AI358" s="71">
        <v>3</v>
      </c>
      <c r="AJ358" s="194"/>
      <c r="AK358" s="194"/>
      <c r="AL358" s="194"/>
      <c r="AM358" s="194"/>
      <c r="AN358" s="194"/>
      <c r="AO358" s="335" t="s">
        <v>3991</v>
      </c>
      <c r="AP358" s="66" t="s">
        <v>1821</v>
      </c>
      <c r="AQ358" s="194"/>
      <c r="AR358" s="194"/>
      <c r="AS358" s="194"/>
      <c r="AT358" s="194"/>
      <c r="AU358" s="194"/>
      <c r="AV358" s="335" t="s">
        <v>3992</v>
      </c>
      <c r="AW358" s="194"/>
      <c r="AX358" s="194"/>
      <c r="AY358" s="194"/>
      <c r="AZ358" s="194"/>
      <c r="BA358" s="194"/>
      <c r="BB358" s="194"/>
      <c r="BC358" s="194"/>
      <c r="BD358" s="65" t="s">
        <v>1822</v>
      </c>
      <c r="BE358" s="194"/>
      <c r="BF358" s="194"/>
    </row>
    <row r="359" spans="1:58" x14ac:dyDescent="0.2">
      <c r="A359" s="420"/>
      <c r="C359" s="45"/>
      <c r="D359" s="45"/>
      <c r="E359" s="74"/>
      <c r="F359" s="38"/>
      <c r="G359" s="168"/>
      <c r="H359" s="164"/>
      <c r="I359" s="168"/>
      <c r="J359" s="164"/>
      <c r="K359" s="168"/>
      <c r="L359" s="168"/>
      <c r="M359" s="45"/>
      <c r="N359" s="40"/>
      <c r="O359" s="45"/>
      <c r="Q359" s="10"/>
      <c r="R359" s="10"/>
      <c r="S359" s="10"/>
      <c r="T359" s="10"/>
      <c r="U359" s="10"/>
      <c r="V359" s="10"/>
      <c r="W359" s="10"/>
      <c r="X359" s="2"/>
      <c r="Y359" s="2"/>
      <c r="Z359" s="2"/>
      <c r="AA359" s="10"/>
      <c r="AB359" s="10"/>
      <c r="AC359" s="189"/>
      <c r="AD359" s="8"/>
      <c r="AE359" s="8"/>
      <c r="AG359" s="71"/>
      <c r="AH359" s="71"/>
      <c r="AI359" s="71"/>
      <c r="AP359" s="193"/>
      <c r="AV359" s="335" t="s">
        <v>3993</v>
      </c>
      <c r="BD359" s="65" t="s">
        <v>1823</v>
      </c>
    </row>
    <row r="360" spans="1:58" x14ac:dyDescent="0.2">
      <c r="A360" s="420" t="s">
        <v>5811</v>
      </c>
      <c r="B360" s="421" t="s">
        <v>5000</v>
      </c>
      <c r="C360" s="45" t="s">
        <v>1014</v>
      </c>
      <c r="D360" s="45" t="s">
        <v>1001</v>
      </c>
      <c r="E360" s="74" t="s">
        <v>988</v>
      </c>
      <c r="F360" s="38" t="s">
        <v>1109</v>
      </c>
      <c r="G360" s="168"/>
      <c r="H360" s="164">
        <v>600000000</v>
      </c>
      <c r="I360" s="168"/>
      <c r="J360" s="164">
        <v>600000000</v>
      </c>
      <c r="K360" s="168"/>
      <c r="L360" s="163">
        <f t="shared" ref="L360:L383" si="34">J360+K360</f>
        <v>600000000</v>
      </c>
      <c r="M360" s="45" t="s">
        <v>1219</v>
      </c>
      <c r="N360" s="40"/>
      <c r="O360" s="45"/>
      <c r="P360" s="194" t="s">
        <v>965</v>
      </c>
      <c r="Q360" s="10">
        <v>0</v>
      </c>
      <c r="R360" s="10">
        <v>220</v>
      </c>
      <c r="S360" s="10">
        <v>120</v>
      </c>
      <c r="T360" s="10">
        <v>220</v>
      </c>
      <c r="U360" s="10">
        <v>20</v>
      </c>
      <c r="V360" s="10">
        <v>20</v>
      </c>
      <c r="W360" s="10">
        <v>0</v>
      </c>
      <c r="X360" s="2">
        <v>0</v>
      </c>
      <c r="Y360" s="2">
        <v>0</v>
      </c>
      <c r="Z360" s="2">
        <v>0.4</v>
      </c>
      <c r="AA360" s="10">
        <f>X360*J360/1000000</f>
        <v>0</v>
      </c>
      <c r="AB360" s="10">
        <f>Z360*J360/1000000</f>
        <v>240</v>
      </c>
      <c r="AC360" s="189" t="s">
        <v>845</v>
      </c>
      <c r="AD360" s="8">
        <v>44197</v>
      </c>
      <c r="AE360" s="8">
        <v>46022</v>
      </c>
      <c r="AF360" s="72" t="s">
        <v>754</v>
      </c>
      <c r="AG360" s="71">
        <v>1</v>
      </c>
      <c r="AH360" s="71"/>
      <c r="AI360" s="71">
        <v>2</v>
      </c>
      <c r="AT360" s="335" t="s">
        <v>3994</v>
      </c>
      <c r="AX360" s="335" t="s">
        <v>3995</v>
      </c>
      <c r="BB360" s="65" t="s">
        <v>1824</v>
      </c>
    </row>
    <row r="361" spans="1:58" x14ac:dyDescent="0.2">
      <c r="A361" s="420" t="s">
        <v>5812</v>
      </c>
      <c r="B361" s="421" t="s">
        <v>5002</v>
      </c>
      <c r="C361" s="45" t="s">
        <v>1014</v>
      </c>
      <c r="D361" s="45" t="s">
        <v>1001</v>
      </c>
      <c r="E361" s="74" t="s">
        <v>988</v>
      </c>
      <c r="F361" s="38" t="s">
        <v>1196</v>
      </c>
      <c r="G361" s="164">
        <v>400000000</v>
      </c>
      <c r="H361" s="164">
        <v>250000000</v>
      </c>
      <c r="I361" s="168"/>
      <c r="J361" s="164">
        <v>650000000</v>
      </c>
      <c r="K361" s="168"/>
      <c r="L361" s="163">
        <f t="shared" si="34"/>
        <v>650000000</v>
      </c>
      <c r="M361" s="45" t="s">
        <v>1230</v>
      </c>
      <c r="N361" s="40"/>
      <c r="O361" s="45"/>
      <c r="P361" s="194" t="s">
        <v>965</v>
      </c>
      <c r="Q361" s="10">
        <v>0</v>
      </c>
      <c r="R361" s="10">
        <v>216.7</v>
      </c>
      <c r="S361" s="10">
        <v>216.7</v>
      </c>
      <c r="T361" s="10">
        <v>216.7</v>
      </c>
      <c r="U361" s="10">
        <v>0</v>
      </c>
      <c r="V361" s="10">
        <v>0</v>
      </c>
      <c r="W361" s="10">
        <v>0</v>
      </c>
      <c r="X361" s="2">
        <v>0</v>
      </c>
      <c r="Y361" s="2">
        <v>0</v>
      </c>
      <c r="Z361" s="2">
        <v>0.4</v>
      </c>
      <c r="AA361" s="10">
        <f>X361*J361/1000000</f>
        <v>0</v>
      </c>
      <c r="AB361" s="10">
        <f>Z361*J361/1000000</f>
        <v>260</v>
      </c>
      <c r="AC361" s="189" t="s">
        <v>898</v>
      </c>
      <c r="AD361" s="8">
        <v>44197</v>
      </c>
      <c r="AE361" s="8">
        <v>46387</v>
      </c>
      <c r="AF361" s="72" t="s">
        <v>755</v>
      </c>
      <c r="AG361" s="71">
        <v>1</v>
      </c>
      <c r="AH361" s="71"/>
      <c r="AI361" s="71">
        <v>2</v>
      </c>
      <c r="AT361" s="65" t="s">
        <v>497</v>
      </c>
      <c r="BA361" s="335" t="s">
        <v>3996</v>
      </c>
      <c r="BB361" s="335" t="s">
        <v>3997</v>
      </c>
    </row>
    <row r="362" spans="1:58" s="404" customFormat="1" x14ac:dyDescent="0.2">
      <c r="A362" s="420" t="s">
        <v>5813</v>
      </c>
      <c r="B362" s="19" t="s">
        <v>5549</v>
      </c>
      <c r="C362" s="408" t="s">
        <v>573</v>
      </c>
      <c r="D362" s="408" t="s">
        <v>1279</v>
      </c>
      <c r="E362" s="51" t="s">
        <v>792</v>
      </c>
      <c r="F362" s="169" t="s">
        <v>5548</v>
      </c>
      <c r="G362" s="169"/>
      <c r="H362" s="170"/>
      <c r="I362" s="169"/>
      <c r="J362" s="170"/>
      <c r="K362" s="169"/>
      <c r="L362" s="169"/>
      <c r="M362" s="50"/>
      <c r="N362" s="39"/>
      <c r="O362" s="50"/>
      <c r="Q362" s="10"/>
      <c r="R362" s="10"/>
      <c r="S362" s="10"/>
      <c r="T362" s="10"/>
      <c r="U362" s="10"/>
      <c r="V362" s="10"/>
      <c r="W362" s="10"/>
      <c r="X362" s="2"/>
      <c r="Y362" s="2"/>
      <c r="Z362" s="2"/>
      <c r="AA362" s="10"/>
      <c r="AB362" s="10"/>
      <c r="AC362" s="189" t="s">
        <v>907</v>
      </c>
      <c r="AD362" s="8">
        <v>44348</v>
      </c>
      <c r="AE362" s="8">
        <v>46234</v>
      </c>
      <c r="AF362" s="72" t="s">
        <v>956</v>
      </c>
      <c r="AG362" s="71">
        <v>1</v>
      </c>
      <c r="AH362" s="71">
        <v>1</v>
      </c>
      <c r="AI362" s="71">
        <v>1</v>
      </c>
      <c r="AJ362" s="194"/>
      <c r="AK362" s="194"/>
      <c r="AL362" s="66" t="s">
        <v>1825</v>
      </c>
      <c r="AM362" s="194"/>
      <c r="AN362" s="194"/>
      <c r="AO362" s="194"/>
      <c r="AP362" s="194"/>
      <c r="AQ362" s="194"/>
      <c r="AR362" s="335" t="s">
        <v>4015</v>
      </c>
      <c r="AS362" s="194"/>
      <c r="AT362" s="194"/>
      <c r="AU362" s="194"/>
      <c r="AV362" s="194"/>
      <c r="AW362" s="194"/>
      <c r="AX362" s="194"/>
      <c r="AY362" s="194"/>
      <c r="AZ362" s="194"/>
      <c r="BA362" s="194"/>
      <c r="BB362" s="194"/>
      <c r="BC362" s="65" t="s">
        <v>1826</v>
      </c>
    </row>
    <row r="363" spans="1:58" x14ac:dyDescent="0.2">
      <c r="A363" s="420" t="s">
        <v>5814</v>
      </c>
      <c r="B363" s="21" t="s">
        <v>5052</v>
      </c>
      <c r="C363" s="43" t="s">
        <v>1014</v>
      </c>
      <c r="D363" s="43" t="s">
        <v>987</v>
      </c>
      <c r="E363" s="38" t="s">
        <v>991</v>
      </c>
      <c r="F363" s="55" t="s">
        <v>6010</v>
      </c>
      <c r="G363" s="167"/>
      <c r="H363" s="166">
        <v>84600000</v>
      </c>
      <c r="I363" s="167"/>
      <c r="J363" s="166">
        <v>84600000</v>
      </c>
      <c r="K363" s="167"/>
      <c r="L363" s="163">
        <f t="shared" si="34"/>
        <v>84600000</v>
      </c>
      <c r="M363" s="45" t="s">
        <v>1219</v>
      </c>
      <c r="N363" s="38"/>
      <c r="O363" s="45"/>
      <c r="P363" s="194" t="s">
        <v>965</v>
      </c>
      <c r="Q363" s="10">
        <v>0</v>
      </c>
      <c r="R363" s="10">
        <v>0</v>
      </c>
      <c r="S363" s="10">
        <v>10.574999999999999</v>
      </c>
      <c r="T363" s="10">
        <v>21.15</v>
      </c>
      <c r="U363" s="10">
        <v>21.15</v>
      </c>
      <c r="V363" s="10">
        <v>21.15</v>
      </c>
      <c r="W363" s="10">
        <v>10.574999999999999</v>
      </c>
      <c r="X363" s="2">
        <v>0</v>
      </c>
      <c r="Y363" s="2">
        <v>0</v>
      </c>
      <c r="Z363" s="2">
        <v>0</v>
      </c>
      <c r="AA363" s="10">
        <f t="shared" ref="AA363:AA368" si="35">X363*J363/1000000</f>
        <v>0</v>
      </c>
      <c r="AB363" s="10">
        <f t="shared" ref="AB363:AB368" si="36">Z363*J363/1000000</f>
        <v>0</v>
      </c>
      <c r="AC363" s="188" t="s">
        <v>2016</v>
      </c>
    </row>
    <row r="364" spans="1:58" x14ac:dyDescent="0.2">
      <c r="A364" s="420" t="s">
        <v>5815</v>
      </c>
      <c r="B364" s="21" t="s">
        <v>5053</v>
      </c>
      <c r="C364" s="45" t="s">
        <v>1014</v>
      </c>
      <c r="D364" s="45" t="s">
        <v>987</v>
      </c>
      <c r="E364" s="38" t="s">
        <v>991</v>
      </c>
      <c r="F364" s="38" t="s">
        <v>1110</v>
      </c>
      <c r="G364" s="168"/>
      <c r="H364" s="164">
        <v>307500000</v>
      </c>
      <c r="I364" s="168"/>
      <c r="J364" s="164">
        <v>307500000</v>
      </c>
      <c r="K364" s="168"/>
      <c r="L364" s="163">
        <f t="shared" si="34"/>
        <v>307500000</v>
      </c>
      <c r="M364" s="45" t="s">
        <v>1219</v>
      </c>
      <c r="N364" s="38"/>
      <c r="O364" s="45"/>
      <c r="P364" s="194" t="s">
        <v>965</v>
      </c>
      <c r="Q364" s="10">
        <v>0</v>
      </c>
      <c r="R364" s="10">
        <v>0</v>
      </c>
      <c r="S364" s="10">
        <v>68.438000000000002</v>
      </c>
      <c r="T364" s="10">
        <v>106.875</v>
      </c>
      <c r="U364" s="10">
        <v>46.875</v>
      </c>
      <c r="V364" s="10">
        <v>46.875</v>
      </c>
      <c r="W364" s="10">
        <v>38.438000000000002</v>
      </c>
      <c r="X364" s="2">
        <v>0</v>
      </c>
      <c r="Y364" s="2">
        <v>0</v>
      </c>
      <c r="Z364" s="2">
        <v>0</v>
      </c>
      <c r="AA364" s="10">
        <f t="shared" si="35"/>
        <v>0</v>
      </c>
      <c r="AB364" s="10">
        <f t="shared" si="36"/>
        <v>0</v>
      </c>
      <c r="AC364" s="188" t="s">
        <v>2016</v>
      </c>
      <c r="AD364" s="8"/>
      <c r="AE364" s="8"/>
      <c r="AG364" s="71"/>
      <c r="AH364" s="71"/>
      <c r="AI364" s="71"/>
    </row>
    <row r="365" spans="1:58" x14ac:dyDescent="0.2">
      <c r="A365" s="420" t="s">
        <v>5816</v>
      </c>
      <c r="B365" s="21" t="s">
        <v>5054</v>
      </c>
      <c r="C365" s="43" t="s">
        <v>1014</v>
      </c>
      <c r="D365" s="43" t="s">
        <v>987</v>
      </c>
      <c r="E365" s="40" t="s">
        <v>991</v>
      </c>
      <c r="F365" s="55" t="s">
        <v>6011</v>
      </c>
      <c r="G365" s="167"/>
      <c r="H365" s="166">
        <v>66000000</v>
      </c>
      <c r="I365" s="167"/>
      <c r="J365" s="166">
        <v>66000000</v>
      </c>
      <c r="K365" s="167"/>
      <c r="L365" s="163">
        <f t="shared" si="34"/>
        <v>66000000</v>
      </c>
      <c r="M365" s="45" t="s">
        <v>1219</v>
      </c>
      <c r="N365" s="38"/>
      <c r="O365" s="45"/>
      <c r="P365" s="194" t="s">
        <v>965</v>
      </c>
      <c r="Q365" s="10">
        <v>0</v>
      </c>
      <c r="R365" s="10">
        <v>0</v>
      </c>
      <c r="S365" s="10">
        <v>8.25</v>
      </c>
      <c r="T365" s="10">
        <v>16.5</v>
      </c>
      <c r="U365" s="10">
        <v>16.5</v>
      </c>
      <c r="V365" s="10">
        <v>16.5</v>
      </c>
      <c r="W365" s="10">
        <v>8.25</v>
      </c>
      <c r="X365" s="2">
        <v>0</v>
      </c>
      <c r="Y365" s="2">
        <v>0</v>
      </c>
      <c r="Z365" s="2">
        <v>0</v>
      </c>
      <c r="AA365" s="10">
        <f t="shared" si="35"/>
        <v>0</v>
      </c>
      <c r="AB365" s="10">
        <f t="shared" si="36"/>
        <v>0</v>
      </c>
      <c r="AC365" s="188" t="s">
        <v>2016</v>
      </c>
      <c r="AD365" s="8"/>
      <c r="AE365" s="8"/>
      <c r="AG365" s="71"/>
      <c r="AH365" s="71"/>
      <c r="AI365" s="71"/>
    </row>
    <row r="366" spans="1:58" x14ac:dyDescent="0.2">
      <c r="A366" s="420" t="s">
        <v>5817</v>
      </c>
      <c r="B366" s="21" t="s">
        <v>5055</v>
      </c>
      <c r="C366" s="45" t="s">
        <v>1014</v>
      </c>
      <c r="D366" s="45" t="s">
        <v>987</v>
      </c>
      <c r="E366" s="38" t="s">
        <v>991</v>
      </c>
      <c r="F366" s="38" t="s">
        <v>1111</v>
      </c>
      <c r="G366" s="168"/>
      <c r="H366" s="164">
        <v>42000000</v>
      </c>
      <c r="I366" s="168"/>
      <c r="J366" s="164">
        <v>42000000</v>
      </c>
      <c r="K366" s="168"/>
      <c r="L366" s="163">
        <f t="shared" si="34"/>
        <v>42000000</v>
      </c>
      <c r="M366" s="45" t="s">
        <v>1219</v>
      </c>
      <c r="N366" s="38"/>
      <c r="O366" s="45"/>
      <c r="P366" s="194" t="s">
        <v>965</v>
      </c>
      <c r="Q366" s="10">
        <v>0</v>
      </c>
      <c r="R366" s="10">
        <v>0</v>
      </c>
      <c r="S366" s="10">
        <v>5.25</v>
      </c>
      <c r="T366" s="10">
        <v>10.5</v>
      </c>
      <c r="U366" s="10">
        <v>10.5</v>
      </c>
      <c r="V366" s="10">
        <v>10.5</v>
      </c>
      <c r="W366" s="10">
        <v>5.25</v>
      </c>
      <c r="X366" s="2">
        <v>0</v>
      </c>
      <c r="Y366" s="2">
        <v>0</v>
      </c>
      <c r="Z366" s="2">
        <v>0</v>
      </c>
      <c r="AA366" s="10">
        <f t="shared" si="35"/>
        <v>0</v>
      </c>
      <c r="AB366" s="10">
        <f t="shared" si="36"/>
        <v>0</v>
      </c>
      <c r="AC366" s="188" t="s">
        <v>2016</v>
      </c>
      <c r="AD366" s="8"/>
      <c r="AE366" s="8"/>
      <c r="AG366" s="71"/>
      <c r="AH366" s="71"/>
      <c r="AI366" s="71"/>
    </row>
    <row r="367" spans="1:58" x14ac:dyDescent="0.2">
      <c r="A367" s="420" t="s">
        <v>5818</v>
      </c>
      <c r="B367" s="421" t="s">
        <v>5003</v>
      </c>
      <c r="C367" s="45" t="s">
        <v>1014</v>
      </c>
      <c r="D367" s="45" t="s">
        <v>987</v>
      </c>
      <c r="E367" s="74" t="s">
        <v>988</v>
      </c>
      <c r="F367" s="38" t="s">
        <v>1112</v>
      </c>
      <c r="G367" s="168"/>
      <c r="H367" s="164">
        <v>500000000</v>
      </c>
      <c r="I367" s="168"/>
      <c r="J367" s="164">
        <v>500000000</v>
      </c>
      <c r="K367" s="168"/>
      <c r="L367" s="163">
        <f t="shared" si="34"/>
        <v>500000000</v>
      </c>
      <c r="M367" s="45" t="s">
        <v>1219</v>
      </c>
      <c r="N367" s="40"/>
      <c r="O367" s="45"/>
      <c r="P367" s="194" t="s">
        <v>965</v>
      </c>
      <c r="Q367" s="10">
        <v>0</v>
      </c>
      <c r="R367" s="10">
        <v>0</v>
      </c>
      <c r="S367" s="10">
        <v>112.5</v>
      </c>
      <c r="T367" s="10">
        <v>195</v>
      </c>
      <c r="U367" s="10">
        <v>85</v>
      </c>
      <c r="V367" s="10">
        <v>75</v>
      </c>
      <c r="W367" s="10">
        <v>32.5</v>
      </c>
      <c r="X367" s="2">
        <v>0</v>
      </c>
      <c r="Y367" s="2">
        <v>0</v>
      </c>
      <c r="Z367" s="381">
        <f>275/500</f>
        <v>0.55000000000000004</v>
      </c>
      <c r="AA367" s="10">
        <f t="shared" si="35"/>
        <v>0</v>
      </c>
      <c r="AB367" s="10">
        <f t="shared" si="36"/>
        <v>275</v>
      </c>
      <c r="AC367" s="189" t="s">
        <v>901</v>
      </c>
      <c r="AD367" s="8">
        <v>44348</v>
      </c>
      <c r="AE367" s="8">
        <v>46234</v>
      </c>
      <c r="AF367" s="72" t="s">
        <v>759</v>
      </c>
      <c r="AG367" s="71">
        <v>2</v>
      </c>
      <c r="AH367" s="71"/>
      <c r="AI367" s="71">
        <v>1</v>
      </c>
      <c r="AP367" s="65" t="s">
        <v>1827</v>
      </c>
      <c r="AR367" s="335" t="s">
        <v>4004</v>
      </c>
      <c r="BC367" s="65" t="s">
        <v>509</v>
      </c>
    </row>
    <row r="368" spans="1:58" s="70" customFormat="1" x14ac:dyDescent="0.2">
      <c r="A368" s="420" t="s">
        <v>5819</v>
      </c>
      <c r="B368" s="21" t="s">
        <v>5056</v>
      </c>
      <c r="C368" s="45" t="s">
        <v>1014</v>
      </c>
      <c r="D368" s="45" t="s">
        <v>987</v>
      </c>
      <c r="E368" s="74" t="s">
        <v>988</v>
      </c>
      <c r="F368" s="38" t="s">
        <v>1113</v>
      </c>
      <c r="G368" s="168"/>
      <c r="H368" s="164">
        <v>450000000</v>
      </c>
      <c r="I368" s="168"/>
      <c r="J368" s="164">
        <v>450000000</v>
      </c>
      <c r="K368" s="168"/>
      <c r="L368" s="163">
        <f t="shared" si="34"/>
        <v>450000000</v>
      </c>
      <c r="M368" s="45" t="s">
        <v>1219</v>
      </c>
      <c r="N368" s="40"/>
      <c r="O368" s="45"/>
      <c r="P368" s="194" t="s">
        <v>965</v>
      </c>
      <c r="Q368" s="10">
        <v>0</v>
      </c>
      <c r="R368" s="10">
        <v>0</v>
      </c>
      <c r="S368" s="10">
        <v>106.25</v>
      </c>
      <c r="T368" s="10">
        <v>182.5</v>
      </c>
      <c r="U368" s="10">
        <v>72.5</v>
      </c>
      <c r="V368" s="10">
        <v>62.5</v>
      </c>
      <c r="W368" s="10">
        <v>26.25</v>
      </c>
      <c r="X368" s="2">
        <v>0</v>
      </c>
      <c r="Y368" s="2">
        <v>0</v>
      </c>
      <c r="Z368" s="2">
        <v>0</v>
      </c>
      <c r="AA368" s="10">
        <f t="shared" si="35"/>
        <v>0</v>
      </c>
      <c r="AB368" s="10">
        <f t="shared" si="36"/>
        <v>0</v>
      </c>
      <c r="AC368" s="189" t="s">
        <v>900</v>
      </c>
      <c r="AD368" s="8">
        <v>44773</v>
      </c>
      <c r="AE368" s="8">
        <v>46203</v>
      </c>
      <c r="AF368" s="72" t="s">
        <v>760</v>
      </c>
      <c r="AG368" s="71">
        <v>1</v>
      </c>
      <c r="AH368" s="71">
        <v>1</v>
      </c>
      <c r="AI368" s="71">
        <v>1</v>
      </c>
      <c r="AJ368" s="194"/>
      <c r="AK368" s="194"/>
      <c r="AL368" s="194"/>
      <c r="AM368" s="66" t="s">
        <v>1828</v>
      </c>
      <c r="AN368" s="194"/>
      <c r="AO368" s="194"/>
      <c r="AP368" s="335" t="s">
        <v>3985</v>
      </c>
      <c r="AQ368" s="194"/>
      <c r="AR368" s="194"/>
      <c r="AS368" s="194"/>
      <c r="AT368" s="194"/>
      <c r="AU368" s="194"/>
      <c r="AV368" s="194"/>
      <c r="AW368" s="194"/>
      <c r="AX368" s="194"/>
      <c r="AY368" s="194"/>
      <c r="AZ368" s="194"/>
      <c r="BA368" s="194"/>
      <c r="BB368" s="194"/>
      <c r="BC368" s="65" t="s">
        <v>1829</v>
      </c>
      <c r="BD368" s="194"/>
      <c r="BE368" s="194"/>
      <c r="BF368" s="194"/>
    </row>
    <row r="369" spans="1:58" x14ac:dyDescent="0.2">
      <c r="A369" s="422" t="s">
        <v>5983</v>
      </c>
      <c r="B369" s="398" t="s">
        <v>5577</v>
      </c>
      <c r="C369" s="58" t="s">
        <v>573</v>
      </c>
      <c r="D369" s="43" t="s">
        <v>987</v>
      </c>
      <c r="E369" s="47" t="s">
        <v>988</v>
      </c>
      <c r="F369" s="20" t="s">
        <v>1949</v>
      </c>
      <c r="G369" s="165"/>
      <c r="H369" s="164"/>
      <c r="I369" s="165"/>
      <c r="J369" s="164"/>
      <c r="K369" s="164">
        <v>132900000</v>
      </c>
      <c r="L369" s="163">
        <f t="shared" si="34"/>
        <v>132900000</v>
      </c>
      <c r="M369" s="43" t="s">
        <v>1950</v>
      </c>
      <c r="N369" s="31"/>
      <c r="O369" s="43"/>
      <c r="P369" s="193" t="s">
        <v>1926</v>
      </c>
      <c r="Q369" s="10"/>
      <c r="R369" s="10">
        <v>0</v>
      </c>
      <c r="S369" s="10">
        <v>2.5</v>
      </c>
      <c r="T369" s="10">
        <v>19</v>
      </c>
      <c r="U369" s="10">
        <v>41.5</v>
      </c>
      <c r="V369" s="10">
        <v>57</v>
      </c>
      <c r="W369" s="10">
        <v>12.9</v>
      </c>
      <c r="X369" s="2"/>
      <c r="Y369" s="2"/>
      <c r="Z369" s="2"/>
      <c r="AA369" s="10"/>
      <c r="AB369" s="10"/>
      <c r="AC369" s="189" t="s">
        <v>899</v>
      </c>
      <c r="AD369" s="8"/>
      <c r="AE369" s="8"/>
      <c r="AG369" s="71"/>
      <c r="AH369" s="71"/>
      <c r="AI369" s="71"/>
    </row>
    <row r="370" spans="1:58" s="404" customFormat="1" x14ac:dyDescent="0.2">
      <c r="A370" s="420" t="s">
        <v>5820</v>
      </c>
      <c r="B370" s="398" t="s">
        <v>5457</v>
      </c>
      <c r="C370" s="58" t="s">
        <v>573</v>
      </c>
      <c r="D370" s="43" t="s">
        <v>987</v>
      </c>
      <c r="E370" s="47" t="s">
        <v>988</v>
      </c>
      <c r="F370" s="20" t="s">
        <v>5381</v>
      </c>
      <c r="G370" s="165"/>
      <c r="H370" s="164"/>
      <c r="I370" s="165"/>
      <c r="J370" s="164"/>
      <c r="K370" s="164"/>
      <c r="L370" s="163"/>
      <c r="M370" s="43" t="s">
        <v>1950</v>
      </c>
      <c r="N370" s="31"/>
      <c r="O370" s="43"/>
      <c r="P370" s="403" t="s">
        <v>1926</v>
      </c>
      <c r="Q370" s="10"/>
      <c r="R370" s="10"/>
      <c r="S370" s="10"/>
      <c r="T370" s="10"/>
      <c r="U370" s="10"/>
      <c r="V370" s="10"/>
      <c r="W370" s="10"/>
      <c r="X370" s="2"/>
      <c r="Y370" s="2"/>
      <c r="Z370" s="2"/>
      <c r="AA370" s="10"/>
      <c r="AB370" s="10"/>
      <c r="AC370" s="188" t="s">
        <v>2016</v>
      </c>
      <c r="AD370" s="8"/>
      <c r="AE370" s="8"/>
      <c r="AF370" s="72"/>
      <c r="AG370" s="71"/>
      <c r="AH370" s="71"/>
      <c r="AI370" s="71"/>
    </row>
    <row r="371" spans="1:58" s="404" customFormat="1" x14ac:dyDescent="0.2">
      <c r="A371" s="420" t="s">
        <v>5821</v>
      </c>
      <c r="B371" s="398" t="s">
        <v>5458</v>
      </c>
      <c r="C371" s="58" t="s">
        <v>573</v>
      </c>
      <c r="D371" s="43" t="s">
        <v>987</v>
      </c>
      <c r="E371" s="47" t="s">
        <v>988</v>
      </c>
      <c r="F371" s="20" t="s">
        <v>5382</v>
      </c>
      <c r="G371" s="165"/>
      <c r="H371" s="164"/>
      <c r="I371" s="165"/>
      <c r="J371" s="164"/>
      <c r="K371" s="164"/>
      <c r="L371" s="163"/>
      <c r="M371" s="43" t="s">
        <v>1950</v>
      </c>
      <c r="N371" s="31"/>
      <c r="O371" s="43"/>
      <c r="P371" s="403" t="s">
        <v>1926</v>
      </c>
      <c r="Q371" s="10"/>
      <c r="R371" s="10"/>
      <c r="S371" s="10"/>
      <c r="T371" s="10"/>
      <c r="U371" s="10"/>
      <c r="V371" s="10"/>
      <c r="W371" s="10"/>
      <c r="X371" s="2"/>
      <c r="Y371" s="2"/>
      <c r="Z371" s="2"/>
      <c r="AA371" s="10"/>
      <c r="AB371" s="10"/>
      <c r="AC371" s="188" t="s">
        <v>2016</v>
      </c>
      <c r="AD371" s="8"/>
      <c r="AE371" s="8"/>
      <c r="AF371" s="72"/>
      <c r="AG371" s="71"/>
      <c r="AH371" s="71"/>
      <c r="AI371" s="71"/>
    </row>
    <row r="372" spans="1:58" x14ac:dyDescent="0.2">
      <c r="A372" s="420" t="s">
        <v>5887</v>
      </c>
      <c r="B372" s="21" t="s">
        <v>5057</v>
      </c>
      <c r="C372" s="43" t="s">
        <v>1014</v>
      </c>
      <c r="D372" s="43" t="s">
        <v>987</v>
      </c>
      <c r="E372" s="47" t="s">
        <v>988</v>
      </c>
      <c r="F372" s="55" t="s">
        <v>1948</v>
      </c>
      <c r="G372" s="166">
        <v>2800000000</v>
      </c>
      <c r="H372" s="167"/>
      <c r="I372" s="166">
        <v>500000000</v>
      </c>
      <c r="J372" s="164">
        <v>3300000000</v>
      </c>
      <c r="K372" s="166"/>
      <c r="L372" s="163">
        <f t="shared" si="34"/>
        <v>3300000000</v>
      </c>
      <c r="M372" s="45" t="s">
        <v>1218</v>
      </c>
      <c r="N372" s="40"/>
      <c r="O372" s="74" t="s">
        <v>2027</v>
      </c>
      <c r="P372" s="194" t="s">
        <v>966</v>
      </c>
      <c r="Q372" s="10">
        <v>0</v>
      </c>
      <c r="R372" s="10">
        <v>0</v>
      </c>
      <c r="S372" s="10">
        <v>350</v>
      </c>
      <c r="T372" s="10">
        <v>450</v>
      </c>
      <c r="U372" s="10">
        <v>800</v>
      </c>
      <c r="V372" s="10">
        <v>800</v>
      </c>
      <c r="W372" s="10">
        <v>900</v>
      </c>
      <c r="X372" s="2">
        <v>0</v>
      </c>
      <c r="Y372" s="2">
        <v>0</v>
      </c>
      <c r="Z372" s="2">
        <v>0</v>
      </c>
      <c r="AA372" s="10">
        <f>X372*J372/1000000</f>
        <v>0</v>
      </c>
      <c r="AB372" s="10">
        <f>Z372*J372/1000000</f>
        <v>0</v>
      </c>
      <c r="AC372" s="189" t="s">
        <v>905</v>
      </c>
      <c r="AD372" s="8">
        <v>44197</v>
      </c>
      <c r="AE372" s="8">
        <v>46203</v>
      </c>
      <c r="AF372" s="72" t="s">
        <v>661</v>
      </c>
      <c r="AG372" s="71">
        <v>1</v>
      </c>
      <c r="AH372" s="71">
        <v>1</v>
      </c>
      <c r="AI372" s="71">
        <v>2</v>
      </c>
      <c r="AM372" s="66" t="s">
        <v>1830</v>
      </c>
      <c r="AU372" s="335" t="s">
        <v>4004</v>
      </c>
      <c r="AY372" s="335" t="s">
        <v>4004</v>
      </c>
      <c r="BD372" s="65" t="s">
        <v>1831</v>
      </c>
    </row>
    <row r="373" spans="1:58" x14ac:dyDescent="0.2">
      <c r="A373" s="420" t="s">
        <v>5823</v>
      </c>
      <c r="B373" s="21" t="s">
        <v>5827</v>
      </c>
      <c r="C373" s="45" t="s">
        <v>1014</v>
      </c>
      <c r="D373" s="45" t="s">
        <v>987</v>
      </c>
      <c r="E373" s="74" t="s">
        <v>988</v>
      </c>
      <c r="F373" s="38" t="s">
        <v>1104</v>
      </c>
      <c r="G373" s="168"/>
      <c r="H373" s="164">
        <v>2493800000</v>
      </c>
      <c r="I373" s="168"/>
      <c r="J373" s="164">
        <v>2493800000</v>
      </c>
      <c r="K373" s="168"/>
      <c r="L373" s="163">
        <f t="shared" si="34"/>
        <v>2493800000</v>
      </c>
      <c r="M373" s="45" t="s">
        <v>1218</v>
      </c>
      <c r="N373" s="40"/>
      <c r="O373" s="74" t="s">
        <v>6569</v>
      </c>
      <c r="P373" s="194" t="s">
        <v>966</v>
      </c>
      <c r="Q373" s="10">
        <v>0</v>
      </c>
      <c r="R373" s="10">
        <v>0</v>
      </c>
      <c r="S373" s="10">
        <v>125.75</v>
      </c>
      <c r="T373" s="10">
        <v>125.75</v>
      </c>
      <c r="U373" s="10">
        <v>632.65</v>
      </c>
      <c r="V373" s="10">
        <v>855.13</v>
      </c>
      <c r="W373" s="10">
        <v>754.52</v>
      </c>
      <c r="X373" s="2">
        <v>0</v>
      </c>
      <c r="Y373" s="2">
        <v>0</v>
      </c>
      <c r="Z373" s="2">
        <v>0</v>
      </c>
      <c r="AA373" s="10">
        <f>X373*J373/1000000</f>
        <v>0</v>
      </c>
      <c r="AB373" s="10">
        <f>Z373*J373/1000000</f>
        <v>0</v>
      </c>
      <c r="AC373" s="189" t="s">
        <v>902</v>
      </c>
      <c r="AD373" s="8">
        <v>44197</v>
      </c>
      <c r="AE373" s="8">
        <v>46265</v>
      </c>
      <c r="AF373" s="72" t="s">
        <v>957</v>
      </c>
      <c r="AG373" s="71">
        <v>1</v>
      </c>
      <c r="AH373" s="71">
        <v>1</v>
      </c>
      <c r="AI373" s="71">
        <v>1</v>
      </c>
      <c r="AP373" s="66" t="s">
        <v>1832</v>
      </c>
      <c r="AT373" s="335" t="s">
        <v>3890</v>
      </c>
      <c r="BD373" s="65" t="s">
        <v>1833</v>
      </c>
    </row>
    <row r="374" spans="1:58" x14ac:dyDescent="0.2">
      <c r="A374" s="420" t="s">
        <v>5825</v>
      </c>
      <c r="B374" s="402" t="s">
        <v>5833</v>
      </c>
      <c r="C374" s="58" t="s">
        <v>573</v>
      </c>
      <c r="D374" s="43" t="s">
        <v>987</v>
      </c>
      <c r="E374" s="47" t="s">
        <v>988</v>
      </c>
      <c r="F374" s="176" t="s">
        <v>1951</v>
      </c>
      <c r="G374" s="165"/>
      <c r="H374" s="164"/>
      <c r="I374" s="165"/>
      <c r="J374" s="164"/>
      <c r="K374" s="164">
        <v>210000000</v>
      </c>
      <c r="L374" s="163">
        <f>J374+K374</f>
        <v>210000000</v>
      </c>
      <c r="M374" s="45" t="s">
        <v>1218</v>
      </c>
      <c r="N374" s="31"/>
      <c r="O374" s="74" t="s">
        <v>6569</v>
      </c>
      <c r="P374" s="193" t="s">
        <v>1926</v>
      </c>
      <c r="Q374" s="10">
        <v>0</v>
      </c>
      <c r="R374" s="10">
        <v>80</v>
      </c>
      <c r="S374" s="10">
        <v>80</v>
      </c>
      <c r="T374" s="10">
        <v>30</v>
      </c>
      <c r="U374" s="10">
        <v>20</v>
      </c>
      <c r="V374" s="10">
        <v>0</v>
      </c>
      <c r="W374" s="10">
        <v>0</v>
      </c>
      <c r="X374" s="2"/>
      <c r="Y374" s="2"/>
      <c r="Z374" s="2"/>
      <c r="AA374" s="10"/>
      <c r="AB374" s="10"/>
      <c r="AC374" s="189"/>
      <c r="AD374" s="8"/>
      <c r="AE374" s="8"/>
      <c r="AG374" s="71"/>
      <c r="AH374" s="71"/>
      <c r="AI374" s="71"/>
    </row>
    <row r="375" spans="1:58" x14ac:dyDescent="0.2">
      <c r="A375" s="422" t="s">
        <v>5888</v>
      </c>
      <c r="B375" s="21" t="s">
        <v>5828</v>
      </c>
      <c r="C375" s="43" t="s">
        <v>1014</v>
      </c>
      <c r="D375" s="43" t="s">
        <v>987</v>
      </c>
      <c r="E375" s="47" t="s">
        <v>988</v>
      </c>
      <c r="F375" s="55" t="s">
        <v>1916</v>
      </c>
      <c r="G375" s="167"/>
      <c r="H375" s="166">
        <v>200000000</v>
      </c>
      <c r="I375" s="167"/>
      <c r="J375" s="166">
        <v>200000000</v>
      </c>
      <c r="K375" s="167"/>
      <c r="L375" s="163">
        <f t="shared" si="34"/>
        <v>200000000</v>
      </c>
      <c r="M375" s="45" t="s">
        <v>1219</v>
      </c>
      <c r="N375" s="40"/>
      <c r="O375" s="74" t="s">
        <v>2027</v>
      </c>
      <c r="P375" s="550" t="s">
        <v>966</v>
      </c>
      <c r="Q375" s="10">
        <v>0</v>
      </c>
      <c r="R375" s="10">
        <v>0</v>
      </c>
      <c r="S375" s="10">
        <v>10.3</v>
      </c>
      <c r="T375" s="10">
        <v>10.3</v>
      </c>
      <c r="U375" s="10">
        <v>47.9</v>
      </c>
      <c r="V375" s="10">
        <v>69.900000000000006</v>
      </c>
      <c r="W375" s="10">
        <v>61.6</v>
      </c>
      <c r="X375" s="2">
        <v>0</v>
      </c>
      <c r="Y375" s="2">
        <v>0</v>
      </c>
      <c r="Z375" s="2">
        <v>0</v>
      </c>
      <c r="AA375" s="10">
        <f>X375*J375/1000000</f>
        <v>0</v>
      </c>
      <c r="AB375" s="10">
        <f>Z375*J375/1000000</f>
        <v>0</v>
      </c>
      <c r="AC375" s="189" t="s">
        <v>904</v>
      </c>
      <c r="AD375" s="8">
        <v>44197</v>
      </c>
      <c r="AE375" s="8">
        <v>45747</v>
      </c>
      <c r="AF375" s="72" t="s">
        <v>959</v>
      </c>
      <c r="AG375" s="71">
        <v>1</v>
      </c>
      <c r="AH375" s="71">
        <v>1</v>
      </c>
      <c r="AI375" s="71">
        <v>2</v>
      </c>
      <c r="AM375" s="66" t="s">
        <v>1834</v>
      </c>
      <c r="AP375" s="335" t="s">
        <v>4005</v>
      </c>
      <c r="AR375" s="335" t="s">
        <v>4006</v>
      </c>
      <c r="AY375" s="65" t="s">
        <v>1835</v>
      </c>
    </row>
    <row r="376" spans="1:58" x14ac:dyDescent="0.2">
      <c r="A376" s="422" t="s">
        <v>5889</v>
      </c>
      <c r="B376" s="21" t="s">
        <v>5829</v>
      </c>
      <c r="C376" s="45" t="s">
        <v>1014</v>
      </c>
      <c r="D376" s="45" t="s">
        <v>987</v>
      </c>
      <c r="E376" s="74" t="s">
        <v>988</v>
      </c>
      <c r="F376" s="38" t="s">
        <v>1105</v>
      </c>
      <c r="G376" s="168"/>
      <c r="H376" s="164">
        <v>272000000</v>
      </c>
      <c r="I376" s="168"/>
      <c r="J376" s="164">
        <v>272000000</v>
      </c>
      <c r="K376" s="168"/>
      <c r="L376" s="163">
        <f t="shared" si="34"/>
        <v>272000000</v>
      </c>
      <c r="M376" s="45" t="s">
        <v>1218</v>
      </c>
      <c r="N376" s="40"/>
      <c r="O376" s="45"/>
      <c r="P376" s="550" t="s">
        <v>966</v>
      </c>
      <c r="Q376" s="10">
        <v>0</v>
      </c>
      <c r="R376" s="10">
        <v>0</v>
      </c>
      <c r="S376" s="10">
        <v>14</v>
      </c>
      <c r="T376" s="10">
        <v>14</v>
      </c>
      <c r="U376" s="10">
        <v>65.2</v>
      </c>
      <c r="V376" s="10">
        <v>95</v>
      </c>
      <c r="W376" s="10">
        <v>83.8</v>
      </c>
      <c r="X376" s="2">
        <v>0</v>
      </c>
      <c r="Y376" s="2">
        <v>0</v>
      </c>
      <c r="Z376" s="2">
        <v>0</v>
      </c>
      <c r="AA376" s="10">
        <f>X376*J376/1000000</f>
        <v>0</v>
      </c>
      <c r="AB376" s="10">
        <f>Z376*J376/1000000</f>
        <v>0</v>
      </c>
      <c r="AC376" s="189" t="s">
        <v>903</v>
      </c>
      <c r="AD376" s="8">
        <v>44197</v>
      </c>
      <c r="AE376" s="8">
        <v>46265</v>
      </c>
      <c r="AF376" s="72" t="s">
        <v>958</v>
      </c>
      <c r="AG376" s="71">
        <v>1</v>
      </c>
      <c r="AH376" s="71">
        <v>1</v>
      </c>
      <c r="AI376" s="71">
        <v>2</v>
      </c>
      <c r="AO376" s="66" t="s">
        <v>1836</v>
      </c>
      <c r="AR376" s="335" t="s">
        <v>4005</v>
      </c>
      <c r="AU376" s="335" t="s">
        <v>3985</v>
      </c>
      <c r="BD376" s="65" t="s">
        <v>1837</v>
      </c>
    </row>
    <row r="377" spans="1:58" s="404" customFormat="1" x14ac:dyDescent="0.2">
      <c r="A377" s="420" t="s">
        <v>5826</v>
      </c>
      <c r="B377" s="19" t="s">
        <v>5830</v>
      </c>
      <c r="C377" s="408" t="s">
        <v>573</v>
      </c>
      <c r="D377" s="408" t="s">
        <v>1279</v>
      </c>
      <c r="E377" s="51" t="s">
        <v>792</v>
      </c>
      <c r="F377" s="169" t="s">
        <v>5554</v>
      </c>
      <c r="G377" s="169"/>
      <c r="H377" s="170"/>
      <c r="I377" s="169"/>
      <c r="J377" s="170"/>
      <c r="K377" s="169"/>
      <c r="L377" s="169"/>
      <c r="M377" s="50" t="s">
        <v>1212</v>
      </c>
      <c r="N377" s="39"/>
      <c r="O377" s="547" t="s">
        <v>6570</v>
      </c>
      <c r="P377" s="556" t="s">
        <v>966</v>
      </c>
      <c r="Q377" s="10">
        <v>0</v>
      </c>
      <c r="R377" s="2">
        <v>0</v>
      </c>
      <c r="S377" s="10">
        <v>300</v>
      </c>
      <c r="T377" s="10">
        <v>420</v>
      </c>
      <c r="U377" s="10">
        <v>800</v>
      </c>
      <c r="V377" s="10">
        <v>700</v>
      </c>
      <c r="W377" s="10">
        <v>580</v>
      </c>
      <c r="X377" s="2">
        <v>0</v>
      </c>
      <c r="Y377" s="2">
        <v>0</v>
      </c>
      <c r="Z377" s="2">
        <v>0</v>
      </c>
      <c r="AA377" s="10">
        <f>X377*J377/1000000</f>
        <v>0</v>
      </c>
      <c r="AB377" s="10">
        <f>Z377*J377/1000000</f>
        <v>0</v>
      </c>
      <c r="AC377" s="189" t="s">
        <v>906</v>
      </c>
      <c r="AD377" s="8">
        <v>44151</v>
      </c>
      <c r="AE377" s="8">
        <v>46203</v>
      </c>
      <c r="AF377" s="72" t="s">
        <v>662</v>
      </c>
      <c r="AG377" s="71">
        <v>1</v>
      </c>
      <c r="AH377" s="71">
        <v>1</v>
      </c>
      <c r="AI377" s="71">
        <v>1</v>
      </c>
      <c r="AJ377" s="194"/>
      <c r="AK377" s="194"/>
      <c r="AL377" s="194"/>
      <c r="AM377" s="66" t="s">
        <v>1838</v>
      </c>
      <c r="AN377" s="194"/>
      <c r="AO377" s="194"/>
      <c r="AP377" s="194"/>
      <c r="AQ377" s="335" t="s">
        <v>4010</v>
      </c>
      <c r="AR377" s="194"/>
      <c r="AS377" s="194"/>
      <c r="AT377" s="194"/>
      <c r="AU377" s="194"/>
      <c r="AV377" s="194"/>
      <c r="AW377" s="194"/>
      <c r="AX377" s="194"/>
      <c r="AY377" s="194"/>
      <c r="AZ377" s="194"/>
      <c r="BA377" s="194"/>
      <c r="BB377" s="194"/>
      <c r="BC377" s="65" t="s">
        <v>1839</v>
      </c>
    </row>
    <row r="378" spans="1:58" x14ac:dyDescent="0.2">
      <c r="A378" s="420" t="s">
        <v>5834</v>
      </c>
      <c r="B378" s="21" t="s">
        <v>5831</v>
      </c>
      <c r="C378" s="43" t="s">
        <v>1014</v>
      </c>
      <c r="D378" s="43" t="s">
        <v>987</v>
      </c>
      <c r="E378" s="40" t="s">
        <v>991</v>
      </c>
      <c r="F378" s="55" t="s">
        <v>984</v>
      </c>
      <c r="G378" s="166">
        <v>477000000</v>
      </c>
      <c r="H378" s="166">
        <v>923000000</v>
      </c>
      <c r="I378" s="167"/>
      <c r="J378" s="166">
        <v>1400000000</v>
      </c>
      <c r="K378" s="167"/>
      <c r="L378" s="163">
        <f t="shared" si="34"/>
        <v>1400000000</v>
      </c>
      <c r="M378" s="45" t="s">
        <v>1212</v>
      </c>
      <c r="N378" s="38"/>
      <c r="O378" s="45"/>
      <c r="P378" s="194" t="s">
        <v>966</v>
      </c>
      <c r="Q378" s="10"/>
      <c r="R378" s="10"/>
      <c r="S378" s="10"/>
      <c r="T378" s="10"/>
      <c r="U378" s="10"/>
      <c r="V378" s="10"/>
      <c r="W378" s="10"/>
      <c r="X378" s="2"/>
      <c r="Y378" s="2"/>
      <c r="Z378" s="2"/>
      <c r="AA378" s="10"/>
      <c r="AB378" s="10"/>
      <c r="AC378" s="188" t="s">
        <v>2016</v>
      </c>
    </row>
    <row r="379" spans="1:58" s="70" customFormat="1" x14ac:dyDescent="0.2">
      <c r="A379" s="420" t="s">
        <v>5835</v>
      </c>
      <c r="B379" s="21" t="s">
        <v>5832</v>
      </c>
      <c r="C379" s="45" t="s">
        <v>1014</v>
      </c>
      <c r="D379" s="45" t="s">
        <v>987</v>
      </c>
      <c r="E379" s="38" t="s">
        <v>991</v>
      </c>
      <c r="F379" s="55" t="s">
        <v>985</v>
      </c>
      <c r="G379" s="168"/>
      <c r="H379" s="164">
        <v>600000000</v>
      </c>
      <c r="I379" s="164">
        <v>800000000</v>
      </c>
      <c r="J379" s="164">
        <v>1400000000</v>
      </c>
      <c r="K379" s="164"/>
      <c r="L379" s="163">
        <f t="shared" si="34"/>
        <v>1400000000</v>
      </c>
      <c r="M379" s="45" t="s">
        <v>1212</v>
      </c>
      <c r="N379" s="38"/>
      <c r="O379" s="45"/>
      <c r="P379" s="194" t="s">
        <v>966</v>
      </c>
      <c r="Q379" s="10"/>
      <c r="R379" s="10"/>
      <c r="S379" s="10"/>
      <c r="T379" s="10"/>
      <c r="U379" s="10"/>
      <c r="V379" s="10"/>
      <c r="W379" s="10"/>
      <c r="X379" s="2"/>
      <c r="Y379" s="2"/>
      <c r="Z379" s="2"/>
      <c r="AA379" s="10"/>
      <c r="AB379" s="10"/>
      <c r="AC379" s="188" t="s">
        <v>2016</v>
      </c>
      <c r="AD379" s="8"/>
      <c r="AE379" s="8"/>
      <c r="AF379" s="72"/>
      <c r="AG379" s="71"/>
      <c r="AH379" s="71"/>
      <c r="AI379" s="71"/>
      <c r="AJ379" s="194"/>
      <c r="AK379" s="194"/>
      <c r="AL379" s="194"/>
      <c r="AM379" s="194"/>
      <c r="AN379" s="194"/>
      <c r="AO379" s="194"/>
      <c r="AP379" s="194"/>
      <c r="AQ379" s="194"/>
      <c r="AR379" s="194"/>
      <c r="AS379" s="194"/>
      <c r="AT379" s="194"/>
      <c r="AU379" s="194"/>
      <c r="AV379" s="194"/>
      <c r="AW379" s="194"/>
      <c r="AX379" s="194"/>
      <c r="AY379" s="194"/>
      <c r="AZ379" s="194"/>
      <c r="BA379" s="194"/>
      <c r="BB379" s="194"/>
      <c r="BC379" s="194"/>
      <c r="BD379" s="194"/>
      <c r="BE379" s="194"/>
      <c r="BF379" s="194"/>
    </row>
    <row r="380" spans="1:58" x14ac:dyDescent="0.2">
      <c r="A380" s="420" t="s">
        <v>5836</v>
      </c>
      <c r="B380" s="421" t="s">
        <v>5004</v>
      </c>
      <c r="C380" s="233" t="s">
        <v>1014</v>
      </c>
      <c r="D380" s="233" t="s">
        <v>987</v>
      </c>
      <c r="E380" s="47" t="s">
        <v>792</v>
      </c>
      <c r="F380" s="234" t="s">
        <v>3362</v>
      </c>
      <c r="G380" s="235"/>
      <c r="H380" s="164">
        <v>700000000</v>
      </c>
      <c r="I380" s="235"/>
      <c r="J380" s="164">
        <v>700000000</v>
      </c>
      <c r="K380" s="235"/>
      <c r="L380" s="163">
        <f t="shared" si="34"/>
        <v>700000000</v>
      </c>
      <c r="M380" s="233" t="s">
        <v>1232</v>
      </c>
      <c r="N380" s="236"/>
      <c r="O380" s="565" t="s">
        <v>2027</v>
      </c>
      <c r="P380" s="194" t="s">
        <v>966</v>
      </c>
      <c r="Q380" s="10">
        <v>0</v>
      </c>
      <c r="R380" s="10">
        <v>30</v>
      </c>
      <c r="S380" s="10">
        <v>84</v>
      </c>
      <c r="T380" s="10">
        <v>84</v>
      </c>
      <c r="U380" s="10">
        <v>184</v>
      </c>
      <c r="V380" s="10">
        <v>184</v>
      </c>
      <c r="W380" s="10">
        <v>134</v>
      </c>
      <c r="X380" s="2">
        <v>0.4</v>
      </c>
      <c r="Y380" s="2">
        <v>0.4</v>
      </c>
      <c r="Z380" s="2">
        <v>0</v>
      </c>
      <c r="AA380" s="10">
        <f>X380*J380/1000000</f>
        <v>280</v>
      </c>
      <c r="AB380" s="10">
        <f>Z380*J380/1000000</f>
        <v>0</v>
      </c>
      <c r="AC380" s="189" t="s">
        <v>908</v>
      </c>
      <c r="AD380" s="8">
        <v>44378</v>
      </c>
      <c r="AE380" s="8">
        <v>46203</v>
      </c>
      <c r="AF380" s="72" t="s">
        <v>761</v>
      </c>
      <c r="AG380" s="71">
        <v>1</v>
      </c>
      <c r="AH380" s="71">
        <v>1</v>
      </c>
      <c r="AI380" s="71">
        <v>2</v>
      </c>
      <c r="AO380" s="335" t="s">
        <v>4011</v>
      </c>
      <c r="AQ380" s="66" t="s">
        <v>1840</v>
      </c>
      <c r="AW380" s="335" t="s">
        <v>4012</v>
      </c>
      <c r="BD380" s="65" t="s">
        <v>1841</v>
      </c>
    </row>
    <row r="381" spans="1:58" x14ac:dyDescent="0.2">
      <c r="A381" s="420" t="s">
        <v>5837</v>
      </c>
      <c r="B381" s="19" t="s">
        <v>5556</v>
      </c>
      <c r="C381" s="233" t="s">
        <v>1014</v>
      </c>
      <c r="D381" s="233" t="s">
        <v>987</v>
      </c>
      <c r="E381" s="47" t="s">
        <v>1256</v>
      </c>
      <c r="F381" s="6" t="s">
        <v>1292</v>
      </c>
      <c r="G381" s="168"/>
      <c r="H381" s="164">
        <v>0</v>
      </c>
      <c r="I381" s="235"/>
      <c r="J381" s="164">
        <v>0</v>
      </c>
      <c r="K381" s="235"/>
      <c r="L381" s="163">
        <f t="shared" si="34"/>
        <v>0</v>
      </c>
      <c r="M381" s="233"/>
      <c r="N381" s="236"/>
      <c r="O381" s="233"/>
      <c r="Q381" s="10"/>
      <c r="R381" s="10"/>
      <c r="S381" s="10"/>
      <c r="T381" s="10"/>
      <c r="U381" s="10"/>
      <c r="V381" s="10"/>
      <c r="W381" s="10"/>
      <c r="X381" s="2"/>
      <c r="Y381" s="2"/>
      <c r="Z381" s="2"/>
      <c r="AA381" s="10"/>
      <c r="AB381" s="10"/>
      <c r="AC381" s="189"/>
      <c r="AD381" s="8"/>
      <c r="AE381" s="8"/>
      <c r="AF381" s="46" t="s">
        <v>762</v>
      </c>
      <c r="AG381" s="23"/>
      <c r="AH381" s="23">
        <v>2</v>
      </c>
      <c r="AI381" s="23"/>
      <c r="AL381" s="66" t="s">
        <v>1842</v>
      </c>
      <c r="AV381" s="66" t="s">
        <v>1843</v>
      </c>
    </row>
    <row r="382" spans="1:58" s="59" customFormat="1" x14ac:dyDescent="0.2">
      <c r="A382" s="420" t="s">
        <v>5839</v>
      </c>
      <c r="B382" s="19" t="s">
        <v>5557</v>
      </c>
      <c r="C382" s="233" t="s">
        <v>1014</v>
      </c>
      <c r="D382" s="233" t="s">
        <v>987</v>
      </c>
      <c r="E382" s="47" t="s">
        <v>1256</v>
      </c>
      <c r="F382" s="6" t="s">
        <v>1293</v>
      </c>
      <c r="G382" s="168"/>
      <c r="H382" s="164">
        <v>0</v>
      </c>
      <c r="I382" s="235"/>
      <c r="J382" s="164">
        <v>0</v>
      </c>
      <c r="K382" s="235"/>
      <c r="L382" s="163">
        <f t="shared" si="34"/>
        <v>0</v>
      </c>
      <c r="M382" s="233"/>
      <c r="N382" s="236"/>
      <c r="O382" s="233"/>
      <c r="P382" s="194"/>
      <c r="Q382" s="10"/>
      <c r="R382" s="10"/>
      <c r="S382" s="10"/>
      <c r="T382" s="10"/>
      <c r="U382" s="10"/>
      <c r="V382" s="10"/>
      <c r="W382" s="10"/>
      <c r="X382" s="2"/>
      <c r="Y382" s="2"/>
      <c r="Z382" s="2"/>
      <c r="AA382" s="10"/>
      <c r="AB382" s="10"/>
      <c r="AC382" s="189"/>
      <c r="AD382" s="8"/>
      <c r="AE382" s="8"/>
      <c r="AF382" s="46" t="s">
        <v>504</v>
      </c>
      <c r="AG382" s="23"/>
      <c r="AH382" s="23">
        <v>2</v>
      </c>
      <c r="AI382" s="23"/>
      <c r="AJ382" s="194"/>
      <c r="AK382" s="194"/>
      <c r="AL382" s="194"/>
      <c r="AM382" s="194"/>
      <c r="AN382" s="194"/>
      <c r="AO382" s="194"/>
      <c r="AP382" s="194"/>
      <c r="AQ382" s="66" t="s">
        <v>1844</v>
      </c>
      <c r="AR382" s="194"/>
      <c r="AS382" s="194"/>
      <c r="AT382" s="194"/>
      <c r="AU382" s="66" t="s">
        <v>1845</v>
      </c>
      <c r="AV382" s="194"/>
      <c r="AW382" s="194"/>
      <c r="AX382" s="194"/>
      <c r="AY382" s="194"/>
      <c r="AZ382" s="194"/>
      <c r="BA382" s="194"/>
      <c r="BB382" s="194"/>
      <c r="BC382" s="194"/>
      <c r="BD382" s="194"/>
      <c r="BE382" s="194"/>
      <c r="BF382" s="194"/>
    </row>
    <row r="383" spans="1:58" s="59" customFormat="1" x14ac:dyDescent="0.2">
      <c r="A383" s="420" t="s">
        <v>5840</v>
      </c>
      <c r="B383" s="21" t="s">
        <v>5061</v>
      </c>
      <c r="C383" s="45" t="s">
        <v>1014</v>
      </c>
      <c r="D383" s="45" t="s">
        <v>1015</v>
      </c>
      <c r="E383" s="38" t="s">
        <v>991</v>
      </c>
      <c r="F383" s="38" t="s">
        <v>1181</v>
      </c>
      <c r="G383" s="164">
        <v>225000000</v>
      </c>
      <c r="H383" s="164">
        <v>100000000</v>
      </c>
      <c r="I383" s="164">
        <v>400000000</v>
      </c>
      <c r="J383" s="164">
        <v>725000000</v>
      </c>
      <c r="K383" s="164"/>
      <c r="L383" s="163">
        <f t="shared" si="34"/>
        <v>725000000</v>
      </c>
      <c r="M383" s="54" t="s">
        <v>1227</v>
      </c>
      <c r="N383" s="40"/>
      <c r="O383" s="565" t="s">
        <v>2027</v>
      </c>
      <c r="P383" s="194" t="s">
        <v>965</v>
      </c>
      <c r="Q383" s="10">
        <v>0</v>
      </c>
      <c r="R383" s="10">
        <v>70</v>
      </c>
      <c r="S383" s="10">
        <v>76</v>
      </c>
      <c r="T383" s="10">
        <v>226</v>
      </c>
      <c r="U383" s="10">
        <v>151</v>
      </c>
      <c r="V383" s="10">
        <v>151</v>
      </c>
      <c r="W383" s="10">
        <v>151</v>
      </c>
      <c r="X383" s="2">
        <v>0</v>
      </c>
      <c r="Y383" s="2">
        <v>0</v>
      </c>
      <c r="Z383" s="2">
        <v>0</v>
      </c>
      <c r="AA383" s="10">
        <f>X383*J383/1000000</f>
        <v>0</v>
      </c>
      <c r="AB383" s="10">
        <f>Z383*J383/1000000</f>
        <v>0</v>
      </c>
      <c r="AC383" s="189" t="s">
        <v>913</v>
      </c>
      <c r="AD383" s="8">
        <v>44287</v>
      </c>
      <c r="AE383" s="8">
        <v>46203</v>
      </c>
      <c r="AF383" s="72" t="s">
        <v>611</v>
      </c>
      <c r="AG383" s="71">
        <v>1</v>
      </c>
      <c r="AH383" s="71">
        <v>1</v>
      </c>
      <c r="AI383" s="71">
        <v>2</v>
      </c>
      <c r="AJ383" s="237"/>
      <c r="AK383" s="237"/>
      <c r="AL383" s="237"/>
      <c r="AM383" s="340" t="s">
        <v>4016</v>
      </c>
      <c r="AN383" s="237"/>
      <c r="AO383" s="237"/>
      <c r="AP383" s="66" t="s">
        <v>1846</v>
      </c>
      <c r="AQ383" s="237"/>
      <c r="AR383" s="237"/>
      <c r="AS383" s="237"/>
      <c r="AT383" s="237"/>
      <c r="AU383" s="237"/>
      <c r="AV383" s="237"/>
      <c r="AW383" s="237"/>
      <c r="AX383" s="237"/>
      <c r="AY383" s="237"/>
      <c r="AZ383" s="237"/>
      <c r="BA383" s="237"/>
      <c r="BB383" s="238" t="s">
        <v>1847</v>
      </c>
      <c r="BC383" s="237"/>
      <c r="BD383" s="237"/>
      <c r="BE383" s="237"/>
      <c r="BF383" s="237"/>
    </row>
    <row r="384" spans="1:58" x14ac:dyDescent="0.2">
      <c r="A384" s="420"/>
      <c r="C384" s="45"/>
      <c r="D384" s="45"/>
      <c r="E384" s="38"/>
      <c r="F384" s="38"/>
      <c r="G384" s="164"/>
      <c r="H384" s="164"/>
      <c r="I384" s="164"/>
      <c r="J384" s="164"/>
      <c r="K384" s="164"/>
      <c r="L384" s="163"/>
      <c r="M384" s="54"/>
      <c r="N384" s="40"/>
      <c r="O384" s="54"/>
      <c r="P384" s="279"/>
      <c r="Q384" s="10"/>
      <c r="R384" s="10"/>
      <c r="S384" s="10"/>
      <c r="T384" s="10"/>
      <c r="U384" s="10"/>
      <c r="V384" s="10"/>
      <c r="W384" s="10"/>
      <c r="X384" s="2"/>
      <c r="Y384" s="2"/>
      <c r="Z384" s="2"/>
      <c r="AA384" s="10"/>
      <c r="AB384" s="10"/>
      <c r="AC384" s="189"/>
      <c r="AD384" s="8"/>
      <c r="AE384" s="8"/>
      <c r="AG384" s="71"/>
      <c r="AH384" s="71"/>
      <c r="AI384" s="71"/>
      <c r="AJ384" s="237"/>
      <c r="AK384" s="237"/>
      <c r="AL384" s="237"/>
      <c r="AM384" s="335" t="s">
        <v>3899</v>
      </c>
      <c r="AN384" s="237"/>
      <c r="AO384" s="237"/>
      <c r="AP384" s="278"/>
      <c r="AQ384" s="237"/>
      <c r="AR384" s="237"/>
      <c r="AS384" s="237"/>
      <c r="AT384" s="237"/>
      <c r="AU384" s="237"/>
      <c r="AV384" s="237"/>
      <c r="AW384" s="237"/>
      <c r="AX384" s="237"/>
      <c r="AY384" s="237"/>
      <c r="AZ384" s="237"/>
      <c r="BA384" s="237"/>
      <c r="BB384" s="237"/>
      <c r="BC384" s="237"/>
      <c r="BD384" s="237"/>
      <c r="BE384" s="237"/>
      <c r="BF384" s="237"/>
    </row>
    <row r="385" spans="1:58" s="279" customFormat="1" x14ac:dyDescent="0.2">
      <c r="A385" s="420" t="s">
        <v>5841</v>
      </c>
      <c r="B385" s="21" t="s">
        <v>5062</v>
      </c>
      <c r="C385" s="45" t="s">
        <v>1014</v>
      </c>
      <c r="D385" s="45" t="s">
        <v>1015</v>
      </c>
      <c r="E385" s="38" t="s">
        <v>991</v>
      </c>
      <c r="F385" s="38" t="s">
        <v>1182</v>
      </c>
      <c r="G385" s="168"/>
      <c r="H385" s="164">
        <v>100000000</v>
      </c>
      <c r="I385" s="168"/>
      <c r="J385" s="164">
        <v>100000000</v>
      </c>
      <c r="K385" s="168"/>
      <c r="L385" s="163">
        <f>J385+K385</f>
        <v>100000000</v>
      </c>
      <c r="M385" s="54" t="s">
        <v>1227</v>
      </c>
      <c r="N385" s="40"/>
      <c r="O385" s="54"/>
      <c r="P385" s="194" t="s">
        <v>965</v>
      </c>
      <c r="Q385" s="10"/>
      <c r="R385" s="10"/>
      <c r="S385" s="10"/>
      <c r="T385" s="10"/>
      <c r="U385" s="10"/>
      <c r="V385" s="10"/>
      <c r="W385" s="10"/>
      <c r="X385" s="2"/>
      <c r="Y385" s="2"/>
      <c r="Z385" s="2"/>
      <c r="AA385" s="10"/>
      <c r="AB385" s="10"/>
      <c r="AC385" s="188" t="s">
        <v>2016</v>
      </c>
      <c r="AD385" s="8"/>
      <c r="AE385" s="8"/>
      <c r="AF385" s="72" t="s">
        <v>609</v>
      </c>
      <c r="AG385" s="71">
        <v>2</v>
      </c>
      <c r="AH385" s="71"/>
      <c r="AI385" s="71">
        <v>2</v>
      </c>
      <c r="AJ385" s="194"/>
      <c r="AK385" s="194"/>
      <c r="AL385" s="194"/>
      <c r="AM385" s="194"/>
      <c r="AN385" s="194"/>
      <c r="AO385" s="194"/>
      <c r="AP385" s="335" t="s">
        <v>3985</v>
      </c>
      <c r="AQ385" s="194"/>
      <c r="AR385" s="194"/>
      <c r="AS385" s="194"/>
      <c r="AT385" s="65" t="s">
        <v>1848</v>
      </c>
      <c r="AU385" s="194"/>
      <c r="AV385" s="194"/>
      <c r="AW385" s="194"/>
      <c r="AX385" s="194"/>
      <c r="AY385" s="194"/>
      <c r="AZ385" s="194"/>
      <c r="BA385" s="194"/>
      <c r="BB385" s="194"/>
      <c r="BC385" s="194"/>
      <c r="BD385" s="65" t="s">
        <v>1849</v>
      </c>
      <c r="BE385" s="194"/>
      <c r="BF385" s="194"/>
    </row>
    <row r="386" spans="1:58" s="70" customFormat="1" x14ac:dyDescent="0.2">
      <c r="A386" s="420"/>
      <c r="B386" s="421"/>
      <c r="C386" s="45"/>
      <c r="D386" s="45"/>
      <c r="E386" s="38"/>
      <c r="F386" s="278"/>
      <c r="G386" s="168"/>
      <c r="H386" s="164"/>
      <c r="I386" s="168"/>
      <c r="J386" s="164"/>
      <c r="K386" s="168"/>
      <c r="L386" s="163"/>
      <c r="M386" s="54"/>
      <c r="N386" s="40"/>
      <c r="O386" s="54"/>
      <c r="P386" s="279"/>
      <c r="Q386" s="10"/>
      <c r="R386" s="10"/>
      <c r="S386" s="10"/>
      <c r="T386" s="10"/>
      <c r="U386" s="10"/>
      <c r="V386" s="10"/>
      <c r="W386" s="10"/>
      <c r="X386" s="2"/>
      <c r="Y386" s="2"/>
      <c r="Z386" s="2"/>
      <c r="AA386" s="10"/>
      <c r="AB386" s="10"/>
      <c r="AC386" s="189"/>
      <c r="AD386" s="8"/>
      <c r="AE386" s="8"/>
      <c r="AF386" s="72"/>
      <c r="AG386" s="71"/>
      <c r="AH386" s="71"/>
      <c r="AI386" s="71"/>
      <c r="AJ386" s="279"/>
      <c r="AK386" s="279"/>
      <c r="AL386" s="279"/>
      <c r="AM386" s="279"/>
      <c r="AN386" s="279"/>
      <c r="AO386" s="279"/>
      <c r="AP386" s="279"/>
      <c r="AQ386" s="279"/>
      <c r="AR386" s="279"/>
      <c r="AS386" s="279"/>
      <c r="AT386" s="279"/>
      <c r="AU386" s="279"/>
      <c r="AV386" s="279"/>
      <c r="AW386" s="279"/>
      <c r="AX386" s="279"/>
      <c r="AY386" s="279"/>
      <c r="AZ386" s="279"/>
      <c r="BA386" s="279"/>
      <c r="BB386" s="279"/>
      <c r="BC386" s="279"/>
      <c r="BD386" s="335" t="s">
        <v>4018</v>
      </c>
      <c r="BE386" s="279"/>
      <c r="BF386" s="279"/>
    </row>
    <row r="387" spans="1:58" x14ac:dyDescent="0.2">
      <c r="A387" s="420" t="s">
        <v>5842</v>
      </c>
      <c r="B387" s="398" t="s">
        <v>5459</v>
      </c>
      <c r="C387" s="58" t="s">
        <v>573</v>
      </c>
      <c r="D387" s="43" t="s">
        <v>1015</v>
      </c>
      <c r="E387" s="47" t="s">
        <v>988</v>
      </c>
      <c r="F387" s="20" t="s">
        <v>913</v>
      </c>
      <c r="G387" s="165"/>
      <c r="H387" s="164"/>
      <c r="I387" s="165"/>
      <c r="J387" s="164"/>
      <c r="K387" s="164">
        <v>300000000</v>
      </c>
      <c r="L387" s="163">
        <f>J387+K387</f>
        <v>300000000</v>
      </c>
      <c r="M387" s="45" t="s">
        <v>1212</v>
      </c>
      <c r="N387" s="31"/>
      <c r="P387" s="193" t="s">
        <v>1926</v>
      </c>
      <c r="Q387" s="10"/>
      <c r="R387" s="10"/>
      <c r="S387" s="10"/>
      <c r="T387" s="10"/>
      <c r="U387" s="10"/>
      <c r="V387" s="10"/>
      <c r="W387" s="10"/>
      <c r="X387" s="2"/>
      <c r="Y387" s="2"/>
      <c r="Z387" s="2"/>
      <c r="AA387" s="10"/>
      <c r="AB387" s="10"/>
      <c r="AC387" s="188" t="s">
        <v>2016</v>
      </c>
      <c r="AD387" s="8"/>
      <c r="AE387" s="8"/>
      <c r="AG387" s="71"/>
      <c r="AH387" s="71"/>
      <c r="AI387" s="71"/>
      <c r="BD387" s="70"/>
    </row>
    <row r="388" spans="1:58" x14ac:dyDescent="0.2">
      <c r="A388" s="420" t="s">
        <v>5848</v>
      </c>
      <c r="B388" s="21" t="s">
        <v>5063</v>
      </c>
      <c r="C388" s="45" t="s">
        <v>1014</v>
      </c>
      <c r="D388" s="45" t="s">
        <v>1015</v>
      </c>
      <c r="E388" s="74" t="s">
        <v>988</v>
      </c>
      <c r="F388" s="38" t="s">
        <v>1183</v>
      </c>
      <c r="G388" s="168"/>
      <c r="H388" s="164">
        <v>300000000</v>
      </c>
      <c r="I388" s="168"/>
      <c r="J388" s="164">
        <v>300000000</v>
      </c>
      <c r="K388" s="168"/>
      <c r="L388" s="163">
        <f>J388+K388</f>
        <v>300000000</v>
      </c>
      <c r="M388" s="54" t="s">
        <v>1227</v>
      </c>
      <c r="N388" s="40"/>
      <c r="O388" s="558" t="s">
        <v>6566</v>
      </c>
      <c r="P388" s="194" t="s">
        <v>965</v>
      </c>
      <c r="Q388" s="10">
        <v>0</v>
      </c>
      <c r="R388" s="10">
        <v>0</v>
      </c>
      <c r="S388" s="10">
        <v>0</v>
      </c>
      <c r="T388" s="10">
        <v>75</v>
      </c>
      <c r="U388" s="10">
        <v>75</v>
      </c>
      <c r="V388" s="10">
        <v>75</v>
      </c>
      <c r="W388" s="10">
        <v>75</v>
      </c>
      <c r="X388" s="2">
        <v>0</v>
      </c>
      <c r="Y388" s="2">
        <v>0</v>
      </c>
      <c r="Z388" s="2">
        <v>0</v>
      </c>
      <c r="AA388" s="10">
        <f>X388*J388/1000000</f>
        <v>0</v>
      </c>
      <c r="AB388" s="10">
        <f>Z388*J388/1000000</f>
        <v>0</v>
      </c>
      <c r="AC388" s="189" t="s">
        <v>914</v>
      </c>
      <c r="AD388" s="8">
        <v>44348</v>
      </c>
      <c r="AE388" s="8">
        <v>46203</v>
      </c>
      <c r="AF388" s="72" t="s">
        <v>630</v>
      </c>
      <c r="AG388" s="71">
        <v>2</v>
      </c>
      <c r="AH388" s="71">
        <v>1</v>
      </c>
      <c r="AI388" s="71">
        <v>2</v>
      </c>
      <c r="AL388" s="335" t="s">
        <v>4019</v>
      </c>
      <c r="AS388" s="335" t="s">
        <v>4020</v>
      </c>
      <c r="AV388" s="66" t="s">
        <v>1850</v>
      </c>
      <c r="AZ388" s="65" t="s">
        <v>1851</v>
      </c>
      <c r="BD388" s="65" t="s">
        <v>1852</v>
      </c>
    </row>
    <row r="389" spans="1:58" x14ac:dyDescent="0.2">
      <c r="A389" s="420" t="s">
        <v>5849</v>
      </c>
      <c r="B389" s="21" t="s">
        <v>5064</v>
      </c>
      <c r="C389" s="45" t="s">
        <v>1014</v>
      </c>
      <c r="D389" s="45" t="s">
        <v>1015</v>
      </c>
      <c r="E389" s="74" t="s">
        <v>988</v>
      </c>
      <c r="F389" s="38" t="s">
        <v>1184</v>
      </c>
      <c r="G389" s="168"/>
      <c r="H389" s="164">
        <v>220000000</v>
      </c>
      <c r="I389" s="168"/>
      <c r="J389" s="164">
        <v>220000000</v>
      </c>
      <c r="K389" s="168"/>
      <c r="L389" s="163">
        <f>J389+K389</f>
        <v>220000000</v>
      </c>
      <c r="M389" s="54" t="s">
        <v>1227</v>
      </c>
      <c r="N389" s="38"/>
      <c r="O389" s="54"/>
      <c r="P389" s="194" t="s">
        <v>965</v>
      </c>
      <c r="Q389" s="10">
        <v>0</v>
      </c>
      <c r="R389" s="10">
        <v>50</v>
      </c>
      <c r="S389" s="10">
        <v>50</v>
      </c>
      <c r="T389" s="10">
        <v>50</v>
      </c>
      <c r="U389" s="10">
        <v>50</v>
      </c>
      <c r="V389" s="10">
        <v>20</v>
      </c>
      <c r="W389" s="10">
        <v>0</v>
      </c>
      <c r="X389" s="2">
        <v>0</v>
      </c>
      <c r="Y389" s="2">
        <v>0</v>
      </c>
      <c r="Z389" s="2">
        <v>0</v>
      </c>
      <c r="AA389" s="10">
        <f>X389*J389/1000000</f>
        <v>0</v>
      </c>
      <c r="AB389" s="10">
        <f>Z389*J389/1000000</f>
        <v>0</v>
      </c>
      <c r="AC389" s="189" t="s">
        <v>912</v>
      </c>
      <c r="AD389" s="8">
        <v>44197</v>
      </c>
      <c r="AE389" s="8">
        <v>46203</v>
      </c>
      <c r="AF389" s="72" t="s">
        <v>617</v>
      </c>
      <c r="AG389" s="71">
        <v>2</v>
      </c>
      <c r="AH389" s="71"/>
      <c r="AI389" s="71">
        <v>1</v>
      </c>
      <c r="AM389" s="335" t="s">
        <v>4005</v>
      </c>
      <c r="AR389" s="65" t="s">
        <v>1853</v>
      </c>
      <c r="BD389" s="65" t="s">
        <v>520</v>
      </c>
    </row>
    <row r="390" spans="1:58" x14ac:dyDescent="0.2">
      <c r="A390" s="420" t="s">
        <v>5850</v>
      </c>
      <c r="B390" s="421" t="s">
        <v>5007</v>
      </c>
      <c r="C390" s="41" t="s">
        <v>1014</v>
      </c>
      <c r="D390" s="41" t="s">
        <v>1015</v>
      </c>
      <c r="E390" s="52" t="s">
        <v>988</v>
      </c>
      <c r="F390" s="37" t="s">
        <v>1016</v>
      </c>
      <c r="G390" s="171"/>
      <c r="H390" s="172"/>
      <c r="I390" s="171"/>
      <c r="J390" s="172"/>
      <c r="K390" s="171"/>
      <c r="L390" s="171"/>
      <c r="M390" s="50" t="s">
        <v>1212</v>
      </c>
      <c r="N390" s="39" t="s">
        <v>1017</v>
      </c>
      <c r="O390" s="547" t="s">
        <v>6571</v>
      </c>
      <c r="P390" s="194" t="s">
        <v>966</v>
      </c>
      <c r="Q390" s="10">
        <v>0</v>
      </c>
      <c r="R390" s="10">
        <v>8.4</v>
      </c>
      <c r="S390" s="10">
        <v>86.2</v>
      </c>
      <c r="T390" s="10">
        <v>96.5</v>
      </c>
      <c r="U390" s="10">
        <v>185.5</v>
      </c>
      <c r="V390" s="10">
        <v>151.80000000000001</v>
      </c>
      <c r="W390" s="10">
        <v>102.1</v>
      </c>
      <c r="X390" s="2"/>
      <c r="Y390" s="2"/>
      <c r="Z390" s="2"/>
      <c r="AA390" s="10"/>
      <c r="AB390" s="10"/>
      <c r="AC390" s="189" t="s">
        <v>910</v>
      </c>
      <c r="AD390" s="8">
        <v>44197</v>
      </c>
      <c r="AE390" s="8">
        <v>46203</v>
      </c>
      <c r="AF390" s="72" t="s">
        <v>962</v>
      </c>
      <c r="AG390" s="71">
        <v>2</v>
      </c>
      <c r="AH390" s="71">
        <v>1</v>
      </c>
      <c r="AI390" s="71"/>
      <c r="AL390" s="66" t="s">
        <v>1854</v>
      </c>
      <c r="AT390" s="65" t="s">
        <v>1855</v>
      </c>
      <c r="BD390" s="65" t="s">
        <v>1856</v>
      </c>
    </row>
    <row r="391" spans="1:58" x14ac:dyDescent="0.2">
      <c r="A391" s="422" t="s">
        <v>5922</v>
      </c>
      <c r="B391" s="21" t="s">
        <v>5926</v>
      </c>
      <c r="C391" s="45" t="s">
        <v>1014</v>
      </c>
      <c r="D391" s="45" t="s">
        <v>1015</v>
      </c>
      <c r="E391" s="38" t="s">
        <v>991</v>
      </c>
      <c r="F391" s="38" t="s">
        <v>1018</v>
      </c>
      <c r="G391" s="168"/>
      <c r="H391" s="168"/>
      <c r="I391" s="164">
        <v>98000000</v>
      </c>
      <c r="J391" s="164">
        <v>98000000</v>
      </c>
      <c r="K391" s="164"/>
      <c r="L391" s="163">
        <f t="shared" ref="L391:L400" si="37">J391+K391</f>
        <v>98000000</v>
      </c>
      <c r="M391" s="45" t="s">
        <v>1212</v>
      </c>
      <c r="N391" s="40"/>
      <c r="O391" s="45"/>
      <c r="X391" s="2">
        <v>0.4</v>
      </c>
      <c r="Y391" s="2">
        <v>0.4</v>
      </c>
      <c r="AA391" s="10">
        <f>X391*J391/1000000</f>
        <v>39.200000000000003</v>
      </c>
      <c r="AC391" s="189"/>
    </row>
    <row r="392" spans="1:58" x14ac:dyDescent="0.2">
      <c r="A392" s="422" t="s">
        <v>5923</v>
      </c>
      <c r="B392" s="21" t="s">
        <v>5927</v>
      </c>
      <c r="C392" s="43" t="s">
        <v>1014</v>
      </c>
      <c r="D392" s="43" t="s">
        <v>1015</v>
      </c>
      <c r="E392" s="38" t="s">
        <v>991</v>
      </c>
      <c r="F392" s="55" t="s">
        <v>5097</v>
      </c>
      <c r="G392" s="167"/>
      <c r="H392" s="167"/>
      <c r="I392" s="166">
        <v>46000000</v>
      </c>
      <c r="J392" s="166">
        <v>46000000</v>
      </c>
      <c r="K392" s="166"/>
      <c r="L392" s="163">
        <f t="shared" si="37"/>
        <v>46000000</v>
      </c>
      <c r="M392" s="45" t="s">
        <v>1212</v>
      </c>
      <c r="N392" s="40"/>
      <c r="O392" s="45"/>
      <c r="X392" s="2">
        <v>0.4</v>
      </c>
      <c r="Y392" s="2">
        <v>0.4</v>
      </c>
      <c r="AA392" s="10">
        <f>X392*J392/1000000</f>
        <v>18.399999999999999</v>
      </c>
      <c r="AC392" s="189"/>
    </row>
    <row r="393" spans="1:58" x14ac:dyDescent="0.2">
      <c r="A393" s="422" t="s">
        <v>5924</v>
      </c>
      <c r="B393" s="21" t="s">
        <v>5928</v>
      </c>
      <c r="C393" s="43" t="s">
        <v>1014</v>
      </c>
      <c r="D393" s="43" t="s">
        <v>1015</v>
      </c>
      <c r="E393" s="38" t="s">
        <v>991</v>
      </c>
      <c r="F393" s="38" t="s">
        <v>1019</v>
      </c>
      <c r="G393" s="167"/>
      <c r="H393" s="167"/>
      <c r="I393" s="166">
        <v>131000000</v>
      </c>
      <c r="J393" s="166">
        <v>131000000</v>
      </c>
      <c r="K393" s="166"/>
      <c r="L393" s="163">
        <f t="shared" si="37"/>
        <v>131000000</v>
      </c>
      <c r="M393" s="45" t="s">
        <v>1212</v>
      </c>
      <c r="N393" s="40"/>
      <c r="O393" s="45"/>
      <c r="X393" s="2">
        <v>0.4</v>
      </c>
      <c r="Y393" s="2">
        <v>0.4</v>
      </c>
      <c r="AA393" s="10">
        <f>X393*J393/1000000</f>
        <v>52.4</v>
      </c>
      <c r="AC393" s="189"/>
    </row>
    <row r="394" spans="1:58" s="70" customFormat="1" x14ac:dyDescent="0.2">
      <c r="A394" s="422" t="s">
        <v>5925</v>
      </c>
      <c r="B394" s="21" t="s">
        <v>5929</v>
      </c>
      <c r="C394" s="43" t="s">
        <v>1014</v>
      </c>
      <c r="D394" s="43" t="s">
        <v>1015</v>
      </c>
      <c r="E394" s="38" t="s">
        <v>991</v>
      </c>
      <c r="F394" s="55" t="s">
        <v>5098</v>
      </c>
      <c r="G394" s="167"/>
      <c r="H394" s="166">
        <v>30000000</v>
      </c>
      <c r="I394" s="166">
        <v>325000000</v>
      </c>
      <c r="J394" s="166">
        <v>355000000</v>
      </c>
      <c r="K394" s="166"/>
      <c r="L394" s="163">
        <f t="shared" si="37"/>
        <v>355000000</v>
      </c>
      <c r="M394" s="45" t="s">
        <v>1212</v>
      </c>
      <c r="N394" s="40"/>
      <c r="O394" s="45"/>
      <c r="P394" s="194"/>
      <c r="Q394" s="194"/>
      <c r="R394" s="194"/>
      <c r="S394" s="194"/>
      <c r="T394" s="194"/>
      <c r="U394" s="194"/>
      <c r="V394" s="194"/>
      <c r="W394" s="194"/>
      <c r="X394" s="2">
        <v>0.4</v>
      </c>
      <c r="Y394" s="2">
        <v>0.4</v>
      </c>
      <c r="Z394" s="194"/>
      <c r="AA394" s="10">
        <f>X394*J394/1000000</f>
        <v>142</v>
      </c>
      <c r="AB394" s="194"/>
      <c r="AC394" s="189"/>
      <c r="AD394" s="194"/>
      <c r="AE394" s="194"/>
      <c r="AF394" s="72"/>
      <c r="AG394" s="194"/>
      <c r="AH394" s="194"/>
      <c r="AI394" s="279"/>
      <c r="AJ394" s="194"/>
      <c r="AK394" s="194"/>
      <c r="AL394" s="194"/>
      <c r="AM394" s="194"/>
      <c r="AN394" s="194"/>
      <c r="AO394" s="194"/>
      <c r="AP394" s="194"/>
      <c r="AQ394" s="194"/>
      <c r="AR394" s="194"/>
      <c r="AS394" s="194"/>
      <c r="AT394" s="194"/>
      <c r="AU394" s="194"/>
      <c r="AV394" s="194"/>
      <c r="AW394" s="194"/>
      <c r="AX394" s="194"/>
      <c r="AY394" s="194"/>
      <c r="AZ394" s="194"/>
      <c r="BA394" s="194"/>
      <c r="BB394" s="194"/>
      <c r="BC394" s="194"/>
      <c r="BD394" s="194"/>
      <c r="BE394" s="194"/>
      <c r="BF394" s="194"/>
    </row>
    <row r="395" spans="1:58" s="70" customFormat="1" x14ac:dyDescent="0.2">
      <c r="A395" s="420" t="s">
        <v>5851</v>
      </c>
      <c r="B395" s="398" t="s">
        <v>5460</v>
      </c>
      <c r="C395" s="58" t="s">
        <v>573</v>
      </c>
      <c r="D395" s="43" t="s">
        <v>1015</v>
      </c>
      <c r="E395" s="47" t="s">
        <v>988</v>
      </c>
      <c r="F395" s="20" t="s">
        <v>1952</v>
      </c>
      <c r="G395" s="165"/>
      <c r="H395" s="164"/>
      <c r="I395" s="165"/>
      <c r="J395" s="164"/>
      <c r="K395" s="164">
        <v>350000000</v>
      </c>
      <c r="L395" s="163">
        <f t="shared" si="37"/>
        <v>350000000</v>
      </c>
      <c r="M395" s="54" t="s">
        <v>1227</v>
      </c>
      <c r="N395" s="31"/>
      <c r="O395" s="54"/>
      <c r="P395" s="193" t="s">
        <v>1926</v>
      </c>
      <c r="Q395" s="10"/>
      <c r="R395" s="10">
        <v>0</v>
      </c>
      <c r="S395" s="10">
        <v>70</v>
      </c>
      <c r="T395" s="10">
        <v>70</v>
      </c>
      <c r="U395" s="10">
        <v>70</v>
      </c>
      <c r="V395" s="10">
        <v>70</v>
      </c>
      <c r="W395" s="10">
        <v>70</v>
      </c>
      <c r="X395" s="2"/>
      <c r="Y395" s="2"/>
      <c r="Z395" s="2"/>
      <c r="AA395" s="10"/>
      <c r="AB395" s="10"/>
      <c r="AC395" s="189" t="s">
        <v>909</v>
      </c>
      <c r="AD395" s="8"/>
      <c r="AE395" s="8"/>
      <c r="AF395" s="72"/>
      <c r="AG395" s="71"/>
      <c r="AH395" s="71"/>
      <c r="AI395" s="71"/>
      <c r="AJ395" s="194"/>
      <c r="AK395" s="194"/>
      <c r="AL395" s="194"/>
      <c r="AM395" s="194"/>
      <c r="AN395" s="194"/>
      <c r="AO395" s="194"/>
      <c r="AP395" s="194"/>
      <c r="AQ395" s="194"/>
      <c r="AR395" s="194"/>
      <c r="AS395" s="194"/>
      <c r="AT395" s="194"/>
      <c r="AU395" s="194"/>
      <c r="AV395" s="194"/>
      <c r="AW395" s="194"/>
      <c r="AX395" s="194"/>
      <c r="AY395" s="194"/>
      <c r="AZ395" s="194"/>
      <c r="BA395" s="194"/>
      <c r="BB395" s="194"/>
      <c r="BC395" s="194"/>
      <c r="BD395" s="194"/>
      <c r="BE395" s="194"/>
      <c r="BF395" s="194"/>
    </row>
    <row r="396" spans="1:58" x14ac:dyDescent="0.2">
      <c r="A396" s="422" t="s">
        <v>5984</v>
      </c>
      <c r="B396" s="402" t="s">
        <v>5575</v>
      </c>
      <c r="C396" s="58" t="s">
        <v>573</v>
      </c>
      <c r="D396" s="43" t="s">
        <v>1015</v>
      </c>
      <c r="E396" s="47" t="s">
        <v>988</v>
      </c>
      <c r="F396" s="20" t="s">
        <v>1953</v>
      </c>
      <c r="G396" s="165"/>
      <c r="H396" s="164"/>
      <c r="I396" s="165"/>
      <c r="J396" s="164"/>
      <c r="K396" s="164">
        <v>1780000000</v>
      </c>
      <c r="L396" s="163">
        <f t="shared" si="37"/>
        <v>1780000000</v>
      </c>
      <c r="M396" s="45" t="s">
        <v>1954</v>
      </c>
      <c r="N396" s="31"/>
      <c r="O396" s="45"/>
      <c r="P396" s="193" t="s">
        <v>1926</v>
      </c>
      <c r="Q396" s="10"/>
      <c r="R396" s="10">
        <v>220</v>
      </c>
      <c r="S396" s="10">
        <v>720</v>
      </c>
      <c r="T396" s="10">
        <v>320</v>
      </c>
      <c r="U396" s="10">
        <v>280</v>
      </c>
      <c r="V396" s="10">
        <v>160</v>
      </c>
      <c r="W396" s="10">
        <v>80</v>
      </c>
      <c r="X396" s="2"/>
      <c r="Y396" s="2"/>
      <c r="Z396" s="2"/>
      <c r="AA396" s="10"/>
      <c r="AB396" s="10"/>
      <c r="AC396" s="189" t="s">
        <v>911</v>
      </c>
      <c r="AD396" s="8"/>
      <c r="AE396" s="8"/>
      <c r="AG396" s="71"/>
      <c r="AH396" s="71"/>
      <c r="AI396" s="71"/>
    </row>
    <row r="397" spans="1:58" s="395" customFormat="1" x14ac:dyDescent="0.2">
      <c r="A397" s="420" t="s">
        <v>5843</v>
      </c>
      <c r="B397" s="402" t="s">
        <v>5461</v>
      </c>
      <c r="C397" s="58" t="s">
        <v>573</v>
      </c>
      <c r="D397" s="43" t="s">
        <v>1285</v>
      </c>
      <c r="E397" s="38" t="s">
        <v>991</v>
      </c>
      <c r="F397" s="176" t="s">
        <v>5139</v>
      </c>
      <c r="G397" s="165"/>
      <c r="H397" s="164"/>
      <c r="I397" s="165"/>
      <c r="J397" s="164"/>
      <c r="K397" s="164"/>
      <c r="L397" s="163"/>
      <c r="M397" s="45"/>
      <c r="N397" s="31"/>
      <c r="O397" s="45"/>
      <c r="P397" s="396" t="s">
        <v>1926</v>
      </c>
      <c r="Q397" s="10"/>
      <c r="R397" s="10"/>
      <c r="S397" s="10"/>
      <c r="T397" s="10"/>
      <c r="U397" s="10"/>
      <c r="V397" s="10"/>
      <c r="W397" s="10"/>
      <c r="X397" s="2"/>
      <c r="Y397" s="2"/>
      <c r="Z397" s="2"/>
      <c r="AA397" s="10"/>
      <c r="AB397" s="10"/>
      <c r="AC397" s="189"/>
      <c r="AD397" s="8"/>
      <c r="AE397" s="8"/>
      <c r="AF397" s="72"/>
      <c r="AG397" s="71"/>
      <c r="AH397" s="71"/>
      <c r="AI397" s="71"/>
    </row>
    <row r="398" spans="1:58" s="395" customFormat="1" x14ac:dyDescent="0.2">
      <c r="A398" s="420" t="s">
        <v>5844</v>
      </c>
      <c r="B398" s="402" t="s">
        <v>5462</v>
      </c>
      <c r="C398" s="58" t="s">
        <v>573</v>
      </c>
      <c r="D398" s="43" t="s">
        <v>1285</v>
      </c>
      <c r="E398" s="38" t="s">
        <v>991</v>
      </c>
      <c r="F398" s="176" t="s">
        <v>5140</v>
      </c>
      <c r="G398" s="165"/>
      <c r="H398" s="164"/>
      <c r="I398" s="165"/>
      <c r="J398" s="164"/>
      <c r="K398" s="164"/>
      <c r="L398" s="163"/>
      <c r="M398" s="45"/>
      <c r="N398" s="31"/>
      <c r="O398" s="45"/>
      <c r="P398" s="396" t="s">
        <v>1926</v>
      </c>
      <c r="Q398" s="10"/>
      <c r="R398" s="10"/>
      <c r="S398" s="10"/>
      <c r="T398" s="10"/>
      <c r="U398" s="10"/>
      <c r="V398" s="10"/>
      <c r="W398" s="10"/>
      <c r="X398" s="2"/>
      <c r="Y398" s="2"/>
      <c r="Z398" s="2"/>
      <c r="AA398" s="10"/>
      <c r="AB398" s="10"/>
      <c r="AC398" s="189"/>
      <c r="AD398" s="8"/>
      <c r="AE398" s="8"/>
      <c r="AF398" s="72"/>
      <c r="AG398" s="71"/>
      <c r="AH398" s="71"/>
      <c r="AI398" s="71"/>
    </row>
    <row r="399" spans="1:58" x14ac:dyDescent="0.2">
      <c r="A399" s="420" t="s">
        <v>5838</v>
      </c>
      <c r="B399" s="19" t="s">
        <v>5930</v>
      </c>
      <c r="C399" s="45" t="s">
        <v>1014</v>
      </c>
      <c r="D399" s="45" t="s">
        <v>1015</v>
      </c>
      <c r="E399" s="74" t="s">
        <v>1256</v>
      </c>
      <c r="F399" s="6" t="s">
        <v>1283</v>
      </c>
      <c r="G399" s="168"/>
      <c r="H399" s="164">
        <v>0</v>
      </c>
      <c r="I399" s="164"/>
      <c r="J399" s="164">
        <v>0</v>
      </c>
      <c r="K399" s="164"/>
      <c r="L399" s="163">
        <f t="shared" si="37"/>
        <v>0</v>
      </c>
      <c r="M399" s="45"/>
      <c r="N399" s="40"/>
      <c r="O399" s="45"/>
      <c r="Q399" s="10"/>
      <c r="R399" s="10"/>
      <c r="S399" s="10"/>
      <c r="T399" s="10"/>
      <c r="U399" s="10"/>
      <c r="V399" s="10"/>
      <c r="W399" s="10"/>
      <c r="X399" s="2">
        <v>0</v>
      </c>
      <c r="Y399" s="2">
        <v>0</v>
      </c>
      <c r="Z399" s="2">
        <v>0</v>
      </c>
      <c r="AA399" s="10">
        <f>X399*J399/1000000</f>
        <v>0</v>
      </c>
      <c r="AB399" s="10">
        <f>Z399*J399/1000000</f>
        <v>0</v>
      </c>
      <c r="AC399" s="189"/>
      <c r="AD399" s="8"/>
      <c r="AE399" s="8"/>
      <c r="AF399" s="72" t="s">
        <v>695</v>
      </c>
      <c r="AG399" s="71"/>
      <c r="AH399" s="71">
        <v>1</v>
      </c>
      <c r="AI399" s="71"/>
      <c r="AL399" s="66" t="s">
        <v>1857</v>
      </c>
    </row>
    <row r="400" spans="1:58" x14ac:dyDescent="0.2">
      <c r="A400" s="420" t="s">
        <v>5845</v>
      </c>
      <c r="B400" s="421" t="s">
        <v>5009</v>
      </c>
      <c r="C400" s="43" t="s">
        <v>1045</v>
      </c>
      <c r="D400" s="43" t="s">
        <v>1001</v>
      </c>
      <c r="E400" s="47" t="s">
        <v>988</v>
      </c>
      <c r="F400" s="38" t="s">
        <v>1046</v>
      </c>
      <c r="G400" s="167"/>
      <c r="H400" s="166">
        <v>500000000</v>
      </c>
      <c r="I400" s="166">
        <v>1500000000</v>
      </c>
      <c r="J400" s="166">
        <v>2000000000</v>
      </c>
      <c r="K400" s="166"/>
      <c r="L400" s="163">
        <f t="shared" si="37"/>
        <v>2000000000</v>
      </c>
      <c r="M400" s="56" t="s">
        <v>1214</v>
      </c>
      <c r="N400" s="38" t="s">
        <v>1047</v>
      </c>
      <c r="O400" s="56"/>
      <c r="P400" s="194" t="s">
        <v>966</v>
      </c>
      <c r="Q400" s="10">
        <v>0</v>
      </c>
      <c r="R400" s="10">
        <v>0.63</v>
      </c>
      <c r="S400" s="10">
        <v>0.16</v>
      </c>
      <c r="T400" s="10">
        <v>99.8</v>
      </c>
      <c r="U400" s="10">
        <v>599.76</v>
      </c>
      <c r="V400" s="10">
        <v>599.76</v>
      </c>
      <c r="W400" s="10">
        <v>699.92</v>
      </c>
      <c r="X400" s="381">
        <f>1600*0.4/2000</f>
        <v>0.32</v>
      </c>
      <c r="Y400" s="2">
        <v>0</v>
      </c>
      <c r="Z400" s="2">
        <v>0</v>
      </c>
      <c r="AA400" s="10">
        <f>X400*J400/1000000</f>
        <v>640</v>
      </c>
      <c r="AB400" s="10">
        <f>Z400*J400/1000000</f>
        <v>0</v>
      </c>
      <c r="AC400" s="189" t="s">
        <v>916</v>
      </c>
      <c r="AD400" s="8">
        <v>44348</v>
      </c>
      <c r="AE400" s="8">
        <v>46203</v>
      </c>
      <c r="AF400" s="72" t="s">
        <v>606</v>
      </c>
      <c r="AG400" s="71">
        <v>1</v>
      </c>
      <c r="AH400" s="71">
        <v>1</v>
      </c>
      <c r="AI400" s="71">
        <v>1</v>
      </c>
      <c r="AN400" s="66" t="s">
        <v>1858</v>
      </c>
      <c r="AX400" s="335" t="s">
        <v>3901</v>
      </c>
      <c r="BD400" s="65" t="s">
        <v>1860</v>
      </c>
    </row>
    <row r="401" spans="1:58" x14ac:dyDescent="0.2">
      <c r="A401" s="420" t="s">
        <v>5846</v>
      </c>
      <c r="B401" s="21" t="s">
        <v>5858</v>
      </c>
      <c r="C401" s="41" t="s">
        <v>1045</v>
      </c>
      <c r="D401" s="41" t="s">
        <v>1001</v>
      </c>
      <c r="E401" s="52" t="s">
        <v>988</v>
      </c>
      <c r="F401" s="37" t="s">
        <v>1048</v>
      </c>
      <c r="G401" s="171"/>
      <c r="H401" s="172"/>
      <c r="I401" s="171"/>
      <c r="J401" s="172"/>
      <c r="K401" s="171"/>
      <c r="L401" s="171"/>
      <c r="M401" s="50" t="s">
        <v>1214</v>
      </c>
      <c r="N401" s="39" t="s">
        <v>1049</v>
      </c>
      <c r="O401" s="50"/>
      <c r="P401" s="194" t="s">
        <v>966</v>
      </c>
      <c r="Q401" s="10">
        <v>0</v>
      </c>
      <c r="R401" s="10">
        <v>40</v>
      </c>
      <c r="S401" s="10">
        <v>228.2</v>
      </c>
      <c r="T401" s="10">
        <v>315.86</v>
      </c>
      <c r="U401" s="10">
        <v>632.12</v>
      </c>
      <c r="V401" s="10">
        <v>1283.8599999999999</v>
      </c>
      <c r="W401" s="10">
        <v>1499.95</v>
      </c>
      <c r="X401" s="2">
        <v>0</v>
      </c>
      <c r="Y401" s="2">
        <v>0</v>
      </c>
      <c r="Z401" s="2">
        <v>0</v>
      </c>
      <c r="AA401" s="10">
        <f>X401*J401/1000000</f>
        <v>0</v>
      </c>
      <c r="AB401" s="10">
        <f>Z401*J401/1000000</f>
        <v>0</v>
      </c>
      <c r="AC401" s="189" t="s">
        <v>915</v>
      </c>
      <c r="AD401" s="8">
        <v>44348</v>
      </c>
      <c r="AE401" s="8">
        <v>46203</v>
      </c>
      <c r="AF401" s="72" t="s">
        <v>615</v>
      </c>
      <c r="AG401" s="71">
        <v>4</v>
      </c>
      <c r="AH401" s="71">
        <v>2</v>
      </c>
      <c r="AI401" s="71">
        <v>1</v>
      </c>
      <c r="AN401" s="66" t="s">
        <v>1861</v>
      </c>
      <c r="AT401" s="65" t="s">
        <v>1859</v>
      </c>
      <c r="AV401" s="65" t="s">
        <v>1863</v>
      </c>
      <c r="AX401" s="335" t="s">
        <v>3901</v>
      </c>
      <c r="BB401" s="65" t="s">
        <v>1865</v>
      </c>
      <c r="BD401" s="65" t="s">
        <v>1864</v>
      </c>
    </row>
    <row r="402" spans="1:58" x14ac:dyDescent="0.2">
      <c r="A402" s="422" t="s">
        <v>5985</v>
      </c>
      <c r="B402" s="21" t="s">
        <v>5986</v>
      </c>
      <c r="C402" s="43" t="s">
        <v>1045</v>
      </c>
      <c r="D402" s="43" t="s">
        <v>1001</v>
      </c>
      <c r="E402" s="38" t="s">
        <v>991</v>
      </c>
      <c r="F402" s="40" t="s">
        <v>1050</v>
      </c>
      <c r="G402" s="167"/>
      <c r="H402" s="166">
        <v>2720000000</v>
      </c>
      <c r="I402" s="167"/>
      <c r="J402" s="166">
        <v>2720000000</v>
      </c>
      <c r="K402" s="167"/>
      <c r="L402" s="163">
        <f t="shared" ref="L402:L412" si="38">J402+K402</f>
        <v>2720000000</v>
      </c>
      <c r="M402" s="56" t="s">
        <v>1214</v>
      </c>
      <c r="N402" s="38" t="s">
        <v>1051</v>
      </c>
      <c r="O402" s="56"/>
      <c r="AC402" s="189"/>
      <c r="AN402" s="66" t="s">
        <v>1862</v>
      </c>
    </row>
    <row r="403" spans="1:58" x14ac:dyDescent="0.2">
      <c r="A403" s="420" t="s">
        <v>5856</v>
      </c>
      <c r="B403" s="421" t="s">
        <v>5011</v>
      </c>
      <c r="C403" s="43" t="s">
        <v>1045</v>
      </c>
      <c r="D403" s="43" t="s">
        <v>1001</v>
      </c>
      <c r="E403" s="38" t="s">
        <v>991</v>
      </c>
      <c r="F403" s="38" t="s">
        <v>1052</v>
      </c>
      <c r="G403" s="167"/>
      <c r="H403" s="166">
        <v>280000000</v>
      </c>
      <c r="I403" s="167"/>
      <c r="J403" s="166">
        <v>280000000</v>
      </c>
      <c r="K403" s="167"/>
      <c r="L403" s="163">
        <f t="shared" si="38"/>
        <v>280000000</v>
      </c>
      <c r="M403" s="56" t="s">
        <v>1214</v>
      </c>
      <c r="N403" s="55" t="s">
        <v>1204</v>
      </c>
      <c r="O403" s="56"/>
      <c r="Z403" s="2">
        <v>1</v>
      </c>
      <c r="AB403" s="10">
        <f>Z403*J403/1000000</f>
        <v>280</v>
      </c>
      <c r="AC403" s="189"/>
    </row>
    <row r="404" spans="1:58" x14ac:dyDescent="0.2">
      <c r="A404" s="422" t="s">
        <v>5987</v>
      </c>
      <c r="B404" s="21" t="s">
        <v>5988</v>
      </c>
      <c r="C404" s="43" t="s">
        <v>1045</v>
      </c>
      <c r="D404" s="43" t="s">
        <v>1001</v>
      </c>
      <c r="E404" s="38" t="s">
        <v>991</v>
      </c>
      <c r="F404" s="38" t="s">
        <v>1053</v>
      </c>
      <c r="G404" s="167"/>
      <c r="H404" s="166">
        <v>1000000000</v>
      </c>
      <c r="I404" s="167"/>
      <c r="J404" s="166">
        <v>1000000000</v>
      </c>
      <c r="K404" s="167"/>
      <c r="L404" s="163">
        <f t="shared" si="38"/>
        <v>1000000000</v>
      </c>
      <c r="M404" s="56" t="s">
        <v>1214</v>
      </c>
      <c r="N404" s="38" t="s">
        <v>1204</v>
      </c>
      <c r="O404" s="56"/>
      <c r="Z404" s="2">
        <v>1</v>
      </c>
      <c r="AB404" s="10">
        <f>Z404*J404/1000000</f>
        <v>1000</v>
      </c>
      <c r="AC404" s="189"/>
    </row>
    <row r="405" spans="1:58" s="70" customFormat="1" x14ac:dyDescent="0.2">
      <c r="A405" s="420" t="s">
        <v>5847</v>
      </c>
      <c r="B405" s="19" t="s">
        <v>5559</v>
      </c>
      <c r="C405" s="43" t="s">
        <v>1045</v>
      </c>
      <c r="D405" s="43" t="s">
        <v>1001</v>
      </c>
      <c r="E405" s="47" t="s">
        <v>988</v>
      </c>
      <c r="F405" s="38" t="s">
        <v>1054</v>
      </c>
      <c r="G405" s="167"/>
      <c r="H405" s="167"/>
      <c r="I405" s="166">
        <v>1000000000</v>
      </c>
      <c r="J405" s="166">
        <v>1000000000</v>
      </c>
      <c r="K405" s="166"/>
      <c r="L405" s="163">
        <f t="shared" si="38"/>
        <v>1000000000</v>
      </c>
      <c r="M405" s="56" t="s">
        <v>1214</v>
      </c>
      <c r="N405" s="38" t="s">
        <v>1204</v>
      </c>
      <c r="O405" s="56"/>
      <c r="P405" s="194" t="s">
        <v>966</v>
      </c>
      <c r="Q405" s="10">
        <v>0</v>
      </c>
      <c r="R405" s="10">
        <v>0.48</v>
      </c>
      <c r="S405" s="10">
        <v>63.32</v>
      </c>
      <c r="T405" s="10">
        <v>79.360000000000014</v>
      </c>
      <c r="U405" s="10">
        <v>354.48</v>
      </c>
      <c r="V405" s="10">
        <v>301.58</v>
      </c>
      <c r="W405" s="10">
        <v>200.79</v>
      </c>
      <c r="X405" s="2">
        <v>0</v>
      </c>
      <c r="Y405" s="2">
        <v>0</v>
      </c>
      <c r="Z405" s="2">
        <v>0</v>
      </c>
      <c r="AA405" s="10">
        <f>X405*J405/1000000</f>
        <v>0</v>
      </c>
      <c r="AB405" s="10">
        <f>Z405*J405/1000000</f>
        <v>0</v>
      </c>
      <c r="AC405" s="189" t="s">
        <v>848</v>
      </c>
      <c r="AD405" s="8"/>
      <c r="AE405" s="8"/>
      <c r="AF405" s="72" t="s">
        <v>616</v>
      </c>
      <c r="AG405" s="71">
        <v>1</v>
      </c>
      <c r="AH405" s="71">
        <v>1</v>
      </c>
      <c r="AI405" s="71">
        <v>1</v>
      </c>
      <c r="AJ405" s="194"/>
      <c r="AK405" s="194"/>
      <c r="AL405" s="194"/>
      <c r="AM405" s="194"/>
      <c r="AN405" s="66" t="s">
        <v>1858</v>
      </c>
      <c r="AO405" s="194"/>
      <c r="AP405" s="194"/>
      <c r="AQ405" s="194"/>
      <c r="AR405" s="194"/>
      <c r="AS405" s="194"/>
      <c r="AT405" s="194"/>
      <c r="AU405" s="194"/>
      <c r="AV405" s="194"/>
      <c r="AW405" s="194"/>
      <c r="AX405" s="334" t="s">
        <v>3901</v>
      </c>
      <c r="AY405" s="194"/>
      <c r="AZ405" s="194"/>
      <c r="BA405" s="194"/>
      <c r="BB405" s="194"/>
      <c r="BC405" s="194"/>
      <c r="BD405" s="65" t="s">
        <v>531</v>
      </c>
      <c r="BE405" s="194"/>
      <c r="BF405" s="194"/>
    </row>
    <row r="406" spans="1:58" x14ac:dyDescent="0.2">
      <c r="A406" s="422" t="s">
        <v>5989</v>
      </c>
      <c r="B406" s="398" t="s">
        <v>5576</v>
      </c>
      <c r="C406" s="43" t="s">
        <v>1045</v>
      </c>
      <c r="D406" s="43" t="s">
        <v>1001</v>
      </c>
      <c r="E406" s="47" t="s">
        <v>988</v>
      </c>
      <c r="F406" s="20" t="s">
        <v>1955</v>
      </c>
      <c r="G406" s="165"/>
      <c r="H406" s="164"/>
      <c r="I406" s="165"/>
      <c r="J406" s="164"/>
      <c r="K406" s="164">
        <v>500010000</v>
      </c>
      <c r="L406" s="163">
        <f t="shared" si="38"/>
        <v>500010000</v>
      </c>
      <c r="M406" s="56" t="s">
        <v>1214</v>
      </c>
      <c r="N406" s="31"/>
      <c r="O406" s="56"/>
      <c r="P406" s="193" t="s">
        <v>1926</v>
      </c>
      <c r="Q406" s="10"/>
      <c r="R406" s="10">
        <v>51.49</v>
      </c>
      <c r="S406" s="10">
        <v>128.09</v>
      </c>
      <c r="T406" s="10">
        <v>150.88</v>
      </c>
      <c r="U406" s="10">
        <v>120.56</v>
      </c>
      <c r="V406" s="10">
        <v>46.54</v>
      </c>
      <c r="W406" s="10">
        <v>2.4500000000000002</v>
      </c>
      <c r="X406" s="2"/>
      <c r="Y406" s="2"/>
      <c r="Z406" s="2"/>
      <c r="AA406" s="10"/>
      <c r="AB406" s="10"/>
      <c r="AC406" s="189" t="s">
        <v>944</v>
      </c>
      <c r="AD406" s="8"/>
      <c r="AE406" s="8"/>
      <c r="AG406" s="71"/>
      <c r="AH406" s="71"/>
      <c r="AI406" s="71"/>
    </row>
    <row r="407" spans="1:58" s="397" customFormat="1" x14ac:dyDescent="0.2">
      <c r="A407" s="420" t="s">
        <v>5859</v>
      </c>
      <c r="B407" s="398" t="s">
        <v>5463</v>
      </c>
      <c r="C407" s="43" t="s">
        <v>1045</v>
      </c>
      <c r="D407" s="43" t="s">
        <v>1001</v>
      </c>
      <c r="E407" s="47" t="s">
        <v>988</v>
      </c>
      <c r="F407" s="20" t="s">
        <v>5325</v>
      </c>
      <c r="G407" s="165"/>
      <c r="H407" s="164"/>
      <c r="I407" s="165"/>
      <c r="J407" s="164"/>
      <c r="K407" s="164"/>
      <c r="L407" s="163"/>
      <c r="M407" s="56"/>
      <c r="N407" s="31"/>
      <c r="O407" s="56"/>
      <c r="P407" s="396" t="s">
        <v>1926</v>
      </c>
      <c r="Q407" s="10"/>
      <c r="R407" s="10"/>
      <c r="S407" s="10"/>
      <c r="T407" s="10"/>
      <c r="U407" s="10"/>
      <c r="V407" s="10"/>
      <c r="W407" s="10"/>
      <c r="X407" s="2"/>
      <c r="Y407" s="2"/>
      <c r="Z407" s="2"/>
      <c r="AA407" s="10"/>
      <c r="AB407" s="10"/>
      <c r="AC407" s="189"/>
      <c r="AD407" s="8"/>
      <c r="AE407" s="8"/>
      <c r="AF407" s="72"/>
      <c r="AG407" s="71"/>
      <c r="AH407" s="71"/>
      <c r="AI407" s="71"/>
    </row>
    <row r="408" spans="1:58" s="397" customFormat="1" x14ac:dyDescent="0.2">
      <c r="A408" s="420" t="s">
        <v>5860</v>
      </c>
      <c r="B408" s="398" t="s">
        <v>5464</v>
      </c>
      <c r="C408" s="43" t="s">
        <v>1045</v>
      </c>
      <c r="D408" s="43" t="s">
        <v>1001</v>
      </c>
      <c r="E408" s="47" t="s">
        <v>988</v>
      </c>
      <c r="F408" s="20" t="s">
        <v>5326</v>
      </c>
      <c r="G408" s="165"/>
      <c r="H408" s="164"/>
      <c r="I408" s="165"/>
      <c r="J408" s="164"/>
      <c r="K408" s="164"/>
      <c r="L408" s="163"/>
      <c r="M408" s="56"/>
      <c r="N408" s="31"/>
      <c r="O408" s="56"/>
      <c r="P408" s="396" t="s">
        <v>1926</v>
      </c>
      <c r="Q408" s="10"/>
      <c r="R408" s="10"/>
      <c r="S408" s="10"/>
      <c r="T408" s="10"/>
      <c r="U408" s="10"/>
      <c r="V408" s="10"/>
      <c r="W408" s="10"/>
      <c r="X408" s="2"/>
      <c r="Y408" s="2"/>
      <c r="Z408" s="2"/>
      <c r="AA408" s="10"/>
      <c r="AB408" s="10"/>
      <c r="AC408" s="189"/>
      <c r="AD408" s="8"/>
      <c r="AE408" s="8"/>
      <c r="AF408" s="72"/>
      <c r="AG408" s="71"/>
      <c r="AH408" s="71"/>
      <c r="AI408" s="71"/>
    </row>
    <row r="409" spans="1:58" s="397" customFormat="1" x14ac:dyDescent="0.2">
      <c r="A409" s="420" t="s">
        <v>5861</v>
      </c>
      <c r="B409" s="398" t="s">
        <v>5465</v>
      </c>
      <c r="C409" s="43" t="s">
        <v>1045</v>
      </c>
      <c r="D409" s="43" t="s">
        <v>1001</v>
      </c>
      <c r="E409" s="47" t="s">
        <v>988</v>
      </c>
      <c r="F409" s="176" t="s">
        <v>5334</v>
      </c>
      <c r="G409" s="165"/>
      <c r="H409" s="164"/>
      <c r="I409" s="165"/>
      <c r="J409" s="164"/>
      <c r="K409" s="164"/>
      <c r="L409" s="163"/>
      <c r="M409" s="56"/>
      <c r="N409" s="31"/>
      <c r="O409" s="56"/>
      <c r="P409" s="396" t="s">
        <v>1926</v>
      </c>
      <c r="Q409" s="10"/>
      <c r="R409" s="10"/>
      <c r="S409" s="10"/>
      <c r="T409" s="10"/>
      <c r="U409" s="10"/>
      <c r="V409" s="10"/>
      <c r="W409" s="10"/>
      <c r="X409" s="2"/>
      <c r="Y409" s="2"/>
      <c r="Z409" s="2"/>
      <c r="AA409" s="10"/>
      <c r="AB409" s="10"/>
      <c r="AC409" s="189"/>
      <c r="AD409" s="8"/>
      <c r="AE409" s="8"/>
      <c r="AF409" s="72"/>
      <c r="AG409" s="71"/>
      <c r="AH409" s="71"/>
      <c r="AI409" s="71"/>
    </row>
    <row r="410" spans="1:58" s="397" customFormat="1" x14ac:dyDescent="0.2">
      <c r="A410" s="420" t="s">
        <v>5862</v>
      </c>
      <c r="B410" s="398" t="s">
        <v>5466</v>
      </c>
      <c r="C410" s="43" t="s">
        <v>1045</v>
      </c>
      <c r="D410" s="43" t="s">
        <v>1001</v>
      </c>
      <c r="E410" s="47" t="s">
        <v>988</v>
      </c>
      <c r="F410" s="176" t="s">
        <v>5335</v>
      </c>
      <c r="G410" s="165"/>
      <c r="H410" s="164"/>
      <c r="I410" s="165"/>
      <c r="J410" s="164"/>
      <c r="K410" s="164"/>
      <c r="L410" s="163"/>
      <c r="M410" s="56"/>
      <c r="N410" s="31"/>
      <c r="O410" s="56"/>
      <c r="P410" s="396" t="s">
        <v>1926</v>
      </c>
      <c r="Q410" s="10"/>
      <c r="R410" s="10"/>
      <c r="S410" s="10"/>
      <c r="T410" s="10"/>
      <c r="U410" s="10"/>
      <c r="V410" s="10"/>
      <c r="W410" s="10"/>
      <c r="X410" s="2"/>
      <c r="Y410" s="2"/>
      <c r="Z410" s="2"/>
      <c r="AA410" s="10"/>
      <c r="AB410" s="10"/>
      <c r="AC410" s="189"/>
      <c r="AD410" s="8"/>
      <c r="AE410" s="8"/>
      <c r="AF410" s="72"/>
      <c r="AG410" s="71"/>
      <c r="AH410" s="71"/>
      <c r="AI410" s="71"/>
    </row>
    <row r="411" spans="1:58" s="397" customFormat="1" x14ac:dyDescent="0.2">
      <c r="A411" s="420" t="s">
        <v>5863</v>
      </c>
      <c r="B411" s="398" t="s">
        <v>5467</v>
      </c>
      <c r="C411" s="43" t="s">
        <v>1045</v>
      </c>
      <c r="D411" s="43" t="s">
        <v>1001</v>
      </c>
      <c r="E411" s="47" t="s">
        <v>988</v>
      </c>
      <c r="F411" s="176" t="s">
        <v>5336</v>
      </c>
      <c r="G411" s="165"/>
      <c r="H411" s="164"/>
      <c r="I411" s="165"/>
      <c r="J411" s="164"/>
      <c r="K411" s="164"/>
      <c r="L411" s="163"/>
      <c r="M411" s="56"/>
      <c r="N411" s="31"/>
      <c r="O411" s="56"/>
      <c r="P411" s="396" t="s">
        <v>1926</v>
      </c>
      <c r="Q411" s="10"/>
      <c r="R411" s="10"/>
      <c r="S411" s="10"/>
      <c r="T411" s="10"/>
      <c r="U411" s="10"/>
      <c r="V411" s="10"/>
      <c r="W411" s="10"/>
      <c r="X411" s="2"/>
      <c r="Y411" s="2"/>
      <c r="Z411" s="2"/>
      <c r="AA411" s="10"/>
      <c r="AB411" s="10"/>
      <c r="AC411" s="189"/>
      <c r="AD411" s="8"/>
      <c r="AE411" s="8"/>
      <c r="AF411" s="72"/>
      <c r="AG411" s="71"/>
      <c r="AH411" s="71"/>
      <c r="AI411" s="71"/>
    </row>
    <row r="412" spans="1:58" x14ac:dyDescent="0.2">
      <c r="A412" s="420" t="s">
        <v>5852</v>
      </c>
      <c r="B412" s="19" t="s">
        <v>5560</v>
      </c>
      <c r="C412" s="43" t="s">
        <v>1045</v>
      </c>
      <c r="D412" s="43" t="s">
        <v>1001</v>
      </c>
      <c r="E412" s="74" t="s">
        <v>1256</v>
      </c>
      <c r="F412" s="6" t="s">
        <v>1284</v>
      </c>
      <c r="G412" s="168"/>
      <c r="H412" s="164">
        <v>0</v>
      </c>
      <c r="I412" s="164"/>
      <c r="J412" s="164">
        <v>0</v>
      </c>
      <c r="K412" s="164"/>
      <c r="L412" s="163">
        <f t="shared" si="38"/>
        <v>0</v>
      </c>
      <c r="M412" s="45"/>
      <c r="N412" s="40"/>
      <c r="O412" s="45"/>
      <c r="AC412" s="189"/>
      <c r="AF412" s="46" t="s">
        <v>681</v>
      </c>
      <c r="AG412" s="23"/>
      <c r="AH412" s="23">
        <v>1</v>
      </c>
      <c r="AI412" s="23"/>
      <c r="AN412" s="66" t="s">
        <v>1866</v>
      </c>
    </row>
    <row r="413" spans="1:58" x14ac:dyDescent="0.2">
      <c r="A413" s="420" t="s">
        <v>5853</v>
      </c>
      <c r="B413" s="421" t="s">
        <v>5013</v>
      </c>
      <c r="C413" s="41" t="s">
        <v>1045</v>
      </c>
      <c r="D413" s="41" t="s">
        <v>987</v>
      </c>
      <c r="E413" s="52" t="s">
        <v>988</v>
      </c>
      <c r="F413" s="37" t="s">
        <v>1055</v>
      </c>
      <c r="G413" s="171"/>
      <c r="H413" s="172"/>
      <c r="I413" s="171"/>
      <c r="J413" s="172"/>
      <c r="K413" s="171"/>
      <c r="L413" s="171"/>
      <c r="M413" s="50" t="s">
        <v>1214</v>
      </c>
      <c r="N413" s="39"/>
      <c r="O413" s="50"/>
      <c r="P413" s="194" t="s">
        <v>966</v>
      </c>
      <c r="Q413" s="10">
        <v>170.9</v>
      </c>
      <c r="R413" s="10">
        <v>624.1</v>
      </c>
      <c r="S413" s="10">
        <v>405.2</v>
      </c>
      <c r="T413" s="10">
        <v>809.63</v>
      </c>
      <c r="U413" s="10">
        <v>973.64</v>
      </c>
      <c r="V413" s="10">
        <v>533.5</v>
      </c>
      <c r="W413" s="10">
        <v>535.44000000000005</v>
      </c>
      <c r="X413" s="2">
        <v>0</v>
      </c>
      <c r="Y413" s="2">
        <v>0</v>
      </c>
      <c r="Z413" s="2">
        <v>0</v>
      </c>
      <c r="AA413" s="10">
        <f>X413*J413/1000000</f>
        <v>0</v>
      </c>
      <c r="AB413" s="10">
        <f>Z413*J413/1000000</f>
        <v>0</v>
      </c>
      <c r="AC413" s="189" t="s">
        <v>850</v>
      </c>
      <c r="AD413" s="8">
        <v>44377</v>
      </c>
      <c r="AE413" s="8">
        <v>46203</v>
      </c>
      <c r="AF413" s="72" t="s">
        <v>605</v>
      </c>
      <c r="AG413" s="71">
        <v>3</v>
      </c>
      <c r="AH413" s="71">
        <v>3</v>
      </c>
      <c r="AI413" s="71">
        <v>2</v>
      </c>
      <c r="AL413" s="66" t="s">
        <v>1867</v>
      </c>
      <c r="AN413" s="66" t="s">
        <v>1868</v>
      </c>
      <c r="AP413" s="66" t="s">
        <v>1869</v>
      </c>
      <c r="AV413" s="335" t="s">
        <v>3901</v>
      </c>
      <c r="BD413" s="65" t="s">
        <v>1872</v>
      </c>
    </row>
    <row r="414" spans="1:58" x14ac:dyDescent="0.2">
      <c r="A414" s="422" t="s">
        <v>5990</v>
      </c>
      <c r="B414" s="21" t="s">
        <v>5992</v>
      </c>
      <c r="C414" s="45" t="s">
        <v>1045</v>
      </c>
      <c r="D414" s="45" t="s">
        <v>987</v>
      </c>
      <c r="E414" s="38" t="s">
        <v>991</v>
      </c>
      <c r="F414" s="38" t="s">
        <v>1056</v>
      </c>
      <c r="G414" s="164">
        <v>1410000000</v>
      </c>
      <c r="H414" s="164">
        <v>692300000</v>
      </c>
      <c r="I414" s="164">
        <v>500000000</v>
      </c>
      <c r="J414" s="164">
        <v>2602300000</v>
      </c>
      <c r="K414" s="164"/>
      <c r="L414" s="163">
        <f>J414+K414</f>
        <v>2602300000</v>
      </c>
      <c r="M414" s="56" t="s">
        <v>1214</v>
      </c>
      <c r="N414" s="40"/>
      <c r="O414" s="56"/>
      <c r="AC414" s="189"/>
      <c r="AX414" s="335" t="s">
        <v>3901</v>
      </c>
      <c r="BB414" s="65" t="s">
        <v>1871</v>
      </c>
    </row>
    <row r="415" spans="1:58" x14ac:dyDescent="0.2">
      <c r="A415" s="422" t="s">
        <v>5991</v>
      </c>
      <c r="B415" s="21" t="s">
        <v>5993</v>
      </c>
      <c r="C415" s="45" t="s">
        <v>1045</v>
      </c>
      <c r="D415" s="45" t="s">
        <v>987</v>
      </c>
      <c r="E415" s="38" t="s">
        <v>991</v>
      </c>
      <c r="F415" s="38" t="s">
        <v>1057</v>
      </c>
      <c r="G415" s="168"/>
      <c r="H415" s="164">
        <v>1450110000</v>
      </c>
      <c r="I415" s="168"/>
      <c r="J415" s="164">
        <v>1450110000</v>
      </c>
      <c r="K415" s="168"/>
      <c r="L415" s="163">
        <f>J415+K415</f>
        <v>1450110000</v>
      </c>
      <c r="M415" s="56" t="s">
        <v>1214</v>
      </c>
      <c r="N415" s="40"/>
      <c r="O415" s="56"/>
      <c r="X415" s="2">
        <v>0</v>
      </c>
      <c r="Y415" s="2">
        <v>0</v>
      </c>
      <c r="Z415" s="2">
        <v>1</v>
      </c>
      <c r="AA415" s="10">
        <f>X415*J415/1000000</f>
        <v>0</v>
      </c>
      <c r="AB415" s="10">
        <f>Z415*J415/1000000</f>
        <v>1450.11</v>
      </c>
      <c r="AC415" s="189"/>
      <c r="AX415" s="65" t="s">
        <v>1870</v>
      </c>
    </row>
    <row r="416" spans="1:58" x14ac:dyDescent="0.2">
      <c r="A416" s="420" t="s">
        <v>5865</v>
      </c>
      <c r="B416" s="19" t="s">
        <v>5561</v>
      </c>
      <c r="C416" s="45" t="s">
        <v>1045</v>
      </c>
      <c r="D416" s="45" t="s">
        <v>987</v>
      </c>
      <c r="E416" s="74" t="s">
        <v>988</v>
      </c>
      <c r="F416" s="38" t="s">
        <v>1058</v>
      </c>
      <c r="G416" s="164">
        <v>1000000000</v>
      </c>
      <c r="H416" s="164">
        <v>638851083.58000004</v>
      </c>
      <c r="I416" s="168"/>
      <c r="J416" s="164">
        <v>1638851083.5799999</v>
      </c>
      <c r="K416" s="168"/>
      <c r="L416" s="163">
        <f>J416+K416</f>
        <v>1638851083.5799999</v>
      </c>
      <c r="M416" s="56" t="s">
        <v>1214</v>
      </c>
      <c r="N416" s="40"/>
      <c r="O416" s="56"/>
      <c r="P416" s="194" t="s">
        <v>966</v>
      </c>
      <c r="Q416" s="10">
        <v>30.3</v>
      </c>
      <c r="R416" s="10">
        <v>105.33</v>
      </c>
      <c r="S416" s="10">
        <v>164.5</v>
      </c>
      <c r="T416" s="10">
        <v>175.4</v>
      </c>
      <c r="U416" s="10">
        <v>381.2</v>
      </c>
      <c r="V416" s="10">
        <v>385.7</v>
      </c>
      <c r="W416" s="10">
        <v>396.5</v>
      </c>
      <c r="X416" s="2">
        <v>0</v>
      </c>
      <c r="Y416" s="2">
        <v>0</v>
      </c>
      <c r="Z416" s="2">
        <v>0</v>
      </c>
      <c r="AA416" s="10">
        <f>X416*J416/1000000</f>
        <v>0</v>
      </c>
      <c r="AB416" s="10">
        <f>Z416*J416/1000000</f>
        <v>0</v>
      </c>
      <c r="AC416" s="189" t="s">
        <v>849</v>
      </c>
      <c r="AD416" s="8">
        <v>44561</v>
      </c>
      <c r="AE416" s="8">
        <v>46387</v>
      </c>
      <c r="AF416" s="72" t="s">
        <v>621</v>
      </c>
      <c r="AG416" s="71">
        <v>1</v>
      </c>
      <c r="AH416" s="71"/>
      <c r="AI416" s="71">
        <v>1</v>
      </c>
      <c r="AX416" s="335" t="s">
        <v>3901</v>
      </c>
      <c r="BD416" s="65" t="s">
        <v>1873</v>
      </c>
    </row>
    <row r="417" spans="1:58" x14ac:dyDescent="0.2">
      <c r="A417" s="420" t="s">
        <v>5857</v>
      </c>
      <c r="B417" s="402" t="s">
        <v>5468</v>
      </c>
      <c r="C417" s="43" t="s">
        <v>1045</v>
      </c>
      <c r="D417" s="58" t="s">
        <v>1279</v>
      </c>
      <c r="E417" s="47" t="s">
        <v>988</v>
      </c>
      <c r="F417" s="20" t="s">
        <v>849</v>
      </c>
      <c r="G417" s="165"/>
      <c r="H417" s="164"/>
      <c r="I417" s="165"/>
      <c r="J417" s="164"/>
      <c r="K417" s="164">
        <v>1450000000</v>
      </c>
      <c r="L417" s="163">
        <f>J417+K417</f>
        <v>1450000000</v>
      </c>
      <c r="M417" s="56" t="s">
        <v>1214</v>
      </c>
      <c r="N417" s="31"/>
      <c r="O417" s="56"/>
      <c r="P417" s="193" t="s">
        <v>1926</v>
      </c>
      <c r="Q417" s="10">
        <v>0</v>
      </c>
      <c r="R417" s="10">
        <v>250</v>
      </c>
      <c r="S417" s="10">
        <v>390</v>
      </c>
      <c r="T417" s="10">
        <v>300</v>
      </c>
      <c r="U417" s="10">
        <v>250</v>
      </c>
      <c r="V417" s="10">
        <v>140</v>
      </c>
      <c r="W417" s="10">
        <v>120</v>
      </c>
      <c r="X417" s="2"/>
      <c r="Y417" s="2"/>
      <c r="Z417" s="2"/>
      <c r="AA417" s="10"/>
      <c r="AB417" s="10"/>
      <c r="AC417" s="188" t="s">
        <v>2016</v>
      </c>
      <c r="AD417" s="8"/>
      <c r="AE417" s="8"/>
      <c r="AG417" s="71"/>
      <c r="AH417" s="71"/>
      <c r="AI417" s="71"/>
    </row>
    <row r="418" spans="1:58" x14ac:dyDescent="0.2">
      <c r="A418" s="420" t="s">
        <v>5854</v>
      </c>
      <c r="B418" s="421" t="s">
        <v>5015</v>
      </c>
      <c r="C418" s="41" t="s">
        <v>1045</v>
      </c>
      <c r="D418" s="41" t="s">
        <v>987</v>
      </c>
      <c r="E418" s="52" t="s">
        <v>988</v>
      </c>
      <c r="F418" s="37" t="s">
        <v>1059</v>
      </c>
      <c r="G418" s="171"/>
      <c r="H418" s="172"/>
      <c r="I418" s="171"/>
      <c r="J418" s="172"/>
      <c r="K418" s="171"/>
      <c r="L418" s="171"/>
      <c r="M418" s="50" t="s">
        <v>1214</v>
      </c>
      <c r="N418" s="39"/>
      <c r="O418" s="50"/>
      <c r="P418" s="194" t="s">
        <v>966</v>
      </c>
      <c r="Q418" s="10">
        <v>50</v>
      </c>
      <c r="R418" s="10">
        <v>302.16000000000003</v>
      </c>
      <c r="S418" s="10">
        <v>271.86</v>
      </c>
      <c r="T418" s="10">
        <v>308.95999999999998</v>
      </c>
      <c r="U418" s="10">
        <v>256.72000000000003</v>
      </c>
      <c r="V418" s="10">
        <v>246.82</v>
      </c>
      <c r="W418" s="10">
        <v>236.02</v>
      </c>
      <c r="X418" s="2"/>
      <c r="Y418" s="2"/>
      <c r="Z418" s="2"/>
      <c r="AA418" s="10"/>
      <c r="AB418" s="10"/>
      <c r="AC418" s="189" t="s">
        <v>852</v>
      </c>
      <c r="AD418" s="8">
        <v>44561</v>
      </c>
      <c r="AE418" s="8">
        <v>46387</v>
      </c>
      <c r="AF418" s="72" t="s">
        <v>619</v>
      </c>
      <c r="AG418" s="71">
        <v>2</v>
      </c>
      <c r="AH418" s="71">
        <v>1</v>
      </c>
      <c r="AI418" s="71">
        <v>1</v>
      </c>
      <c r="AP418" s="335" t="s">
        <v>4021</v>
      </c>
      <c r="BB418" s="65" t="s">
        <v>1874</v>
      </c>
      <c r="BD418" s="66" t="s">
        <v>1875</v>
      </c>
    </row>
    <row r="419" spans="1:58" x14ac:dyDescent="0.2">
      <c r="A419" s="422" t="s">
        <v>5994</v>
      </c>
      <c r="B419" s="21" t="s">
        <v>5996</v>
      </c>
      <c r="C419" s="43" t="s">
        <v>1045</v>
      </c>
      <c r="D419" s="43" t="s">
        <v>987</v>
      </c>
      <c r="E419" s="40" t="s">
        <v>991</v>
      </c>
      <c r="F419" s="55" t="s">
        <v>1206</v>
      </c>
      <c r="G419" s="166">
        <v>569600000</v>
      </c>
      <c r="H419" s="166">
        <v>810389999.92999995</v>
      </c>
      <c r="I419" s="167"/>
      <c r="J419" s="166">
        <v>1379989999.9300001</v>
      </c>
      <c r="K419" s="167"/>
      <c r="L419" s="163">
        <f>J419+K419</f>
        <v>1379989999.9300001</v>
      </c>
      <c r="M419" s="56" t="s">
        <v>1214</v>
      </c>
      <c r="N419" s="55" t="s">
        <v>1205</v>
      </c>
      <c r="O419" s="56"/>
      <c r="X419" s="2">
        <v>0</v>
      </c>
      <c r="Y419" s="2">
        <v>0</v>
      </c>
      <c r="Z419" s="2">
        <v>1</v>
      </c>
      <c r="AB419" s="10">
        <f>Z419*J419/1000000</f>
        <v>1379.9899999300001</v>
      </c>
      <c r="AC419" s="189"/>
      <c r="BD419" s="65" t="s">
        <v>539</v>
      </c>
    </row>
    <row r="420" spans="1:58" s="70" customFormat="1" x14ac:dyDescent="0.2">
      <c r="A420" s="422" t="s">
        <v>5995</v>
      </c>
      <c r="B420" s="21" t="s">
        <v>5997</v>
      </c>
      <c r="C420" s="43" t="s">
        <v>1045</v>
      </c>
      <c r="D420" s="43" t="s">
        <v>987</v>
      </c>
      <c r="E420" s="38" t="s">
        <v>991</v>
      </c>
      <c r="F420" s="55" t="s">
        <v>6012</v>
      </c>
      <c r="G420" s="167"/>
      <c r="H420" s="166">
        <v>292550000</v>
      </c>
      <c r="I420" s="167"/>
      <c r="J420" s="166">
        <v>292550000</v>
      </c>
      <c r="K420" s="167"/>
      <c r="L420" s="163">
        <f>J420+K420</f>
        <v>292550000</v>
      </c>
      <c r="M420" s="56" t="s">
        <v>1214</v>
      </c>
      <c r="N420" s="38"/>
      <c r="O420" s="56"/>
      <c r="P420" s="194"/>
      <c r="Q420" s="194"/>
      <c r="R420" s="194"/>
      <c r="S420" s="194"/>
      <c r="T420" s="194"/>
      <c r="U420" s="194"/>
      <c r="V420" s="194"/>
      <c r="W420" s="194"/>
      <c r="X420" s="2">
        <v>0</v>
      </c>
      <c r="Y420" s="2">
        <v>0</v>
      </c>
      <c r="Z420" s="2">
        <v>1</v>
      </c>
      <c r="AA420" s="194"/>
      <c r="AB420" s="10">
        <f>Z420*J420/1000000</f>
        <v>292.55</v>
      </c>
      <c r="AC420" s="189"/>
      <c r="AD420" s="194"/>
      <c r="AE420" s="194"/>
      <c r="AF420" s="72"/>
      <c r="AG420" s="194"/>
      <c r="AH420" s="194"/>
      <c r="AI420" s="279"/>
      <c r="AJ420" s="194"/>
      <c r="AK420" s="194"/>
      <c r="AL420" s="194"/>
      <c r="AM420" s="194"/>
      <c r="AN420" s="194"/>
      <c r="AO420" s="194"/>
      <c r="AP420" s="194"/>
      <c r="AQ420" s="194"/>
      <c r="AR420" s="194"/>
      <c r="AS420" s="194"/>
      <c r="AT420" s="194"/>
      <c r="AU420" s="194"/>
      <c r="AV420" s="194"/>
      <c r="AW420" s="194"/>
      <c r="AX420" s="194"/>
      <c r="AY420" s="194"/>
      <c r="AZ420" s="194"/>
      <c r="BA420" s="194"/>
      <c r="BB420" s="194"/>
      <c r="BC420" s="194"/>
      <c r="BD420" s="194"/>
      <c r="BE420" s="194"/>
      <c r="BF420" s="194"/>
    </row>
    <row r="421" spans="1:58" s="70" customFormat="1" x14ac:dyDescent="0.2">
      <c r="A421" s="420" t="s">
        <v>5866</v>
      </c>
      <c r="B421" s="19" t="s">
        <v>5562</v>
      </c>
      <c r="C421" s="45" t="s">
        <v>1045</v>
      </c>
      <c r="D421" s="45" t="s">
        <v>987</v>
      </c>
      <c r="E421" s="74" t="s">
        <v>988</v>
      </c>
      <c r="F421" s="38" t="s">
        <v>1060</v>
      </c>
      <c r="G421" s="167"/>
      <c r="H421" s="164">
        <v>524140000</v>
      </c>
      <c r="I421" s="167"/>
      <c r="J421" s="164">
        <v>524140000</v>
      </c>
      <c r="K421" s="167"/>
      <c r="L421" s="163">
        <f>J421+K421</f>
        <v>524140000</v>
      </c>
      <c r="M421" s="56" t="s">
        <v>1214</v>
      </c>
      <c r="N421" s="40"/>
      <c r="O421" s="56"/>
      <c r="P421" s="194" t="s">
        <v>965</v>
      </c>
      <c r="Q421" s="10">
        <v>0</v>
      </c>
      <c r="R421" s="10">
        <v>0</v>
      </c>
      <c r="S421" s="10">
        <v>0</v>
      </c>
      <c r="T421" s="10">
        <v>131.035</v>
      </c>
      <c r="U421" s="10">
        <v>131.035</v>
      </c>
      <c r="V421" s="10">
        <v>131.035</v>
      </c>
      <c r="W421" s="10">
        <v>131.035</v>
      </c>
      <c r="X421" s="2">
        <v>0</v>
      </c>
      <c r="Y421" s="2">
        <v>0</v>
      </c>
      <c r="Z421" s="2">
        <v>0</v>
      </c>
      <c r="AA421" s="10">
        <f>X421*J421/1000000</f>
        <v>0</v>
      </c>
      <c r="AB421" s="10">
        <f>Z421*J421/1000000</f>
        <v>0</v>
      </c>
      <c r="AC421" s="189" t="s">
        <v>919</v>
      </c>
      <c r="AD421" s="8">
        <v>44561</v>
      </c>
      <c r="AE421" s="8">
        <v>46022</v>
      </c>
      <c r="AF421" s="72" t="s">
        <v>646</v>
      </c>
      <c r="AG421" s="71">
        <v>2</v>
      </c>
      <c r="AH421" s="71"/>
      <c r="AI421" s="71"/>
      <c r="AJ421" s="194"/>
      <c r="AK421" s="194"/>
      <c r="AL421" s="194"/>
      <c r="AM421" s="194"/>
      <c r="AN421" s="194"/>
      <c r="AO421" s="194"/>
      <c r="AP421" s="194"/>
      <c r="AQ421" s="194"/>
      <c r="AR421" s="194"/>
      <c r="AS421" s="194"/>
      <c r="AT421" s="194"/>
      <c r="AU421" s="194"/>
      <c r="AV421" s="194"/>
      <c r="AW421" s="194"/>
      <c r="AX421" s="194"/>
      <c r="AY421" s="194"/>
      <c r="AZ421" s="194"/>
      <c r="BA421" s="194"/>
      <c r="BB421" s="65" t="s">
        <v>1876</v>
      </c>
      <c r="BC421" s="194"/>
      <c r="BD421" s="194"/>
      <c r="BE421" s="194"/>
      <c r="BF421" s="194"/>
    </row>
    <row r="422" spans="1:58" x14ac:dyDescent="0.2">
      <c r="A422" s="420"/>
      <c r="B422" s="420"/>
      <c r="C422" s="45"/>
      <c r="D422" s="45"/>
      <c r="E422" s="74"/>
      <c r="F422" s="38"/>
      <c r="G422" s="167"/>
      <c r="H422" s="164"/>
      <c r="I422" s="167"/>
      <c r="J422" s="164"/>
      <c r="K422" s="167"/>
      <c r="L422" s="167"/>
      <c r="M422" s="56"/>
      <c r="N422" s="40"/>
      <c r="O422" s="56"/>
      <c r="Q422" s="10"/>
      <c r="R422" s="10"/>
      <c r="S422" s="10"/>
      <c r="T422" s="10"/>
      <c r="U422" s="10"/>
      <c r="V422" s="10"/>
      <c r="W422" s="10"/>
      <c r="X422" s="2"/>
      <c r="Y422" s="2"/>
      <c r="Z422" s="2"/>
      <c r="AA422" s="10"/>
      <c r="AB422" s="10"/>
      <c r="AC422" s="189"/>
      <c r="AD422" s="8"/>
      <c r="AE422" s="8"/>
      <c r="AG422" s="71"/>
      <c r="AH422" s="71"/>
      <c r="AI422" s="71"/>
      <c r="BB422" s="65" t="s">
        <v>1877</v>
      </c>
    </row>
    <row r="423" spans="1:58" x14ac:dyDescent="0.2">
      <c r="A423" s="420" t="s">
        <v>5855</v>
      </c>
      <c r="B423" s="19" t="s">
        <v>5563</v>
      </c>
      <c r="C423" s="41" t="s">
        <v>1045</v>
      </c>
      <c r="D423" s="41" t="s">
        <v>987</v>
      </c>
      <c r="E423" s="52" t="s">
        <v>988</v>
      </c>
      <c r="F423" s="480" t="s">
        <v>6013</v>
      </c>
      <c r="G423" s="171"/>
      <c r="H423" s="172"/>
      <c r="I423" s="171"/>
      <c r="J423" s="172"/>
      <c r="K423" s="171"/>
      <c r="L423" s="171"/>
      <c r="M423" s="50" t="s">
        <v>1214</v>
      </c>
      <c r="N423" s="39"/>
      <c r="O423" s="50"/>
      <c r="P423" s="194" t="s">
        <v>966</v>
      </c>
      <c r="Q423" s="10">
        <v>0</v>
      </c>
      <c r="R423" s="10">
        <v>10.44</v>
      </c>
      <c r="S423" s="10">
        <v>145.49</v>
      </c>
      <c r="T423" s="10">
        <v>157.93</v>
      </c>
      <c r="U423" s="10">
        <v>151.69</v>
      </c>
      <c r="V423" s="10">
        <v>141.25</v>
      </c>
      <c r="W423" s="10">
        <v>130.80000000000001</v>
      </c>
      <c r="X423" s="2">
        <v>0</v>
      </c>
      <c r="Y423" s="2">
        <v>0</v>
      </c>
      <c r="Z423" s="2">
        <v>0</v>
      </c>
      <c r="AA423" s="10">
        <f>X423*J423/1000000</f>
        <v>0</v>
      </c>
      <c r="AB423" s="10">
        <f>Z423*J423/1000000</f>
        <v>0</v>
      </c>
      <c r="AC423" s="189" t="s">
        <v>918</v>
      </c>
      <c r="AD423" s="8">
        <v>44561</v>
      </c>
      <c r="AE423" s="8">
        <v>46387</v>
      </c>
      <c r="AF423" s="72" t="s">
        <v>643</v>
      </c>
      <c r="AG423" s="71">
        <v>4</v>
      </c>
      <c r="AH423" s="71"/>
      <c r="AI423" s="71"/>
      <c r="AR423" s="65" t="s">
        <v>1878</v>
      </c>
      <c r="AV423" s="65" t="s">
        <v>1879</v>
      </c>
      <c r="BD423" s="65" t="s">
        <v>1880</v>
      </c>
    </row>
    <row r="424" spans="1:58" x14ac:dyDescent="0.2">
      <c r="A424" s="422" t="s">
        <v>5998</v>
      </c>
      <c r="B424" s="19" t="s">
        <v>6002</v>
      </c>
      <c r="C424" s="43" t="s">
        <v>1045</v>
      </c>
      <c r="D424" s="43" t="s">
        <v>987</v>
      </c>
      <c r="E424" s="38" t="s">
        <v>991</v>
      </c>
      <c r="F424" s="55" t="s">
        <v>6014</v>
      </c>
      <c r="G424" s="167"/>
      <c r="H424" s="166">
        <v>93984300</v>
      </c>
      <c r="I424" s="167"/>
      <c r="J424" s="166">
        <v>93984300</v>
      </c>
      <c r="K424" s="167"/>
      <c r="L424" s="163">
        <f t="shared" ref="L424:L430" si="39">J424+K424</f>
        <v>93984300</v>
      </c>
      <c r="M424" s="56" t="s">
        <v>1214</v>
      </c>
      <c r="N424" s="38"/>
      <c r="O424" s="56"/>
      <c r="AC424" s="189"/>
      <c r="BD424" s="65" t="s">
        <v>1881</v>
      </c>
    </row>
    <row r="425" spans="1:58" x14ac:dyDescent="0.2">
      <c r="A425" s="422" t="s">
        <v>5999</v>
      </c>
      <c r="B425" s="19" t="s">
        <v>6003</v>
      </c>
      <c r="C425" s="43" t="s">
        <v>1045</v>
      </c>
      <c r="D425" s="43" t="s">
        <v>987</v>
      </c>
      <c r="E425" s="38" t="s">
        <v>991</v>
      </c>
      <c r="F425" s="38" t="s">
        <v>1061</v>
      </c>
      <c r="G425" s="167"/>
      <c r="H425" s="166">
        <v>88015700</v>
      </c>
      <c r="I425" s="167"/>
      <c r="J425" s="173">
        <v>88015700</v>
      </c>
      <c r="K425" s="167"/>
      <c r="L425" s="163">
        <f t="shared" si="39"/>
        <v>88015700</v>
      </c>
      <c r="M425" s="56" t="s">
        <v>1214</v>
      </c>
      <c r="N425" s="38"/>
      <c r="O425" s="56"/>
      <c r="AC425" s="189"/>
    </row>
    <row r="426" spans="1:58" x14ac:dyDescent="0.2">
      <c r="A426" s="422" t="s">
        <v>6000</v>
      </c>
      <c r="B426" s="19" t="s">
        <v>6004</v>
      </c>
      <c r="C426" s="43" t="s">
        <v>1045</v>
      </c>
      <c r="D426" s="43" t="s">
        <v>987</v>
      </c>
      <c r="E426" s="38" t="s">
        <v>991</v>
      </c>
      <c r="F426" s="38" t="s">
        <v>1062</v>
      </c>
      <c r="G426" s="167"/>
      <c r="H426" s="166">
        <v>18000000</v>
      </c>
      <c r="I426" s="167"/>
      <c r="J426" s="174">
        <v>18000000</v>
      </c>
      <c r="K426" s="167"/>
      <c r="L426" s="163">
        <f t="shared" si="39"/>
        <v>18000000</v>
      </c>
      <c r="M426" s="56" t="s">
        <v>1214</v>
      </c>
      <c r="N426" s="38"/>
      <c r="O426" s="56"/>
      <c r="AC426" s="189"/>
    </row>
    <row r="427" spans="1:58" s="70" customFormat="1" x14ac:dyDescent="0.2">
      <c r="A427" s="422" t="s">
        <v>6001</v>
      </c>
      <c r="B427" s="19" t="s">
        <v>6005</v>
      </c>
      <c r="C427" s="43" t="s">
        <v>1045</v>
      </c>
      <c r="D427" s="43" t="s">
        <v>987</v>
      </c>
      <c r="E427" s="40" t="s">
        <v>991</v>
      </c>
      <c r="F427" s="38" t="s">
        <v>1063</v>
      </c>
      <c r="G427" s="175"/>
      <c r="H427" s="173">
        <v>537600000</v>
      </c>
      <c r="I427" s="175"/>
      <c r="J427" s="166">
        <v>537600000</v>
      </c>
      <c r="K427" s="175"/>
      <c r="L427" s="163">
        <f t="shared" si="39"/>
        <v>537600000</v>
      </c>
      <c r="M427" s="56" t="s">
        <v>1214</v>
      </c>
      <c r="N427" s="55" t="s">
        <v>1207</v>
      </c>
      <c r="O427" s="56"/>
      <c r="P427" s="194"/>
      <c r="Q427" s="194"/>
      <c r="R427" s="194"/>
      <c r="S427" s="194"/>
      <c r="T427" s="194"/>
      <c r="U427" s="194"/>
      <c r="V427" s="194"/>
      <c r="W427" s="194"/>
      <c r="X427" s="194"/>
      <c r="Y427" s="194"/>
      <c r="Z427" s="194"/>
      <c r="AA427" s="194"/>
      <c r="AB427" s="194"/>
      <c r="AC427" s="189"/>
      <c r="AD427" s="194"/>
      <c r="AE427" s="194"/>
      <c r="AF427" s="72"/>
      <c r="AG427" s="194"/>
      <c r="AH427" s="194"/>
      <c r="AI427" s="279"/>
      <c r="AJ427" s="194"/>
      <c r="AK427" s="194"/>
      <c r="AL427" s="194"/>
      <c r="AM427" s="194"/>
      <c r="AN427" s="194"/>
      <c r="AO427" s="194"/>
      <c r="AP427" s="194"/>
      <c r="AQ427" s="194"/>
      <c r="AR427" s="194"/>
      <c r="AS427" s="194"/>
      <c r="AT427" s="194"/>
      <c r="AU427" s="194"/>
      <c r="AV427" s="194"/>
      <c r="AW427" s="194"/>
      <c r="AX427" s="194"/>
      <c r="AY427" s="194"/>
      <c r="AZ427" s="194"/>
      <c r="BA427" s="194"/>
      <c r="BB427" s="194"/>
      <c r="BC427" s="194"/>
      <c r="BD427" s="194"/>
      <c r="BE427" s="194"/>
      <c r="BF427" s="194"/>
    </row>
    <row r="428" spans="1:58" s="70" customFormat="1" x14ac:dyDescent="0.2">
      <c r="A428" s="420" t="s">
        <v>5867</v>
      </c>
      <c r="B428" s="402" t="s">
        <v>5469</v>
      </c>
      <c r="C428" s="43" t="s">
        <v>1045</v>
      </c>
      <c r="D428" s="58" t="s">
        <v>1279</v>
      </c>
      <c r="E428" s="47" t="s">
        <v>988</v>
      </c>
      <c r="F428" s="20" t="s">
        <v>851</v>
      </c>
      <c r="G428" s="165"/>
      <c r="H428" s="164"/>
      <c r="I428" s="165"/>
      <c r="J428" s="164"/>
      <c r="K428" s="164">
        <v>437400000</v>
      </c>
      <c r="L428" s="163">
        <f t="shared" si="39"/>
        <v>437400000</v>
      </c>
      <c r="M428" s="56" t="s">
        <v>1214</v>
      </c>
      <c r="N428" s="31"/>
      <c r="O428" s="56"/>
      <c r="P428" s="193" t="s">
        <v>1926</v>
      </c>
      <c r="Q428" s="10"/>
      <c r="R428" s="10">
        <v>10</v>
      </c>
      <c r="S428" s="10">
        <v>105.28</v>
      </c>
      <c r="T428" s="10">
        <v>115.28</v>
      </c>
      <c r="U428" s="10">
        <v>84.28</v>
      </c>
      <c r="V428" s="10">
        <v>68.28</v>
      </c>
      <c r="W428" s="10">
        <v>54.28</v>
      </c>
      <c r="X428" s="2"/>
      <c r="Y428" s="2"/>
      <c r="Z428" s="2"/>
      <c r="AA428" s="10"/>
      <c r="AB428" s="10"/>
      <c r="AC428" s="189" t="s">
        <v>851</v>
      </c>
      <c r="AD428" s="8"/>
      <c r="AE428" s="8"/>
      <c r="AF428" s="72"/>
      <c r="AG428" s="71"/>
      <c r="AH428" s="71"/>
      <c r="AI428" s="71"/>
      <c r="AJ428" s="194"/>
      <c r="AK428" s="194"/>
      <c r="AL428" s="194"/>
      <c r="AM428" s="194"/>
      <c r="AN428" s="194"/>
      <c r="AO428" s="194"/>
      <c r="AP428" s="194"/>
      <c r="AQ428" s="194"/>
      <c r="AR428" s="194"/>
      <c r="AS428" s="194"/>
      <c r="AT428" s="194"/>
      <c r="AU428" s="194"/>
      <c r="AV428" s="194"/>
      <c r="AW428" s="194"/>
      <c r="AX428" s="194"/>
      <c r="AY428" s="194"/>
      <c r="AZ428" s="194"/>
      <c r="BA428" s="194"/>
      <c r="BB428" s="194"/>
      <c r="BC428" s="194"/>
      <c r="BD428" s="194"/>
      <c r="BE428" s="194"/>
      <c r="BF428" s="194"/>
    </row>
    <row r="429" spans="1:58" x14ac:dyDescent="0.2">
      <c r="A429" s="420" t="s">
        <v>5868</v>
      </c>
      <c r="B429" s="402" t="s">
        <v>5470</v>
      </c>
      <c r="C429" s="43" t="s">
        <v>1045</v>
      </c>
      <c r="D429" s="58" t="s">
        <v>1279</v>
      </c>
      <c r="E429" s="47" t="s">
        <v>988</v>
      </c>
      <c r="F429" s="176" t="s">
        <v>1956</v>
      </c>
      <c r="G429" s="165"/>
      <c r="H429" s="164"/>
      <c r="I429" s="165"/>
      <c r="J429" s="164"/>
      <c r="K429" s="164">
        <v>500000000</v>
      </c>
      <c r="L429" s="163">
        <f t="shared" si="39"/>
        <v>500000000</v>
      </c>
      <c r="M429" s="56" t="s">
        <v>1957</v>
      </c>
      <c r="N429" s="31"/>
      <c r="O429" s="56"/>
      <c r="P429" s="193" t="s">
        <v>1926</v>
      </c>
      <c r="Q429" s="10"/>
      <c r="R429" s="10">
        <v>0</v>
      </c>
      <c r="S429" s="10">
        <v>100</v>
      </c>
      <c r="T429" s="10">
        <v>100</v>
      </c>
      <c r="U429" s="10">
        <v>100</v>
      </c>
      <c r="V429" s="10">
        <v>100</v>
      </c>
      <c r="W429" s="10">
        <v>100</v>
      </c>
      <c r="X429" s="2"/>
      <c r="Y429" s="2"/>
      <c r="Z429" s="2"/>
      <c r="AA429" s="10"/>
      <c r="AB429" s="10"/>
      <c r="AC429" s="189" t="s">
        <v>917</v>
      </c>
      <c r="AD429" s="8"/>
      <c r="AE429" s="8"/>
      <c r="AG429" s="71"/>
      <c r="AH429" s="71"/>
      <c r="AI429" s="71"/>
    </row>
    <row r="430" spans="1:58" x14ac:dyDescent="0.2">
      <c r="A430" s="420" t="s">
        <v>5864</v>
      </c>
      <c r="B430" s="19" t="s">
        <v>5564</v>
      </c>
      <c r="C430" s="43" t="s">
        <v>1045</v>
      </c>
      <c r="D430" s="43" t="s">
        <v>987</v>
      </c>
      <c r="E430" s="74" t="s">
        <v>1256</v>
      </c>
      <c r="F430" s="133" t="s">
        <v>1884</v>
      </c>
      <c r="G430" s="168"/>
      <c r="H430" s="164">
        <v>0</v>
      </c>
      <c r="I430" s="57"/>
      <c r="J430" s="164">
        <v>0</v>
      </c>
      <c r="K430" s="57"/>
      <c r="L430" s="163">
        <f t="shared" si="39"/>
        <v>0</v>
      </c>
      <c r="AF430" s="132" t="s">
        <v>764</v>
      </c>
      <c r="AG430" s="23"/>
      <c r="AH430" s="23">
        <v>1</v>
      </c>
      <c r="AI430" s="23"/>
      <c r="AP430" s="66" t="s">
        <v>1885</v>
      </c>
    </row>
    <row r="431" spans="1:58" x14ac:dyDescent="0.2">
      <c r="G431" s="57">
        <f>SUM(G2:G430)</f>
        <v>51365280000</v>
      </c>
      <c r="H431" s="57">
        <f t="shared" ref="H431:I431" si="40">SUM(H2:H430)</f>
        <v>124517897889.00999</v>
      </c>
      <c r="I431" s="57">
        <f t="shared" si="40"/>
        <v>15616000000</v>
      </c>
      <c r="J431" s="57">
        <f>SUM(J2:J430)</f>
        <v>191499177889.00998</v>
      </c>
      <c r="K431" s="57">
        <f>SUM(K2:K430)</f>
        <v>30622460000</v>
      </c>
      <c r="L431" s="57">
        <f>SUM(L2:L430)</f>
        <v>222121637889.00998</v>
      </c>
      <c r="AA431" s="57">
        <f>SUM(AA2:AA430)</f>
        <v>71730.344551769973</v>
      </c>
      <c r="AB431" s="57">
        <f>SUM(AB2:AB430)</f>
        <v>48093.513199930014</v>
      </c>
      <c r="AG431" s="194">
        <f>SUM(AG2:AG430)</f>
        <v>313</v>
      </c>
      <c r="AH431" s="194">
        <f>SUM(AH2:AH430)</f>
        <v>215</v>
      </c>
      <c r="AI431" s="279">
        <f>SUM(AI2:AI430)</f>
        <v>206</v>
      </c>
    </row>
    <row r="432" spans="1:58" x14ac:dyDescent="0.2">
      <c r="AA432" s="384">
        <f>AA431*1000000/J431*100</f>
        <v>37.457259786955213</v>
      </c>
      <c r="AB432" s="384">
        <f>AB431*1000000/J431*100</f>
        <v>25.114213925139815</v>
      </c>
    </row>
  </sheetData>
  <hyperlinks>
    <hyperlink ref="AC3" r:id="rId1"/>
    <hyperlink ref="AC37" r:id="rId2"/>
    <hyperlink ref="AC53" r:id="rId3"/>
    <hyperlink ref="AC19" r:id="rId4"/>
    <hyperlink ref="AC4" r:id="rId5"/>
    <hyperlink ref="AC24" r:id="rId6"/>
    <hyperlink ref="AC2" r:id="rId7"/>
    <hyperlink ref="AC43" r:id="rId8"/>
    <hyperlink ref="AC60" r:id="rId9"/>
    <hyperlink ref="AC7" r:id="rId10"/>
    <hyperlink ref="AC108" r:id="rId11"/>
    <hyperlink ref="AC125" r:id="rId12"/>
    <hyperlink ref="AC122" r:id="rId13"/>
    <hyperlink ref="AC109" r:id="rId14"/>
    <hyperlink ref="AC116" r:id="rId15"/>
    <hyperlink ref="AC101" r:id="rId16"/>
    <hyperlink ref="AC146" r:id="rId17"/>
    <hyperlink ref="AC151" r:id="rId18"/>
    <hyperlink ref="AC164" r:id="rId19"/>
    <hyperlink ref="AC157" r:id="rId20"/>
    <hyperlink ref="AC156" r:id="rId21"/>
    <hyperlink ref="AC144" r:id="rId22"/>
    <hyperlink ref="AC148" r:id="rId23"/>
    <hyperlink ref="AC143" r:id="rId24"/>
    <hyperlink ref="AC149" r:id="rId25"/>
    <hyperlink ref="AC130" r:id="rId26"/>
    <hyperlink ref="AC150" r:id="rId27"/>
    <hyperlink ref="AC147" r:id="rId28"/>
    <hyperlink ref="AC186" r:id="rId29"/>
    <hyperlink ref="AC192" r:id="rId30"/>
    <hyperlink ref="AC191" r:id="rId31"/>
    <hyperlink ref="AC189" r:id="rId32"/>
    <hyperlink ref="AC190" r:id="rId33"/>
    <hyperlink ref="AC188" r:id="rId34"/>
    <hyperlink ref="AC177" r:id="rId35"/>
    <hyperlink ref="AC173" r:id="rId36"/>
    <hyperlink ref="AC230" r:id="rId37"/>
    <hyperlink ref="AC229" r:id="rId38"/>
    <hyperlink ref="AC213" r:id="rId39"/>
    <hyperlink ref="AC203" r:id="rId40"/>
    <hyperlink ref="AC204" r:id="rId41"/>
    <hyperlink ref="AC198" r:id="rId42"/>
    <hyperlink ref="AC197" r:id="rId43"/>
    <hyperlink ref="AC209" r:id="rId44"/>
    <hyperlink ref="AC201" r:id="rId45"/>
    <hyperlink ref="AC208" r:id="rId46"/>
    <hyperlink ref="AC225" r:id="rId47"/>
    <hyperlink ref="AC215" r:id="rId48"/>
    <hyperlink ref="AC207" r:id="rId49"/>
    <hyperlink ref="AC206" r:id="rId50"/>
    <hyperlink ref="AC231" r:id="rId51"/>
    <hyperlink ref="AC196" r:id="rId52"/>
    <hyperlink ref="AC199" r:id="rId53"/>
    <hyperlink ref="AC212" r:id="rId54"/>
    <hyperlink ref="AC205" r:id="rId55"/>
    <hyperlink ref="AC240" r:id="rId56"/>
    <hyperlink ref="AC238" r:id="rId57"/>
    <hyperlink ref="AC237" r:id="rId58"/>
    <hyperlink ref="AC242" r:id="rId59"/>
    <hyperlink ref="AC239" r:id="rId60"/>
    <hyperlink ref="AC253" r:id="rId61"/>
    <hyperlink ref="AC251" r:id="rId62"/>
    <hyperlink ref="AC259" r:id="rId63"/>
    <hyperlink ref="AC255" r:id="rId64"/>
    <hyperlink ref="AC257" r:id="rId65"/>
    <hyperlink ref="AC245" r:id="rId66"/>
    <hyperlink ref="AC244" r:id="rId67"/>
    <hyperlink ref="AC256" r:id="rId68"/>
    <hyperlink ref="AC252" r:id="rId69"/>
    <hyperlink ref="AC254" r:id="rId70"/>
    <hyperlink ref="AC250" r:id="rId71"/>
    <hyperlink ref="AC264" r:id="rId72"/>
    <hyperlink ref="AC272" r:id="rId73"/>
    <hyperlink ref="AC268" r:id="rId74"/>
    <hyperlink ref="AC281" r:id="rId75"/>
    <hyperlink ref="AC277" r:id="rId76"/>
    <hyperlink ref="AC278" r:id="rId77"/>
    <hyperlink ref="AC280" r:id="rId78"/>
    <hyperlink ref="AC282" r:id="rId79"/>
    <hyperlink ref="AC285" r:id="rId80"/>
    <hyperlink ref="AC286" r:id="rId81"/>
    <hyperlink ref="AC276" r:id="rId82"/>
    <hyperlink ref="AC300" r:id="rId83"/>
    <hyperlink ref="AC292" r:id="rId84"/>
    <hyperlink ref="AC302" r:id="rId85"/>
    <hyperlink ref="AC303" r:id="rId86"/>
    <hyperlink ref="AC296" r:id="rId87"/>
    <hyperlink ref="AC291" r:id="rId88"/>
    <hyperlink ref="AC299" r:id="rId89"/>
    <hyperlink ref="AC301" r:id="rId90"/>
    <hyperlink ref="AC315" r:id="rId91"/>
    <hyperlink ref="AC316" r:id="rId92"/>
    <hyperlink ref="AC321" r:id="rId93"/>
    <hyperlink ref="AC322" r:id="rId94"/>
    <hyperlink ref="AC312" r:id="rId95"/>
    <hyperlink ref="AC317" r:id="rId96"/>
    <hyperlink ref="AC314" r:id="rId97"/>
    <hyperlink ref="AC309" r:id="rId98"/>
    <hyperlink ref="AC310" r:id="rId99"/>
    <hyperlink ref="AC320" r:id="rId100"/>
    <hyperlink ref="AC311" r:id="rId101"/>
    <hyperlink ref="AC319" r:id="rId102"/>
    <hyperlink ref="AC313" r:id="rId103"/>
    <hyperlink ref="AC337" r:id="rId104"/>
    <hyperlink ref="AC340" r:id="rId105"/>
    <hyperlink ref="AC348" r:id="rId106"/>
    <hyperlink ref="AC335" r:id="rId107"/>
    <hyperlink ref="AC347" r:id="rId108"/>
    <hyperlink ref="AC349" r:id="rId109"/>
    <hyperlink ref="AC342" r:id="rId110"/>
    <hyperlink ref="AC343" r:id="rId111"/>
    <hyperlink ref="AC338" r:id="rId112"/>
    <hyperlink ref="AC344" r:id="rId113"/>
    <hyperlink ref="AC339" r:id="rId114"/>
    <hyperlink ref="AC357" r:id="rId115"/>
    <hyperlink ref="AC356" r:id="rId116"/>
    <hyperlink ref="AC361" r:id="rId117"/>
    <hyperlink ref="AC358" r:id="rId118"/>
    <hyperlink ref="AC360" r:id="rId119"/>
    <hyperlink ref="AC369" r:id="rId120"/>
    <hyperlink ref="AC368" r:id="rId121"/>
    <hyperlink ref="AC367" r:id="rId122"/>
    <hyperlink ref="AC373" r:id="rId123"/>
    <hyperlink ref="AC376" r:id="rId124"/>
    <hyperlink ref="AC375" r:id="rId125"/>
    <hyperlink ref="AC372" r:id="rId126"/>
    <hyperlink ref="AC377" r:id="rId127"/>
    <hyperlink ref="AC362" r:id="rId128"/>
    <hyperlink ref="AC380" r:id="rId129"/>
    <hyperlink ref="AC395" r:id="rId130"/>
    <hyperlink ref="AC390" r:id="rId131"/>
    <hyperlink ref="AC396" r:id="rId132"/>
    <hyperlink ref="AC389" r:id="rId133"/>
    <hyperlink ref="AC383" r:id="rId134"/>
    <hyperlink ref="AC388" r:id="rId135"/>
    <hyperlink ref="AC401" r:id="rId136"/>
    <hyperlink ref="AC400" r:id="rId137"/>
    <hyperlink ref="AC413" r:id="rId138"/>
    <hyperlink ref="AC428" r:id="rId139"/>
    <hyperlink ref="AC429" r:id="rId140"/>
    <hyperlink ref="AC418" r:id="rId141"/>
    <hyperlink ref="AC423" r:id="rId142"/>
    <hyperlink ref="AC421" r:id="rId143"/>
    <hyperlink ref="AC416" r:id="rId144"/>
    <hyperlink ref="AC221" r:id="rId145"/>
    <hyperlink ref="AC405" r:id="rId146"/>
    <hyperlink ref="AC406" r:id="rId147"/>
    <hyperlink ref="AC58" r:id="rId148"/>
    <hyperlink ref="AC47" r:id="rId149"/>
    <hyperlink ref="AC248" r:id="rId150"/>
  </hyperlinks>
  <pageMargins left="0.7" right="0.7" top="0.75" bottom="0.75" header="0.3" footer="0.3"/>
  <pageSetup paperSize="9" orientation="portrait" r:id="rId15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9"/>
  <sheetViews>
    <sheetView workbookViewId="0">
      <pane ySplit="1" topLeftCell="A2" activePane="bottomLeft" state="frozen"/>
      <selection pane="bottomLeft" activeCell="D493" sqref="D493"/>
    </sheetView>
  </sheetViews>
  <sheetFormatPr defaultRowHeight="12.75" x14ac:dyDescent="0.2"/>
  <cols>
    <col min="1" max="1" width="5" customWidth="1"/>
    <col min="2" max="2" width="5.33203125" customWidth="1"/>
    <col min="3" max="3" width="7.33203125" customWidth="1"/>
    <col min="4" max="4" width="15.33203125" style="423" bestFit="1" customWidth="1"/>
    <col min="5" max="5" width="14" bestFit="1" customWidth="1"/>
    <col min="6" max="6" width="17.1640625" customWidth="1"/>
    <col min="7" max="7" width="11" customWidth="1"/>
    <col min="8" max="8" width="19.83203125" customWidth="1"/>
    <col min="9" max="9" width="21.33203125" customWidth="1"/>
    <col min="10" max="10" width="11.1640625" customWidth="1"/>
    <col min="11" max="11" width="11.6640625" customWidth="1"/>
    <col min="12" max="12" width="14" customWidth="1"/>
    <col min="13" max="13" width="9" customWidth="1"/>
    <col min="14" max="14" width="7.83203125" customWidth="1"/>
    <col min="15" max="15" width="47.5" customWidth="1"/>
    <col min="16" max="16" width="5.5" style="70" customWidth="1"/>
    <col min="17" max="17" width="5.83203125" customWidth="1"/>
    <col min="18" max="18" width="7.5" style="70" customWidth="1"/>
    <col min="19" max="19" width="6" style="70" customWidth="1"/>
    <col min="20" max="20" width="21.83203125" style="194" customWidth="1"/>
    <col min="21" max="21" width="20.33203125" style="194" customWidth="1"/>
    <col min="22" max="22" width="16.6640625" style="194" customWidth="1"/>
    <col min="23" max="23" width="32" style="194" customWidth="1"/>
    <col min="24" max="24" width="29.6640625" style="194" customWidth="1"/>
  </cols>
  <sheetData>
    <row r="1" spans="1:25" ht="44.1" customHeight="1" x14ac:dyDescent="0.2">
      <c r="A1" s="118" t="s">
        <v>597</v>
      </c>
      <c r="B1" s="118" t="s">
        <v>564</v>
      </c>
      <c r="C1" s="118" t="s">
        <v>565</v>
      </c>
      <c r="D1" s="118" t="s">
        <v>5126</v>
      </c>
      <c r="E1" s="86" t="s">
        <v>0</v>
      </c>
      <c r="F1" s="87" t="s">
        <v>1</v>
      </c>
      <c r="G1" s="399" t="s">
        <v>5129</v>
      </c>
      <c r="H1" s="88" t="s">
        <v>3</v>
      </c>
      <c r="I1" s="89" t="s">
        <v>71</v>
      </c>
      <c r="J1" s="76" t="s">
        <v>72</v>
      </c>
      <c r="K1" s="76" t="s">
        <v>73</v>
      </c>
      <c r="L1" s="76" t="s">
        <v>74</v>
      </c>
      <c r="M1" s="76" t="s">
        <v>5</v>
      </c>
      <c r="N1" s="77" t="s">
        <v>6</v>
      </c>
      <c r="O1" s="86" t="s">
        <v>4</v>
      </c>
      <c r="P1" s="77" t="s">
        <v>1925</v>
      </c>
      <c r="Q1" s="77" t="s">
        <v>273</v>
      </c>
      <c r="R1" s="135" t="s">
        <v>1211</v>
      </c>
      <c r="S1" s="136" t="s">
        <v>1238</v>
      </c>
      <c r="T1" s="137" t="s">
        <v>1296</v>
      </c>
      <c r="U1" s="196" t="s">
        <v>3352</v>
      </c>
      <c r="V1" s="197" t="s">
        <v>2034</v>
      </c>
      <c r="W1" s="198" t="s">
        <v>2035</v>
      </c>
      <c r="X1" s="198" t="s">
        <v>2036</v>
      </c>
      <c r="Y1" s="119" t="s">
        <v>596</v>
      </c>
    </row>
    <row r="2" spans="1:25" ht="30.6" customHeight="1" x14ac:dyDescent="0.2">
      <c r="A2" s="90">
        <v>1</v>
      </c>
      <c r="B2" s="115" t="s">
        <v>566</v>
      </c>
      <c r="C2" s="115" t="s">
        <v>567</v>
      </c>
      <c r="D2" s="191" t="s">
        <v>5607</v>
      </c>
      <c r="E2" s="80" t="s">
        <v>4060</v>
      </c>
      <c r="F2" s="82" t="s">
        <v>673</v>
      </c>
      <c r="G2" s="105" t="s">
        <v>474</v>
      </c>
      <c r="H2" s="106" t="s">
        <v>1404</v>
      </c>
      <c r="I2" s="106" t="s">
        <v>4061</v>
      </c>
      <c r="J2" s="78" t="s">
        <v>546</v>
      </c>
      <c r="K2" s="78" t="s">
        <v>546</v>
      </c>
      <c r="L2" s="78" t="s">
        <v>546</v>
      </c>
      <c r="M2" s="78" t="s">
        <v>1488</v>
      </c>
      <c r="N2" s="364">
        <v>2021</v>
      </c>
      <c r="O2" s="85" t="s">
        <v>6528</v>
      </c>
      <c r="P2" s="93" t="str">
        <f t="shared" ref="P2:P65" si="0">LEFT(F2,1)</f>
        <v>R</v>
      </c>
      <c r="Q2" s="90" t="s">
        <v>75</v>
      </c>
      <c r="R2" s="150"/>
      <c r="S2" s="144"/>
      <c r="T2" s="189"/>
      <c r="U2" s="205" t="s">
        <v>2037</v>
      </c>
      <c r="V2" s="206"/>
      <c r="W2" s="207" t="s">
        <v>2038</v>
      </c>
      <c r="X2" s="206" t="s">
        <v>2039</v>
      </c>
      <c r="Y2" s="90">
        <v>1</v>
      </c>
    </row>
    <row r="3" spans="1:25" ht="30.6" customHeight="1" x14ac:dyDescent="0.2">
      <c r="A3" s="90">
        <v>2</v>
      </c>
      <c r="B3" s="115" t="s">
        <v>566</v>
      </c>
      <c r="C3" s="115" t="s">
        <v>567</v>
      </c>
      <c r="D3" s="191" t="s">
        <v>5614</v>
      </c>
      <c r="E3" s="80" t="s">
        <v>4153</v>
      </c>
      <c r="F3" s="82" t="s">
        <v>674</v>
      </c>
      <c r="G3" s="105" t="s">
        <v>474</v>
      </c>
      <c r="H3" s="105" t="s">
        <v>1446</v>
      </c>
      <c r="I3" s="106" t="s">
        <v>4154</v>
      </c>
      <c r="J3" s="78" t="s">
        <v>546</v>
      </c>
      <c r="K3" s="78" t="s">
        <v>546</v>
      </c>
      <c r="L3" s="78" t="s">
        <v>546</v>
      </c>
      <c r="M3" s="78" t="s">
        <v>1488</v>
      </c>
      <c r="N3" s="364">
        <v>2021</v>
      </c>
      <c r="O3" s="104" t="s">
        <v>6529</v>
      </c>
      <c r="P3" s="93" t="str">
        <f t="shared" si="0"/>
        <v>R</v>
      </c>
      <c r="Q3" s="90" t="s">
        <v>75</v>
      </c>
      <c r="R3" s="49"/>
      <c r="S3" s="138"/>
      <c r="T3" s="189"/>
      <c r="U3" s="205" t="s">
        <v>2040</v>
      </c>
      <c r="V3" s="206"/>
      <c r="W3" s="207" t="s">
        <v>2038</v>
      </c>
      <c r="X3" s="206" t="s">
        <v>2041</v>
      </c>
      <c r="Y3" s="90">
        <v>1</v>
      </c>
    </row>
    <row r="4" spans="1:25" ht="30.6" customHeight="1" x14ac:dyDescent="0.2">
      <c r="A4" s="90">
        <v>3</v>
      </c>
      <c r="B4" s="115" t="s">
        <v>566</v>
      </c>
      <c r="C4" s="115" t="s">
        <v>567</v>
      </c>
      <c r="D4" s="191" t="s">
        <v>5585</v>
      </c>
      <c r="E4" s="80" t="s">
        <v>3590</v>
      </c>
      <c r="F4" s="82" t="s">
        <v>636</v>
      </c>
      <c r="G4" s="105" t="s">
        <v>474</v>
      </c>
      <c r="H4" s="106" t="s">
        <v>1337</v>
      </c>
      <c r="I4" s="106" t="s">
        <v>4173</v>
      </c>
      <c r="J4" s="78" t="s">
        <v>546</v>
      </c>
      <c r="K4" s="78" t="s">
        <v>546</v>
      </c>
      <c r="L4" s="78" t="s">
        <v>546</v>
      </c>
      <c r="M4" s="78" t="s">
        <v>1488</v>
      </c>
      <c r="N4" s="364">
        <v>2022</v>
      </c>
      <c r="O4" s="85" t="s">
        <v>58</v>
      </c>
      <c r="P4" s="93" t="str">
        <f t="shared" si="0"/>
        <v>I</v>
      </c>
      <c r="Q4" s="90" t="s">
        <v>75</v>
      </c>
      <c r="R4" s="49" t="s">
        <v>1226</v>
      </c>
      <c r="S4" s="138"/>
      <c r="T4" s="189" t="s">
        <v>774</v>
      </c>
      <c r="U4" s="205" t="s">
        <v>2042</v>
      </c>
      <c r="V4" s="206"/>
      <c r="W4" s="208" t="s">
        <v>2043</v>
      </c>
      <c r="X4" s="206" t="s">
        <v>2044</v>
      </c>
      <c r="Y4" s="90">
        <v>3</v>
      </c>
    </row>
    <row r="5" spans="1:25" ht="30.6" customHeight="1" x14ac:dyDescent="0.2">
      <c r="A5" s="90">
        <v>4</v>
      </c>
      <c r="B5" s="115" t="s">
        <v>566</v>
      </c>
      <c r="C5" s="115" t="s">
        <v>567</v>
      </c>
      <c r="D5" s="191" t="s">
        <v>5587</v>
      </c>
      <c r="E5" s="80" t="s">
        <v>3591</v>
      </c>
      <c r="F5" s="82" t="s">
        <v>625</v>
      </c>
      <c r="G5" s="105" t="s">
        <v>474</v>
      </c>
      <c r="H5" s="106" t="s">
        <v>1342</v>
      </c>
      <c r="I5" s="106" t="s">
        <v>4184</v>
      </c>
      <c r="J5" s="78" t="s">
        <v>546</v>
      </c>
      <c r="K5" s="78" t="s">
        <v>546</v>
      </c>
      <c r="L5" s="78" t="s">
        <v>546</v>
      </c>
      <c r="M5" s="78" t="s">
        <v>1488</v>
      </c>
      <c r="N5" s="364">
        <v>2022</v>
      </c>
      <c r="O5" s="104" t="s">
        <v>59</v>
      </c>
      <c r="P5" s="93" t="str">
        <f t="shared" si="0"/>
        <v>I</v>
      </c>
      <c r="Q5" s="90" t="s">
        <v>75</v>
      </c>
      <c r="R5" s="49" t="s">
        <v>1226</v>
      </c>
      <c r="S5" s="144"/>
      <c r="T5" s="189" t="s">
        <v>772</v>
      </c>
      <c r="U5" s="205" t="s">
        <v>2045</v>
      </c>
      <c r="V5" s="206"/>
      <c r="W5" s="206" t="s">
        <v>2046</v>
      </c>
      <c r="X5" s="206" t="s">
        <v>2047</v>
      </c>
      <c r="Y5" s="90">
        <v>3</v>
      </c>
    </row>
    <row r="6" spans="1:25" ht="30.6" customHeight="1" x14ac:dyDescent="0.2">
      <c r="A6" s="90">
        <v>5</v>
      </c>
      <c r="B6" s="115" t="s">
        <v>566</v>
      </c>
      <c r="C6" s="115" t="s">
        <v>567</v>
      </c>
      <c r="D6" s="191" t="s">
        <v>5598</v>
      </c>
      <c r="E6" s="80" t="s">
        <v>3592</v>
      </c>
      <c r="F6" s="82" t="s">
        <v>626</v>
      </c>
      <c r="G6" s="105" t="s">
        <v>474</v>
      </c>
      <c r="H6" s="106" t="s">
        <v>1360</v>
      </c>
      <c r="I6" s="106" t="s">
        <v>4195</v>
      </c>
      <c r="J6" s="78" t="s">
        <v>546</v>
      </c>
      <c r="K6" s="78" t="s">
        <v>546</v>
      </c>
      <c r="L6" s="78" t="s">
        <v>546</v>
      </c>
      <c r="M6" s="78" t="s">
        <v>1488</v>
      </c>
      <c r="N6" s="364">
        <v>2022</v>
      </c>
      <c r="O6" s="82" t="s">
        <v>7</v>
      </c>
      <c r="P6" s="93" t="str">
        <f t="shared" si="0"/>
        <v>I</v>
      </c>
      <c r="Q6" s="90" t="s">
        <v>75</v>
      </c>
      <c r="R6" s="150" t="s">
        <v>1226</v>
      </c>
      <c r="S6" s="153" t="s">
        <v>1891</v>
      </c>
      <c r="T6" s="189" t="s">
        <v>771</v>
      </c>
      <c r="U6" s="205" t="s">
        <v>2048</v>
      </c>
      <c r="V6" s="206"/>
      <c r="W6" s="206" t="s">
        <v>2049</v>
      </c>
      <c r="X6" s="206" t="s">
        <v>2050</v>
      </c>
      <c r="Y6" s="90">
        <v>3</v>
      </c>
    </row>
    <row r="7" spans="1:25" ht="30.6" customHeight="1" x14ac:dyDescent="0.2">
      <c r="A7" s="90">
        <v>6</v>
      </c>
      <c r="B7" s="115" t="s">
        <v>566</v>
      </c>
      <c r="C7" s="115" t="s">
        <v>567</v>
      </c>
      <c r="D7" s="191" t="s">
        <v>5598</v>
      </c>
      <c r="E7" s="80" t="s">
        <v>3593</v>
      </c>
      <c r="F7" s="82" t="s">
        <v>626</v>
      </c>
      <c r="G7" s="105" t="s">
        <v>474</v>
      </c>
      <c r="H7" s="106" t="s">
        <v>1361</v>
      </c>
      <c r="I7" s="106" t="s">
        <v>4207</v>
      </c>
      <c r="J7" s="78" t="s">
        <v>546</v>
      </c>
      <c r="K7" s="78" t="s">
        <v>546</v>
      </c>
      <c r="L7" s="78" t="s">
        <v>546</v>
      </c>
      <c r="M7" s="78" t="s">
        <v>1488</v>
      </c>
      <c r="N7" s="364">
        <v>2022</v>
      </c>
      <c r="O7" s="79" t="s">
        <v>8</v>
      </c>
      <c r="P7" s="93" t="str">
        <f t="shared" si="0"/>
        <v>I</v>
      </c>
      <c r="Q7" s="90" t="s">
        <v>75</v>
      </c>
      <c r="R7" s="49" t="s">
        <v>1226</v>
      </c>
      <c r="S7" s="139" t="s">
        <v>1891</v>
      </c>
      <c r="T7" s="189" t="s">
        <v>771</v>
      </c>
      <c r="U7" s="205" t="s">
        <v>2048</v>
      </c>
      <c r="V7" s="206"/>
      <c r="W7" s="206" t="s">
        <v>2051</v>
      </c>
      <c r="X7" s="206" t="s">
        <v>2052</v>
      </c>
      <c r="Y7" s="90">
        <v>3</v>
      </c>
    </row>
    <row r="8" spans="1:25" ht="30.6" customHeight="1" x14ac:dyDescent="0.2">
      <c r="A8" s="90">
        <v>7</v>
      </c>
      <c r="B8" s="115" t="s">
        <v>566</v>
      </c>
      <c r="C8" s="115" t="s">
        <v>567</v>
      </c>
      <c r="D8" s="191" t="s">
        <v>5598</v>
      </c>
      <c r="E8" s="80" t="s">
        <v>3594</v>
      </c>
      <c r="F8" s="371" t="s">
        <v>626</v>
      </c>
      <c r="G8" s="102" t="s">
        <v>474</v>
      </c>
      <c r="H8" s="114" t="s">
        <v>1362</v>
      </c>
      <c r="I8" s="114" t="s">
        <v>4703</v>
      </c>
      <c r="J8" s="92" t="s">
        <v>546</v>
      </c>
      <c r="K8" s="92" t="s">
        <v>546</v>
      </c>
      <c r="L8" s="92" t="s">
        <v>546</v>
      </c>
      <c r="M8" s="92" t="s">
        <v>1488</v>
      </c>
      <c r="N8" s="367">
        <v>2022</v>
      </c>
      <c r="O8" s="542" t="s">
        <v>6530</v>
      </c>
      <c r="P8" s="93" t="str">
        <f t="shared" si="0"/>
        <v>I</v>
      </c>
      <c r="Q8" s="90" t="s">
        <v>75</v>
      </c>
      <c r="R8" s="49" t="s">
        <v>1226</v>
      </c>
      <c r="S8" s="139" t="s">
        <v>1891</v>
      </c>
      <c r="T8" s="189" t="s">
        <v>771</v>
      </c>
      <c r="U8" s="205" t="s">
        <v>2048</v>
      </c>
      <c r="V8" s="206"/>
      <c r="W8" s="208" t="s">
        <v>2053</v>
      </c>
      <c r="X8" s="208" t="s">
        <v>2054</v>
      </c>
      <c r="Y8" s="90">
        <v>3</v>
      </c>
    </row>
    <row r="9" spans="1:25" ht="30.6" customHeight="1" x14ac:dyDescent="0.2">
      <c r="A9" s="90">
        <v>8</v>
      </c>
      <c r="B9" s="115" t="s">
        <v>566</v>
      </c>
      <c r="C9" s="115" t="s">
        <v>567</v>
      </c>
      <c r="D9" s="191" t="s">
        <v>5598</v>
      </c>
      <c r="E9" s="80" t="s">
        <v>3595</v>
      </c>
      <c r="F9" s="370" t="s">
        <v>626</v>
      </c>
      <c r="G9" s="106" t="s">
        <v>474</v>
      </c>
      <c r="H9" s="106" t="s">
        <v>1363</v>
      </c>
      <c r="I9" s="106" t="s">
        <v>60</v>
      </c>
      <c r="J9" s="81" t="s">
        <v>546</v>
      </c>
      <c r="K9" s="81" t="s">
        <v>546</v>
      </c>
      <c r="L9" s="81" t="s">
        <v>546</v>
      </c>
      <c r="M9" s="81" t="s">
        <v>1488</v>
      </c>
      <c r="N9" s="366">
        <v>2022</v>
      </c>
      <c r="O9" s="107" t="s">
        <v>6531</v>
      </c>
      <c r="P9" s="93" t="str">
        <f t="shared" si="0"/>
        <v>I</v>
      </c>
      <c r="Q9" s="90" t="s">
        <v>75</v>
      </c>
      <c r="R9" s="49" t="s">
        <v>1226</v>
      </c>
      <c r="S9" s="139" t="s">
        <v>1891</v>
      </c>
      <c r="T9" s="189" t="s">
        <v>771</v>
      </c>
      <c r="U9" s="205" t="s">
        <v>2048</v>
      </c>
      <c r="V9" s="206"/>
      <c r="W9" s="208" t="s">
        <v>2055</v>
      </c>
      <c r="X9" s="206" t="s">
        <v>2056</v>
      </c>
      <c r="Y9" s="90">
        <v>3</v>
      </c>
    </row>
    <row r="10" spans="1:25" ht="30.6" customHeight="1" x14ac:dyDescent="0.2">
      <c r="A10" s="90">
        <v>9</v>
      </c>
      <c r="B10" s="115" t="s">
        <v>566</v>
      </c>
      <c r="C10" s="115" t="s">
        <v>567</v>
      </c>
      <c r="D10" s="191" t="s">
        <v>5598</v>
      </c>
      <c r="E10" s="80" t="s">
        <v>3596</v>
      </c>
      <c r="F10" s="370" t="s">
        <v>626</v>
      </c>
      <c r="G10" s="106" t="s">
        <v>595</v>
      </c>
      <c r="H10" s="106" t="s">
        <v>1364</v>
      </c>
      <c r="I10" s="106" t="s">
        <v>546</v>
      </c>
      <c r="J10" s="81" t="s">
        <v>1487</v>
      </c>
      <c r="K10" s="366">
        <v>0</v>
      </c>
      <c r="L10" s="366">
        <v>5</v>
      </c>
      <c r="M10" s="81" t="s">
        <v>1488</v>
      </c>
      <c r="N10" s="366">
        <v>2022</v>
      </c>
      <c r="O10" s="107" t="s">
        <v>6532</v>
      </c>
      <c r="P10" s="93" t="str">
        <f t="shared" si="0"/>
        <v>I</v>
      </c>
      <c r="Q10" s="90" t="s">
        <v>75</v>
      </c>
      <c r="R10" s="49" t="s">
        <v>1226</v>
      </c>
      <c r="S10" s="139" t="s">
        <v>1891</v>
      </c>
      <c r="T10" s="189" t="s">
        <v>771</v>
      </c>
      <c r="U10" s="205" t="s">
        <v>2048</v>
      </c>
      <c r="V10" s="206"/>
      <c r="W10" s="206" t="s">
        <v>2057</v>
      </c>
      <c r="X10" s="206" t="s">
        <v>2058</v>
      </c>
      <c r="Y10" s="90">
        <v>3</v>
      </c>
    </row>
    <row r="11" spans="1:25" ht="30.6" customHeight="1" x14ac:dyDescent="0.2">
      <c r="A11" s="90">
        <v>10</v>
      </c>
      <c r="B11" s="115" t="s">
        <v>566</v>
      </c>
      <c r="C11" s="115" t="s">
        <v>567</v>
      </c>
      <c r="D11" s="191" t="s">
        <v>5608</v>
      </c>
      <c r="E11" s="80" t="s">
        <v>3597</v>
      </c>
      <c r="F11" s="82" t="s">
        <v>682</v>
      </c>
      <c r="G11" s="105" t="s">
        <v>474</v>
      </c>
      <c r="H11" s="106" t="s">
        <v>1445</v>
      </c>
      <c r="I11" s="106" t="s">
        <v>61</v>
      </c>
      <c r="J11" s="78" t="s">
        <v>546</v>
      </c>
      <c r="K11" s="78" t="s">
        <v>546</v>
      </c>
      <c r="L11" s="78" t="s">
        <v>546</v>
      </c>
      <c r="M11" s="78" t="s">
        <v>1488</v>
      </c>
      <c r="N11" s="364">
        <v>2022</v>
      </c>
      <c r="O11" s="104" t="s">
        <v>6533</v>
      </c>
      <c r="P11" s="93" t="str">
        <f t="shared" si="0"/>
        <v>R</v>
      </c>
      <c r="Q11" s="90" t="s">
        <v>75</v>
      </c>
      <c r="R11" s="150" t="s">
        <v>1226</v>
      </c>
      <c r="S11" s="144"/>
      <c r="T11" s="189"/>
      <c r="U11" s="220" t="s">
        <v>3584</v>
      </c>
      <c r="V11" s="206"/>
      <c r="W11" s="208" t="s">
        <v>2059</v>
      </c>
      <c r="X11" s="208" t="s">
        <v>2060</v>
      </c>
      <c r="Y11" s="90">
        <v>3</v>
      </c>
    </row>
    <row r="12" spans="1:25" ht="30.6" customHeight="1" x14ac:dyDescent="0.2">
      <c r="A12" s="90">
        <v>11</v>
      </c>
      <c r="B12" s="115" t="s">
        <v>566</v>
      </c>
      <c r="C12" s="115" t="s">
        <v>567</v>
      </c>
      <c r="D12" s="191" t="s">
        <v>5604</v>
      </c>
      <c r="E12" s="80" t="s">
        <v>4075</v>
      </c>
      <c r="F12" s="106" t="s">
        <v>945</v>
      </c>
      <c r="G12" s="105" t="s">
        <v>595</v>
      </c>
      <c r="H12" s="105" t="s">
        <v>1389</v>
      </c>
      <c r="I12" s="106" t="s">
        <v>546</v>
      </c>
      <c r="J12" s="78" t="s">
        <v>1487</v>
      </c>
      <c r="K12" s="364">
        <v>0</v>
      </c>
      <c r="L12" s="364">
        <v>5</v>
      </c>
      <c r="M12" s="78" t="s">
        <v>1497</v>
      </c>
      <c r="N12" s="364">
        <v>2023</v>
      </c>
      <c r="O12" s="85" t="s">
        <v>6534</v>
      </c>
      <c r="P12" s="93" t="str">
        <f t="shared" si="0"/>
        <v>I</v>
      </c>
      <c r="Q12" s="90" t="s">
        <v>75</v>
      </c>
      <c r="R12" s="49" t="s">
        <v>1226</v>
      </c>
      <c r="S12" s="138"/>
      <c r="T12" s="189"/>
      <c r="U12" s="205" t="s">
        <v>2061</v>
      </c>
      <c r="V12" s="206"/>
      <c r="W12" s="208" t="s">
        <v>2062</v>
      </c>
      <c r="X12" s="208" t="s">
        <v>2063</v>
      </c>
      <c r="Y12" s="90">
        <v>4</v>
      </c>
    </row>
    <row r="13" spans="1:25" ht="30.6" customHeight="1" x14ac:dyDescent="0.2">
      <c r="A13" s="90">
        <v>12</v>
      </c>
      <c r="B13" s="115" t="s">
        <v>566</v>
      </c>
      <c r="C13" s="115" t="s">
        <v>567</v>
      </c>
      <c r="D13" s="191" t="s">
        <v>5588</v>
      </c>
      <c r="E13" s="80" t="s">
        <v>4094</v>
      </c>
      <c r="F13" s="82" t="s">
        <v>628</v>
      </c>
      <c r="G13" s="105" t="s">
        <v>595</v>
      </c>
      <c r="H13" s="106" t="s">
        <v>1345</v>
      </c>
      <c r="I13" s="106" t="s">
        <v>546</v>
      </c>
      <c r="J13" s="78" t="s">
        <v>1487</v>
      </c>
      <c r="K13" s="364">
        <v>0</v>
      </c>
      <c r="L13" s="364">
        <v>21</v>
      </c>
      <c r="M13" s="78" t="s">
        <v>1488</v>
      </c>
      <c r="N13" s="364">
        <v>2023</v>
      </c>
      <c r="O13" s="85" t="s">
        <v>6535</v>
      </c>
      <c r="P13" s="93" t="str">
        <f t="shared" si="0"/>
        <v>I</v>
      </c>
      <c r="Q13" s="90" t="s">
        <v>75</v>
      </c>
      <c r="R13" s="49" t="s">
        <v>1226</v>
      </c>
      <c r="S13" s="138"/>
      <c r="T13" s="189"/>
      <c r="U13" s="205" t="s">
        <v>2064</v>
      </c>
      <c r="V13" s="206"/>
      <c r="W13" s="208" t="s">
        <v>2065</v>
      </c>
      <c r="X13" s="208" t="s">
        <v>2066</v>
      </c>
      <c r="Y13" s="90">
        <v>5</v>
      </c>
    </row>
    <row r="14" spans="1:25" ht="30.6" customHeight="1" x14ac:dyDescent="0.2">
      <c r="A14" s="90">
        <v>13</v>
      </c>
      <c r="B14" s="115" t="s">
        <v>566</v>
      </c>
      <c r="C14" s="115" t="s">
        <v>567</v>
      </c>
      <c r="D14" s="191" t="s">
        <v>5594</v>
      </c>
      <c r="E14" s="80" t="s">
        <v>4107</v>
      </c>
      <c r="F14" s="82" t="s">
        <v>629</v>
      </c>
      <c r="G14" s="105" t="s">
        <v>474</v>
      </c>
      <c r="H14" s="105" t="s">
        <v>1358</v>
      </c>
      <c r="I14" s="106" t="s">
        <v>62</v>
      </c>
      <c r="J14" s="78" t="s">
        <v>546</v>
      </c>
      <c r="K14" s="78" t="s">
        <v>546</v>
      </c>
      <c r="L14" s="78" t="s">
        <v>546</v>
      </c>
      <c r="M14" s="78" t="s">
        <v>1488</v>
      </c>
      <c r="N14" s="364">
        <v>2023</v>
      </c>
      <c r="O14" s="85" t="s">
        <v>6536</v>
      </c>
      <c r="P14" s="93" t="str">
        <f t="shared" si="0"/>
        <v>I</v>
      </c>
      <c r="Q14" s="90" t="s">
        <v>75</v>
      </c>
      <c r="R14" s="49" t="s">
        <v>1226</v>
      </c>
      <c r="S14" s="138"/>
      <c r="T14" s="189"/>
      <c r="U14" s="205" t="s">
        <v>2067</v>
      </c>
      <c r="V14" s="206"/>
      <c r="W14" s="208" t="s">
        <v>2068</v>
      </c>
      <c r="X14" s="208" t="s">
        <v>2069</v>
      </c>
      <c r="Y14" s="90">
        <v>5</v>
      </c>
    </row>
    <row r="15" spans="1:25" ht="30.6" customHeight="1" x14ac:dyDescent="0.2">
      <c r="A15" s="90">
        <v>14</v>
      </c>
      <c r="B15" s="115" t="s">
        <v>566</v>
      </c>
      <c r="C15" s="115" t="s">
        <v>567</v>
      </c>
      <c r="D15" s="191" t="s">
        <v>5603</v>
      </c>
      <c r="E15" s="80" t="s">
        <v>4123</v>
      </c>
      <c r="F15" s="106" t="s">
        <v>665</v>
      </c>
      <c r="G15" s="105" t="s">
        <v>595</v>
      </c>
      <c r="H15" s="106" t="s">
        <v>4124</v>
      </c>
      <c r="I15" s="106" t="s">
        <v>546</v>
      </c>
      <c r="J15" s="78" t="s">
        <v>1487</v>
      </c>
      <c r="K15" s="364">
        <v>0</v>
      </c>
      <c r="L15" s="374">
        <v>800000</v>
      </c>
      <c r="M15" s="78" t="s">
        <v>1488</v>
      </c>
      <c r="N15" s="364">
        <v>2023</v>
      </c>
      <c r="O15" s="82" t="s">
        <v>9</v>
      </c>
      <c r="P15" s="93" t="str">
        <f t="shared" si="0"/>
        <v>I</v>
      </c>
      <c r="Q15" s="90" t="s">
        <v>75</v>
      </c>
      <c r="R15" s="150" t="s">
        <v>1226</v>
      </c>
      <c r="S15" s="144"/>
      <c r="T15" s="189"/>
      <c r="U15" s="205" t="s">
        <v>2070</v>
      </c>
      <c r="V15" s="206"/>
      <c r="W15" s="206" t="s">
        <v>2071</v>
      </c>
      <c r="X15" s="207" t="s">
        <v>2072</v>
      </c>
      <c r="Y15" s="90">
        <v>5</v>
      </c>
    </row>
    <row r="16" spans="1:25" ht="30.6" customHeight="1" x14ac:dyDescent="0.2">
      <c r="A16" s="90">
        <v>15</v>
      </c>
      <c r="B16" s="115" t="s">
        <v>566</v>
      </c>
      <c r="C16" s="115" t="s">
        <v>567</v>
      </c>
      <c r="D16" s="191" t="s">
        <v>5604</v>
      </c>
      <c r="E16" s="80" t="s">
        <v>4138</v>
      </c>
      <c r="F16" s="106" t="s">
        <v>945</v>
      </c>
      <c r="G16" s="105" t="s">
        <v>595</v>
      </c>
      <c r="H16" s="106" t="s">
        <v>1390</v>
      </c>
      <c r="I16" s="106" t="s">
        <v>546</v>
      </c>
      <c r="J16" s="78" t="s">
        <v>1487</v>
      </c>
      <c r="K16" s="364">
        <v>5</v>
      </c>
      <c r="L16" s="364">
        <v>10</v>
      </c>
      <c r="M16" s="78" t="s">
        <v>1497</v>
      </c>
      <c r="N16" s="364">
        <v>2024</v>
      </c>
      <c r="O16" s="85" t="s">
        <v>6537</v>
      </c>
      <c r="P16" s="93" t="str">
        <f t="shared" si="0"/>
        <v>I</v>
      </c>
      <c r="Q16" s="90" t="s">
        <v>75</v>
      </c>
      <c r="R16" s="49" t="s">
        <v>1226</v>
      </c>
      <c r="S16" s="138"/>
      <c r="T16" s="189"/>
      <c r="U16" s="205" t="s">
        <v>2061</v>
      </c>
      <c r="V16" s="206"/>
      <c r="W16" s="208" t="s">
        <v>2073</v>
      </c>
      <c r="X16" s="208" t="s">
        <v>2074</v>
      </c>
      <c r="Y16" s="90">
        <v>6</v>
      </c>
    </row>
    <row r="17" spans="1:25" ht="30.6" customHeight="1" x14ac:dyDescent="0.2">
      <c r="A17" s="90">
        <v>16</v>
      </c>
      <c r="B17" s="115" t="s">
        <v>566</v>
      </c>
      <c r="C17" s="115" t="s">
        <v>567</v>
      </c>
      <c r="D17" s="191" t="s">
        <v>5603</v>
      </c>
      <c r="E17" s="80" t="s">
        <v>4147</v>
      </c>
      <c r="F17" s="106" t="s">
        <v>665</v>
      </c>
      <c r="G17" s="105" t="s">
        <v>595</v>
      </c>
      <c r="H17" s="106" t="s">
        <v>4148</v>
      </c>
      <c r="I17" s="106" t="s">
        <v>546</v>
      </c>
      <c r="J17" s="78" t="s">
        <v>1487</v>
      </c>
      <c r="K17" s="374">
        <v>800000</v>
      </c>
      <c r="L17" s="78" t="s">
        <v>4149</v>
      </c>
      <c r="M17" s="78" t="s">
        <v>1485</v>
      </c>
      <c r="N17" s="364">
        <v>2024</v>
      </c>
      <c r="O17" s="82" t="s">
        <v>9</v>
      </c>
      <c r="P17" s="93" t="str">
        <f t="shared" si="0"/>
        <v>I</v>
      </c>
      <c r="Q17" s="90" t="s">
        <v>75</v>
      </c>
      <c r="R17" s="49" t="s">
        <v>1226</v>
      </c>
      <c r="S17" s="138"/>
      <c r="T17" s="189"/>
      <c r="U17" s="205" t="s">
        <v>2070</v>
      </c>
      <c r="V17" s="206"/>
      <c r="W17" s="208" t="s">
        <v>2075</v>
      </c>
      <c r="X17" s="207" t="s">
        <v>2076</v>
      </c>
      <c r="Y17" s="90">
        <v>6</v>
      </c>
    </row>
    <row r="18" spans="1:25" ht="30.6" customHeight="1" x14ac:dyDescent="0.2">
      <c r="A18" s="90">
        <v>17</v>
      </c>
      <c r="B18" s="115" t="s">
        <v>566</v>
      </c>
      <c r="C18" s="115" t="s">
        <v>567</v>
      </c>
      <c r="D18" s="191" t="s">
        <v>5585</v>
      </c>
      <c r="E18" s="321" t="s">
        <v>4150</v>
      </c>
      <c r="F18" s="82" t="s">
        <v>636</v>
      </c>
      <c r="G18" s="116" t="s">
        <v>595</v>
      </c>
      <c r="H18" s="82" t="s">
        <v>602</v>
      </c>
      <c r="I18" s="120" t="s">
        <v>546</v>
      </c>
      <c r="J18" s="83" t="s">
        <v>1487</v>
      </c>
      <c r="K18" s="364">
        <v>0</v>
      </c>
      <c r="L18" s="364">
        <v>100</v>
      </c>
      <c r="M18" s="83" t="s">
        <v>1508</v>
      </c>
      <c r="N18" s="364">
        <v>2024</v>
      </c>
      <c r="O18" s="85" t="s">
        <v>63</v>
      </c>
      <c r="P18" s="93" t="str">
        <f t="shared" si="0"/>
        <v>I</v>
      </c>
      <c r="Q18" s="90" t="s">
        <v>75</v>
      </c>
      <c r="R18" s="49" t="s">
        <v>1226</v>
      </c>
      <c r="S18" s="138"/>
      <c r="T18" s="189" t="s">
        <v>774</v>
      </c>
      <c r="U18" s="205" t="s">
        <v>2042</v>
      </c>
      <c r="V18" s="209"/>
      <c r="W18" s="208" t="s">
        <v>2077</v>
      </c>
      <c r="X18" s="208" t="s">
        <v>2078</v>
      </c>
      <c r="Y18" s="90">
        <v>7</v>
      </c>
    </row>
    <row r="19" spans="1:25" ht="30.6" customHeight="1" x14ac:dyDescent="0.2">
      <c r="A19" s="90">
        <v>18</v>
      </c>
      <c r="B19" s="115" t="s">
        <v>566</v>
      </c>
      <c r="C19" s="115" t="s">
        <v>567</v>
      </c>
      <c r="D19" s="191" t="s">
        <v>5587</v>
      </c>
      <c r="E19" s="531" t="s">
        <v>4151</v>
      </c>
      <c r="F19" s="121" t="s">
        <v>625</v>
      </c>
      <c r="G19" s="532" t="s">
        <v>595</v>
      </c>
      <c r="H19" s="103" t="s">
        <v>1343</v>
      </c>
      <c r="I19" s="533" t="s">
        <v>546</v>
      </c>
      <c r="J19" s="534" t="s">
        <v>1487</v>
      </c>
      <c r="K19" s="369">
        <v>0</v>
      </c>
      <c r="L19" s="369">
        <v>400</v>
      </c>
      <c r="M19" s="534" t="s">
        <v>1488</v>
      </c>
      <c r="N19" s="369">
        <v>2024</v>
      </c>
      <c r="O19" s="109" t="s">
        <v>6538</v>
      </c>
      <c r="P19" s="93" t="str">
        <f t="shared" si="0"/>
        <v>I</v>
      </c>
      <c r="Q19" s="90" t="s">
        <v>75</v>
      </c>
      <c r="R19" s="49" t="s">
        <v>1226</v>
      </c>
      <c r="S19" s="138"/>
      <c r="T19" s="189" t="s">
        <v>772</v>
      </c>
      <c r="U19" s="205" t="s">
        <v>2042</v>
      </c>
      <c r="V19" s="209"/>
      <c r="W19" s="208" t="s">
        <v>2079</v>
      </c>
      <c r="X19" s="207" t="s">
        <v>2080</v>
      </c>
      <c r="Y19" s="90">
        <v>7</v>
      </c>
    </row>
    <row r="20" spans="1:25" ht="30.6" customHeight="1" x14ac:dyDescent="0.2">
      <c r="A20" s="90">
        <v>19</v>
      </c>
      <c r="B20" s="115" t="s">
        <v>566</v>
      </c>
      <c r="C20" s="115" t="s">
        <v>567</v>
      </c>
      <c r="D20" s="191" t="s">
        <v>5598</v>
      </c>
      <c r="E20" s="321" t="s">
        <v>4152</v>
      </c>
      <c r="F20" s="82" t="s">
        <v>626</v>
      </c>
      <c r="G20" s="116" t="s">
        <v>595</v>
      </c>
      <c r="H20" s="106" t="s">
        <v>1368</v>
      </c>
      <c r="I20" s="120" t="s">
        <v>546</v>
      </c>
      <c r="J20" s="83" t="s">
        <v>1487</v>
      </c>
      <c r="K20" s="364">
        <v>5</v>
      </c>
      <c r="L20" s="364">
        <v>50</v>
      </c>
      <c r="M20" s="83" t="s">
        <v>1488</v>
      </c>
      <c r="N20" s="364">
        <v>2024</v>
      </c>
      <c r="O20" s="85" t="s">
        <v>6539</v>
      </c>
      <c r="P20" s="93" t="str">
        <f t="shared" si="0"/>
        <v>I</v>
      </c>
      <c r="Q20" s="90" t="s">
        <v>75</v>
      </c>
      <c r="R20" s="49" t="s">
        <v>1226</v>
      </c>
      <c r="S20" s="139" t="s">
        <v>1891</v>
      </c>
      <c r="T20" s="189" t="s">
        <v>771</v>
      </c>
      <c r="U20" s="205" t="s">
        <v>2048</v>
      </c>
      <c r="V20" s="209"/>
      <c r="W20" s="208" t="s">
        <v>2081</v>
      </c>
      <c r="X20" s="208" t="s">
        <v>2082</v>
      </c>
      <c r="Y20" s="90">
        <v>7</v>
      </c>
    </row>
    <row r="21" spans="1:25" ht="30.6" customHeight="1" x14ac:dyDescent="0.2">
      <c r="A21" s="90">
        <v>20</v>
      </c>
      <c r="B21" s="115" t="s">
        <v>566</v>
      </c>
      <c r="C21" s="115" t="s">
        <v>567</v>
      </c>
      <c r="D21" s="191" t="s">
        <v>5598</v>
      </c>
      <c r="E21" s="321" t="s">
        <v>4155</v>
      </c>
      <c r="F21" s="82" t="s">
        <v>626</v>
      </c>
      <c r="G21" s="116" t="s">
        <v>474</v>
      </c>
      <c r="H21" s="116" t="s">
        <v>1365</v>
      </c>
      <c r="I21" s="106" t="s">
        <v>4156</v>
      </c>
      <c r="J21" s="83" t="s">
        <v>546</v>
      </c>
      <c r="K21" s="83" t="s">
        <v>546</v>
      </c>
      <c r="L21" s="83" t="s">
        <v>546</v>
      </c>
      <c r="M21" s="83" t="s">
        <v>1488</v>
      </c>
      <c r="N21" s="364">
        <v>2024</v>
      </c>
      <c r="O21" s="85" t="s">
        <v>6540</v>
      </c>
      <c r="P21" s="93" t="str">
        <f t="shared" si="0"/>
        <v>I</v>
      </c>
      <c r="Q21" s="90" t="s">
        <v>75</v>
      </c>
      <c r="R21" s="49" t="s">
        <v>1226</v>
      </c>
      <c r="S21" s="139" t="s">
        <v>1891</v>
      </c>
      <c r="T21" s="189" t="s">
        <v>771</v>
      </c>
      <c r="U21" s="205" t="s">
        <v>2048</v>
      </c>
      <c r="V21" s="209"/>
      <c r="W21" s="206" t="s">
        <v>2083</v>
      </c>
      <c r="X21" s="207" t="s">
        <v>2084</v>
      </c>
      <c r="Y21" s="90">
        <v>7</v>
      </c>
    </row>
    <row r="22" spans="1:25" ht="30.6" customHeight="1" x14ac:dyDescent="0.2">
      <c r="A22" s="90">
        <v>21</v>
      </c>
      <c r="B22" s="115" t="s">
        <v>566</v>
      </c>
      <c r="C22" s="115" t="s">
        <v>567</v>
      </c>
      <c r="D22" s="191" t="s">
        <v>5598</v>
      </c>
      <c r="E22" s="80" t="s">
        <v>4157</v>
      </c>
      <c r="F22" s="82" t="s">
        <v>626</v>
      </c>
      <c r="G22" s="105" t="s">
        <v>474</v>
      </c>
      <c r="H22" s="106" t="s">
        <v>1366</v>
      </c>
      <c r="I22" s="106" t="s">
        <v>4158</v>
      </c>
      <c r="J22" s="78" t="s">
        <v>546</v>
      </c>
      <c r="K22" s="78" t="s">
        <v>546</v>
      </c>
      <c r="L22" s="78" t="s">
        <v>546</v>
      </c>
      <c r="M22" s="78" t="s">
        <v>1488</v>
      </c>
      <c r="N22" s="365">
        <v>2024</v>
      </c>
      <c r="O22" s="82" t="s">
        <v>10</v>
      </c>
      <c r="P22" s="93" t="str">
        <f t="shared" si="0"/>
        <v>I</v>
      </c>
      <c r="Q22" s="90" t="s">
        <v>75</v>
      </c>
      <c r="R22" s="49" t="s">
        <v>1226</v>
      </c>
      <c r="S22" s="139" t="s">
        <v>1891</v>
      </c>
      <c r="T22" s="189" t="s">
        <v>771</v>
      </c>
      <c r="U22" s="205" t="s">
        <v>2048</v>
      </c>
      <c r="V22" s="209"/>
      <c r="W22" s="208" t="s">
        <v>2085</v>
      </c>
      <c r="X22" s="207" t="s">
        <v>2086</v>
      </c>
      <c r="Y22" s="90">
        <v>7</v>
      </c>
    </row>
    <row r="23" spans="1:25" ht="30.6" customHeight="1" x14ac:dyDescent="0.2">
      <c r="A23" s="90">
        <v>22</v>
      </c>
      <c r="B23" s="115" t="s">
        <v>566</v>
      </c>
      <c r="C23" s="115" t="s">
        <v>567</v>
      </c>
      <c r="D23" s="191" t="s">
        <v>5598</v>
      </c>
      <c r="E23" s="80" t="s">
        <v>4159</v>
      </c>
      <c r="F23" s="82" t="s">
        <v>626</v>
      </c>
      <c r="G23" s="105" t="s">
        <v>474</v>
      </c>
      <c r="H23" s="106" t="s">
        <v>1367</v>
      </c>
      <c r="I23" s="106" t="s">
        <v>4160</v>
      </c>
      <c r="J23" s="78" t="s">
        <v>546</v>
      </c>
      <c r="K23" s="78" t="s">
        <v>546</v>
      </c>
      <c r="L23" s="78" t="s">
        <v>546</v>
      </c>
      <c r="M23" s="78" t="s">
        <v>1488</v>
      </c>
      <c r="N23" s="365">
        <v>2024</v>
      </c>
      <c r="O23" s="80" t="s">
        <v>11</v>
      </c>
      <c r="P23" s="93" t="str">
        <f t="shared" si="0"/>
        <v>I</v>
      </c>
      <c r="Q23" s="90" t="s">
        <v>75</v>
      </c>
      <c r="R23" s="49" t="s">
        <v>1226</v>
      </c>
      <c r="S23" s="139" t="s">
        <v>1891</v>
      </c>
      <c r="T23" s="189" t="s">
        <v>771</v>
      </c>
      <c r="U23" s="205" t="s">
        <v>2048</v>
      </c>
      <c r="V23" s="209"/>
      <c r="W23" s="208" t="s">
        <v>2087</v>
      </c>
      <c r="X23" s="207" t="s">
        <v>2088</v>
      </c>
      <c r="Y23" s="90">
        <v>7</v>
      </c>
    </row>
    <row r="24" spans="1:25" ht="30.6" customHeight="1" x14ac:dyDescent="0.2">
      <c r="A24" s="90">
        <v>23</v>
      </c>
      <c r="B24" s="115" t="s">
        <v>566</v>
      </c>
      <c r="C24" s="115" t="s">
        <v>567</v>
      </c>
      <c r="D24" s="191" t="s">
        <v>5594</v>
      </c>
      <c r="E24" s="80" t="s">
        <v>4161</v>
      </c>
      <c r="F24" s="82" t="s">
        <v>629</v>
      </c>
      <c r="G24" s="105" t="s">
        <v>474</v>
      </c>
      <c r="H24" s="105" t="s">
        <v>1359</v>
      </c>
      <c r="I24" s="106" t="s">
        <v>4162</v>
      </c>
      <c r="J24" s="78" t="s">
        <v>546</v>
      </c>
      <c r="K24" s="78" t="s">
        <v>546</v>
      </c>
      <c r="L24" s="78" t="s">
        <v>546</v>
      </c>
      <c r="M24" s="78" t="s">
        <v>1497</v>
      </c>
      <c r="N24" s="365">
        <v>2025</v>
      </c>
      <c r="O24" s="85" t="s">
        <v>6541</v>
      </c>
      <c r="P24" s="93" t="str">
        <f t="shared" si="0"/>
        <v>I</v>
      </c>
      <c r="Q24" s="90" t="s">
        <v>75</v>
      </c>
      <c r="R24" s="49" t="s">
        <v>1226</v>
      </c>
      <c r="S24" s="138"/>
      <c r="T24" s="189"/>
      <c r="U24" s="205" t="s">
        <v>2067</v>
      </c>
      <c r="V24" s="209"/>
      <c r="W24" s="208" t="s">
        <v>2089</v>
      </c>
      <c r="X24" s="206" t="s">
        <v>2090</v>
      </c>
      <c r="Y24" s="90">
        <v>8</v>
      </c>
    </row>
    <row r="25" spans="1:25" ht="30.6" customHeight="1" x14ac:dyDescent="0.2">
      <c r="A25" s="90">
        <v>24</v>
      </c>
      <c r="B25" s="115" t="s">
        <v>566</v>
      </c>
      <c r="C25" s="115" t="s">
        <v>567</v>
      </c>
      <c r="D25" s="191" t="s">
        <v>5605</v>
      </c>
      <c r="E25" s="80" t="s">
        <v>4163</v>
      </c>
      <c r="F25" s="82" t="s">
        <v>631</v>
      </c>
      <c r="G25" s="105" t="s">
        <v>595</v>
      </c>
      <c r="H25" s="106" t="s">
        <v>1392</v>
      </c>
      <c r="I25" s="106" t="s">
        <v>546</v>
      </c>
      <c r="J25" s="78" t="s">
        <v>1487</v>
      </c>
      <c r="K25" s="365">
        <v>0</v>
      </c>
      <c r="L25" s="78" t="s">
        <v>4164</v>
      </c>
      <c r="M25" s="78" t="s">
        <v>1485</v>
      </c>
      <c r="N25" s="365">
        <v>2025</v>
      </c>
      <c r="O25" s="82" t="s">
        <v>12</v>
      </c>
      <c r="P25" s="93" t="str">
        <f t="shared" si="0"/>
        <v>I</v>
      </c>
      <c r="Q25" s="90" t="s">
        <v>75</v>
      </c>
      <c r="R25" s="49" t="s">
        <v>1226</v>
      </c>
      <c r="S25" s="138"/>
      <c r="T25" s="189" t="s">
        <v>769</v>
      </c>
      <c r="U25" s="210" t="s">
        <v>2091</v>
      </c>
      <c r="V25" s="209"/>
      <c r="W25" s="206" t="s">
        <v>2092</v>
      </c>
      <c r="X25" s="207" t="s">
        <v>2093</v>
      </c>
      <c r="Y25" s="90">
        <v>8</v>
      </c>
    </row>
    <row r="26" spans="1:25" ht="30.6" customHeight="1" x14ac:dyDescent="0.2">
      <c r="A26" s="90">
        <v>25</v>
      </c>
      <c r="B26" s="115" t="s">
        <v>566</v>
      </c>
      <c r="C26" s="115" t="s">
        <v>567</v>
      </c>
      <c r="D26" s="191" t="s">
        <v>5604</v>
      </c>
      <c r="E26" s="80" t="s">
        <v>4165</v>
      </c>
      <c r="F26" s="106" t="s">
        <v>945</v>
      </c>
      <c r="G26" s="105" t="s">
        <v>474</v>
      </c>
      <c r="H26" s="106" t="s">
        <v>1391</v>
      </c>
      <c r="I26" s="106" t="s">
        <v>4166</v>
      </c>
      <c r="J26" s="78" t="s">
        <v>546</v>
      </c>
      <c r="K26" s="78" t="s">
        <v>546</v>
      </c>
      <c r="L26" s="78" t="s">
        <v>546</v>
      </c>
      <c r="M26" s="78" t="s">
        <v>1485</v>
      </c>
      <c r="N26" s="364">
        <v>2025</v>
      </c>
      <c r="O26" s="85" t="s">
        <v>6542</v>
      </c>
      <c r="P26" s="93" t="str">
        <f t="shared" si="0"/>
        <v>I</v>
      </c>
      <c r="Q26" s="90" t="s">
        <v>75</v>
      </c>
      <c r="R26" s="49" t="s">
        <v>1226</v>
      </c>
      <c r="S26" s="138"/>
      <c r="T26" s="189"/>
      <c r="U26" s="205" t="s">
        <v>2061</v>
      </c>
      <c r="V26" s="209"/>
      <c r="W26" s="208" t="s">
        <v>2094</v>
      </c>
      <c r="X26" s="207" t="s">
        <v>2095</v>
      </c>
      <c r="Y26" s="90">
        <v>8</v>
      </c>
    </row>
    <row r="27" spans="1:25" ht="30.6" customHeight="1" x14ac:dyDescent="0.2">
      <c r="A27" s="90">
        <v>26</v>
      </c>
      <c r="B27" s="115" t="s">
        <v>566</v>
      </c>
      <c r="C27" s="115" t="s">
        <v>567</v>
      </c>
      <c r="D27" s="191" t="s">
        <v>5585</v>
      </c>
      <c r="E27" s="80" t="s">
        <v>4167</v>
      </c>
      <c r="F27" s="82" t="s">
        <v>636</v>
      </c>
      <c r="G27" s="105" t="s">
        <v>595</v>
      </c>
      <c r="H27" s="106" t="s">
        <v>1338</v>
      </c>
      <c r="I27" s="105" t="s">
        <v>546</v>
      </c>
      <c r="J27" s="78" t="s">
        <v>1487</v>
      </c>
      <c r="K27" s="364">
        <v>100</v>
      </c>
      <c r="L27" s="364">
        <v>280</v>
      </c>
      <c r="M27" s="78" t="s">
        <v>1485</v>
      </c>
      <c r="N27" s="364">
        <v>2026</v>
      </c>
      <c r="O27" s="85" t="s">
        <v>6543</v>
      </c>
      <c r="P27" s="93" t="str">
        <f t="shared" si="0"/>
        <v>I</v>
      </c>
      <c r="Q27" s="90" t="s">
        <v>75</v>
      </c>
      <c r="R27" s="49" t="s">
        <v>1226</v>
      </c>
      <c r="S27" s="138"/>
      <c r="T27" s="189" t="s">
        <v>774</v>
      </c>
      <c r="U27" s="205" t="s">
        <v>2042</v>
      </c>
      <c r="V27" s="209"/>
      <c r="W27" s="208" t="s">
        <v>2096</v>
      </c>
      <c r="X27" s="208" t="s">
        <v>2097</v>
      </c>
      <c r="Y27" s="90">
        <v>10</v>
      </c>
    </row>
    <row r="28" spans="1:25" ht="30.6" customHeight="1" x14ac:dyDescent="0.2">
      <c r="A28" s="90">
        <v>27</v>
      </c>
      <c r="B28" s="115" t="s">
        <v>566</v>
      </c>
      <c r="C28" s="115" t="s">
        <v>567</v>
      </c>
      <c r="D28" s="191" t="s">
        <v>5587</v>
      </c>
      <c r="E28" s="80" t="s">
        <v>4168</v>
      </c>
      <c r="F28" s="82" t="s">
        <v>625</v>
      </c>
      <c r="G28" s="105" t="s">
        <v>595</v>
      </c>
      <c r="H28" s="106" t="s">
        <v>1344</v>
      </c>
      <c r="I28" s="105" t="s">
        <v>546</v>
      </c>
      <c r="J28" s="78" t="s">
        <v>1487</v>
      </c>
      <c r="K28" s="364">
        <v>400</v>
      </c>
      <c r="L28" s="374">
        <v>1000</v>
      </c>
      <c r="M28" s="78" t="s">
        <v>1485</v>
      </c>
      <c r="N28" s="364">
        <v>2026</v>
      </c>
      <c r="O28" s="85" t="s">
        <v>6544</v>
      </c>
      <c r="P28" s="93" t="str">
        <f t="shared" si="0"/>
        <v>I</v>
      </c>
      <c r="Q28" s="90" t="s">
        <v>75</v>
      </c>
      <c r="R28" s="49" t="s">
        <v>1226</v>
      </c>
      <c r="S28" s="138"/>
      <c r="T28" s="189" t="s">
        <v>772</v>
      </c>
      <c r="U28" s="205" t="s">
        <v>2045</v>
      </c>
      <c r="V28" s="209"/>
      <c r="W28" s="208" t="s">
        <v>2098</v>
      </c>
      <c r="X28" s="208" t="s">
        <v>2099</v>
      </c>
      <c r="Y28" s="90">
        <v>10</v>
      </c>
    </row>
    <row r="29" spans="1:25" ht="30.6" customHeight="1" x14ac:dyDescent="0.2">
      <c r="A29" s="90">
        <v>28</v>
      </c>
      <c r="B29" s="115" t="s">
        <v>566</v>
      </c>
      <c r="C29" s="115" t="s">
        <v>567</v>
      </c>
      <c r="D29" s="191" t="s">
        <v>5606</v>
      </c>
      <c r="E29" s="80" t="s">
        <v>4169</v>
      </c>
      <c r="F29" s="82" t="s">
        <v>633</v>
      </c>
      <c r="G29" s="105" t="s">
        <v>595</v>
      </c>
      <c r="H29" s="106" t="s">
        <v>1393</v>
      </c>
      <c r="I29" s="105" t="s">
        <v>546</v>
      </c>
      <c r="J29" s="78" t="s">
        <v>1487</v>
      </c>
      <c r="K29" s="364">
        <v>0</v>
      </c>
      <c r="L29" s="78" t="s">
        <v>4170</v>
      </c>
      <c r="M29" s="78" t="s">
        <v>1485</v>
      </c>
      <c r="N29" s="364">
        <v>2026</v>
      </c>
      <c r="O29" s="85" t="s">
        <v>68</v>
      </c>
      <c r="P29" s="93" t="str">
        <f t="shared" si="0"/>
        <v>I</v>
      </c>
      <c r="Q29" s="90" t="s">
        <v>75</v>
      </c>
      <c r="R29" s="49" t="s">
        <v>1226</v>
      </c>
      <c r="S29" s="138"/>
      <c r="T29" s="189"/>
      <c r="U29" s="210" t="s">
        <v>2100</v>
      </c>
      <c r="V29" s="209"/>
      <c r="W29" s="208" t="s">
        <v>2101</v>
      </c>
      <c r="X29" s="208" t="s">
        <v>2102</v>
      </c>
      <c r="Y29" s="90">
        <v>10</v>
      </c>
    </row>
    <row r="30" spans="1:25" ht="30.6" customHeight="1" x14ac:dyDescent="0.2">
      <c r="A30" s="90">
        <v>29</v>
      </c>
      <c r="B30" s="115" t="s">
        <v>566</v>
      </c>
      <c r="C30" s="115" t="s">
        <v>567</v>
      </c>
      <c r="D30" s="191" t="s">
        <v>5619</v>
      </c>
      <c r="E30" s="80" t="s">
        <v>4171</v>
      </c>
      <c r="F30" s="82" t="s">
        <v>675</v>
      </c>
      <c r="G30" s="105" t="s">
        <v>474</v>
      </c>
      <c r="H30" s="106" t="s">
        <v>1447</v>
      </c>
      <c r="I30" s="106" t="s">
        <v>4172</v>
      </c>
      <c r="J30" s="78" t="s">
        <v>546</v>
      </c>
      <c r="K30" s="78" t="s">
        <v>546</v>
      </c>
      <c r="L30" s="78" t="s">
        <v>546</v>
      </c>
      <c r="M30" s="78" t="s">
        <v>1488</v>
      </c>
      <c r="N30" s="364">
        <v>2021</v>
      </c>
      <c r="O30" s="85" t="s">
        <v>69</v>
      </c>
      <c r="P30" s="93" t="str">
        <f t="shared" si="0"/>
        <v>R</v>
      </c>
      <c r="Q30" s="90" t="s">
        <v>75</v>
      </c>
      <c r="R30" s="148"/>
      <c r="S30" s="148"/>
      <c r="T30" s="189"/>
      <c r="U30" s="205" t="s">
        <v>2103</v>
      </c>
      <c r="V30" s="209"/>
      <c r="W30" s="207" t="s">
        <v>2104</v>
      </c>
      <c r="X30" s="208" t="s">
        <v>2105</v>
      </c>
      <c r="Y30" s="90">
        <v>1</v>
      </c>
    </row>
    <row r="31" spans="1:25" ht="30.6" customHeight="1" x14ac:dyDescent="0.2">
      <c r="A31" s="90">
        <v>30</v>
      </c>
      <c r="B31" s="115" t="s">
        <v>566</v>
      </c>
      <c r="C31" s="115" t="s">
        <v>567</v>
      </c>
      <c r="D31" s="191" t="s">
        <v>5620</v>
      </c>
      <c r="E31" s="80" t="s">
        <v>4174</v>
      </c>
      <c r="F31" s="82" t="s">
        <v>676</v>
      </c>
      <c r="G31" s="105" t="s">
        <v>474</v>
      </c>
      <c r="H31" s="106" t="s">
        <v>1451</v>
      </c>
      <c r="I31" s="106" t="s">
        <v>4172</v>
      </c>
      <c r="J31" s="78" t="s">
        <v>546</v>
      </c>
      <c r="K31" s="78" t="s">
        <v>546</v>
      </c>
      <c r="L31" s="78" t="s">
        <v>546</v>
      </c>
      <c r="M31" s="78" t="s">
        <v>1488</v>
      </c>
      <c r="N31" s="364">
        <v>2021</v>
      </c>
      <c r="O31" s="85" t="s">
        <v>83</v>
      </c>
      <c r="P31" s="93" t="str">
        <f t="shared" si="0"/>
        <v>R</v>
      </c>
      <c r="Q31" s="90" t="s">
        <v>75</v>
      </c>
      <c r="R31" s="148"/>
      <c r="S31" s="148"/>
      <c r="T31" s="189"/>
      <c r="U31" s="205" t="s">
        <v>2103</v>
      </c>
      <c r="V31" s="209"/>
      <c r="W31" s="207" t="s">
        <v>2106</v>
      </c>
      <c r="X31" s="206" t="s">
        <v>2107</v>
      </c>
      <c r="Y31" s="90">
        <v>1</v>
      </c>
    </row>
    <row r="32" spans="1:25" ht="30.6" customHeight="1" x14ac:dyDescent="0.2">
      <c r="A32" s="90">
        <v>31</v>
      </c>
      <c r="B32" s="115" t="s">
        <v>566</v>
      </c>
      <c r="C32" s="115" t="s">
        <v>567</v>
      </c>
      <c r="D32" s="191" t="s">
        <v>5621</v>
      </c>
      <c r="E32" s="80" t="s">
        <v>4175</v>
      </c>
      <c r="F32" s="82" t="s">
        <v>677</v>
      </c>
      <c r="G32" s="105" t="s">
        <v>474</v>
      </c>
      <c r="H32" s="106" t="s">
        <v>1301</v>
      </c>
      <c r="I32" s="106" t="s">
        <v>4172</v>
      </c>
      <c r="J32" s="78" t="s">
        <v>546</v>
      </c>
      <c r="K32" s="78" t="s">
        <v>546</v>
      </c>
      <c r="L32" s="78" t="s">
        <v>546</v>
      </c>
      <c r="M32" s="78" t="s">
        <v>1488</v>
      </c>
      <c r="N32" s="364">
        <v>2021</v>
      </c>
      <c r="O32" s="85" t="s">
        <v>1300</v>
      </c>
      <c r="P32" s="93" t="str">
        <f t="shared" si="0"/>
        <v>R</v>
      </c>
      <c r="Q32" s="90" t="s">
        <v>75</v>
      </c>
      <c r="R32" s="148"/>
      <c r="S32" s="148"/>
      <c r="T32" s="189"/>
      <c r="U32" s="205" t="s">
        <v>2103</v>
      </c>
      <c r="V32" s="209"/>
      <c r="W32" s="207" t="s">
        <v>2106</v>
      </c>
      <c r="X32" s="208" t="s">
        <v>2108</v>
      </c>
      <c r="Y32" s="90">
        <v>1</v>
      </c>
    </row>
    <row r="33" spans="1:25" ht="30.6" customHeight="1" x14ac:dyDescent="0.2">
      <c r="A33" s="90">
        <v>32</v>
      </c>
      <c r="B33" s="115" t="s">
        <v>566</v>
      </c>
      <c r="C33" s="115" t="s">
        <v>567</v>
      </c>
      <c r="D33" s="191" t="s">
        <v>5610</v>
      </c>
      <c r="E33" s="80" t="s">
        <v>4176</v>
      </c>
      <c r="F33" s="82" t="s">
        <v>613</v>
      </c>
      <c r="G33" s="105" t="s">
        <v>474</v>
      </c>
      <c r="H33" s="106" t="s">
        <v>1394</v>
      </c>
      <c r="I33" s="106" t="s">
        <v>3363</v>
      </c>
      <c r="J33" s="78" t="s">
        <v>546</v>
      </c>
      <c r="K33" s="78" t="s">
        <v>546</v>
      </c>
      <c r="L33" s="78" t="s">
        <v>546</v>
      </c>
      <c r="M33" s="78" t="s">
        <v>1488</v>
      </c>
      <c r="N33" s="364">
        <v>2021</v>
      </c>
      <c r="O33" s="82" t="s">
        <v>13</v>
      </c>
      <c r="P33" s="93" t="str">
        <f t="shared" si="0"/>
        <v>I</v>
      </c>
      <c r="Q33" s="90" t="s">
        <v>75</v>
      </c>
      <c r="R33" s="49" t="s">
        <v>1222</v>
      </c>
      <c r="S33" s="138"/>
      <c r="T33" s="189" t="s">
        <v>775</v>
      </c>
      <c r="U33" s="205" t="s">
        <v>2103</v>
      </c>
      <c r="V33" s="209"/>
      <c r="W33" s="208" t="s">
        <v>2109</v>
      </c>
      <c r="X33" s="207" t="s">
        <v>2110</v>
      </c>
      <c r="Y33" s="90">
        <v>1</v>
      </c>
    </row>
    <row r="34" spans="1:25" ht="30.6" customHeight="1" x14ac:dyDescent="0.2">
      <c r="A34" s="90">
        <v>33</v>
      </c>
      <c r="B34" s="115" t="s">
        <v>566</v>
      </c>
      <c r="C34" s="115" t="s">
        <v>567</v>
      </c>
      <c r="D34" s="191" t="s">
        <v>5610</v>
      </c>
      <c r="E34" s="80" t="s">
        <v>3465</v>
      </c>
      <c r="F34" s="82" t="s">
        <v>613</v>
      </c>
      <c r="G34" s="105" t="s">
        <v>595</v>
      </c>
      <c r="H34" s="106" t="s">
        <v>1395</v>
      </c>
      <c r="I34" s="106" t="s">
        <v>546</v>
      </c>
      <c r="J34" s="78" t="s">
        <v>1487</v>
      </c>
      <c r="K34" s="364">
        <v>0</v>
      </c>
      <c r="L34" s="364">
        <v>168</v>
      </c>
      <c r="M34" s="78" t="s">
        <v>1485</v>
      </c>
      <c r="N34" s="364">
        <v>2022</v>
      </c>
      <c r="O34" s="85" t="s">
        <v>70</v>
      </c>
      <c r="P34" s="93" t="str">
        <f t="shared" si="0"/>
        <v>I</v>
      </c>
      <c r="Q34" s="90" t="s">
        <v>75</v>
      </c>
      <c r="R34" s="49" t="s">
        <v>1222</v>
      </c>
      <c r="S34" s="138"/>
      <c r="T34" s="189" t="s">
        <v>777</v>
      </c>
      <c r="U34" s="543" t="s">
        <v>2111</v>
      </c>
      <c r="V34" s="219" t="s">
        <v>2112</v>
      </c>
      <c r="W34" s="229" t="s">
        <v>2113</v>
      </c>
      <c r="X34" s="229" t="s">
        <v>2114</v>
      </c>
      <c r="Y34" s="90">
        <v>2</v>
      </c>
    </row>
    <row r="35" spans="1:25" ht="30.6" customHeight="1" x14ac:dyDescent="0.2">
      <c r="A35" s="90">
        <v>34</v>
      </c>
      <c r="B35" s="115" t="s">
        <v>566</v>
      </c>
      <c r="C35" s="115" t="s">
        <v>567</v>
      </c>
      <c r="D35" s="191" t="s">
        <v>5610</v>
      </c>
      <c r="E35" s="80" t="s">
        <v>3598</v>
      </c>
      <c r="F35" s="82" t="s">
        <v>613</v>
      </c>
      <c r="G35" s="105" t="s">
        <v>595</v>
      </c>
      <c r="H35" s="106" t="s">
        <v>1396</v>
      </c>
      <c r="I35" s="106" t="s">
        <v>546</v>
      </c>
      <c r="J35" s="78" t="s">
        <v>1487</v>
      </c>
      <c r="K35" s="364">
        <v>0</v>
      </c>
      <c r="L35" s="374">
        <v>8764</v>
      </c>
      <c r="M35" s="78" t="s">
        <v>1488</v>
      </c>
      <c r="N35" s="364">
        <v>2022</v>
      </c>
      <c r="O35" s="85" t="s">
        <v>973</v>
      </c>
      <c r="P35" s="93" t="str">
        <f t="shared" si="0"/>
        <v>I</v>
      </c>
      <c r="Q35" s="90" t="s">
        <v>75</v>
      </c>
      <c r="R35" s="49" t="s">
        <v>1222</v>
      </c>
      <c r="S35" s="138"/>
      <c r="T35" s="189" t="s">
        <v>775</v>
      </c>
      <c r="U35" s="205" t="s">
        <v>2103</v>
      </c>
      <c r="V35" s="211" t="s">
        <v>2115</v>
      </c>
      <c r="W35" s="207" t="s">
        <v>2116</v>
      </c>
      <c r="X35" s="207" t="s">
        <v>2117</v>
      </c>
      <c r="Y35" s="90">
        <v>3</v>
      </c>
    </row>
    <row r="36" spans="1:25" ht="30.6" customHeight="1" x14ac:dyDescent="0.2">
      <c r="A36" s="90">
        <v>35</v>
      </c>
      <c r="B36" s="115" t="s">
        <v>566</v>
      </c>
      <c r="C36" s="115" t="s">
        <v>567</v>
      </c>
      <c r="D36" s="191" t="s">
        <v>5611</v>
      </c>
      <c r="E36" s="80" t="s">
        <v>3599</v>
      </c>
      <c r="F36" s="82" t="s">
        <v>683</v>
      </c>
      <c r="G36" s="105" t="s">
        <v>474</v>
      </c>
      <c r="H36" s="106" t="s">
        <v>1453</v>
      </c>
      <c r="I36" s="106" t="s">
        <v>4177</v>
      </c>
      <c r="J36" s="78" t="s">
        <v>546</v>
      </c>
      <c r="K36" s="78" t="s">
        <v>546</v>
      </c>
      <c r="L36" s="78" t="s">
        <v>546</v>
      </c>
      <c r="M36" s="78" t="s">
        <v>1488</v>
      </c>
      <c r="N36" s="364">
        <v>2022</v>
      </c>
      <c r="O36" s="82" t="s">
        <v>14</v>
      </c>
      <c r="P36" s="93" t="str">
        <f t="shared" si="0"/>
        <v>R</v>
      </c>
      <c r="Q36" s="90" t="s">
        <v>75</v>
      </c>
      <c r="R36" s="148"/>
      <c r="S36" s="148"/>
      <c r="T36" s="189"/>
      <c r="U36" s="205" t="s">
        <v>2103</v>
      </c>
      <c r="V36" s="209"/>
      <c r="W36" s="208" t="s">
        <v>2118</v>
      </c>
      <c r="X36" s="208" t="s">
        <v>2119</v>
      </c>
      <c r="Y36" s="90">
        <v>3</v>
      </c>
    </row>
    <row r="37" spans="1:25" ht="30.6" customHeight="1" x14ac:dyDescent="0.2">
      <c r="A37" s="90">
        <v>36</v>
      </c>
      <c r="B37" s="115" t="s">
        <v>566</v>
      </c>
      <c r="C37" s="115" t="s">
        <v>567</v>
      </c>
      <c r="D37" s="191" t="s">
        <v>5619</v>
      </c>
      <c r="E37" s="80" t="s">
        <v>3600</v>
      </c>
      <c r="F37" s="82" t="s">
        <v>684</v>
      </c>
      <c r="G37" s="105" t="s">
        <v>474</v>
      </c>
      <c r="H37" s="106" t="s">
        <v>67</v>
      </c>
      <c r="I37" s="106" t="s">
        <v>4178</v>
      </c>
      <c r="J37" s="78" t="s">
        <v>546</v>
      </c>
      <c r="K37" s="78" t="s">
        <v>546</v>
      </c>
      <c r="L37" s="78" t="s">
        <v>546</v>
      </c>
      <c r="M37" s="78" t="s">
        <v>1488</v>
      </c>
      <c r="N37" s="364">
        <v>2022</v>
      </c>
      <c r="O37" s="82" t="s">
        <v>15</v>
      </c>
      <c r="P37" s="93" t="str">
        <f t="shared" si="0"/>
        <v>R</v>
      </c>
      <c r="Q37" s="90" t="s">
        <v>75</v>
      </c>
      <c r="R37" s="148"/>
      <c r="S37" s="148"/>
      <c r="T37" s="189"/>
      <c r="U37" s="205" t="s">
        <v>2103</v>
      </c>
      <c r="V37" s="209"/>
      <c r="W37" s="207" t="s">
        <v>2120</v>
      </c>
      <c r="X37" s="207" t="s">
        <v>2121</v>
      </c>
      <c r="Y37" s="90">
        <v>3</v>
      </c>
    </row>
    <row r="38" spans="1:25" ht="30.6" customHeight="1" x14ac:dyDescent="0.2">
      <c r="A38" s="90">
        <v>37</v>
      </c>
      <c r="B38" s="115" t="s">
        <v>566</v>
      </c>
      <c r="C38" s="115" t="s">
        <v>567</v>
      </c>
      <c r="D38" s="191" t="s">
        <v>5619</v>
      </c>
      <c r="E38" s="80" t="s">
        <v>4179</v>
      </c>
      <c r="F38" s="82" t="s">
        <v>700</v>
      </c>
      <c r="G38" s="105" t="s">
        <v>474</v>
      </c>
      <c r="H38" s="106" t="s">
        <v>1466</v>
      </c>
      <c r="I38" s="106" t="s">
        <v>4180</v>
      </c>
      <c r="J38" s="78" t="s">
        <v>546</v>
      </c>
      <c r="K38" s="78" t="s">
        <v>546</v>
      </c>
      <c r="L38" s="78" t="s">
        <v>546</v>
      </c>
      <c r="M38" s="78" t="s">
        <v>1485</v>
      </c>
      <c r="N38" s="364">
        <v>2023</v>
      </c>
      <c r="O38" s="82" t="s">
        <v>16</v>
      </c>
      <c r="P38" s="93" t="str">
        <f t="shared" si="0"/>
        <v>R</v>
      </c>
      <c r="Q38" s="90" t="s">
        <v>75</v>
      </c>
      <c r="R38" s="148"/>
      <c r="S38" s="148"/>
      <c r="T38" s="189"/>
      <c r="U38" s="205" t="s">
        <v>2103</v>
      </c>
      <c r="V38" s="209"/>
      <c r="W38" s="207" t="s">
        <v>2122</v>
      </c>
      <c r="X38" s="207" t="s">
        <v>2123</v>
      </c>
      <c r="Y38" s="90">
        <v>4</v>
      </c>
    </row>
    <row r="39" spans="1:25" ht="30.6" customHeight="1" x14ac:dyDescent="0.2">
      <c r="A39" s="90">
        <v>38</v>
      </c>
      <c r="B39" s="115" t="s">
        <v>566</v>
      </c>
      <c r="C39" s="115" t="s">
        <v>567</v>
      </c>
      <c r="D39" s="191" t="s">
        <v>5612</v>
      </c>
      <c r="E39" s="80" t="s">
        <v>4181</v>
      </c>
      <c r="F39" s="82" t="s">
        <v>701</v>
      </c>
      <c r="G39" s="105" t="s">
        <v>474</v>
      </c>
      <c r="H39" s="105" t="s">
        <v>1454</v>
      </c>
      <c r="I39" s="106" t="s">
        <v>4182</v>
      </c>
      <c r="J39" s="78" t="s">
        <v>546</v>
      </c>
      <c r="K39" s="78" t="s">
        <v>546</v>
      </c>
      <c r="L39" s="78" t="s">
        <v>546</v>
      </c>
      <c r="M39" s="78" t="s">
        <v>1488</v>
      </c>
      <c r="N39" s="364">
        <v>2023</v>
      </c>
      <c r="O39" s="85" t="s">
        <v>17</v>
      </c>
      <c r="P39" s="93" t="str">
        <f t="shared" si="0"/>
        <v>R</v>
      </c>
      <c r="Q39" s="90" t="s">
        <v>75</v>
      </c>
      <c r="R39" s="148"/>
      <c r="S39" s="148"/>
      <c r="T39" s="189"/>
      <c r="U39" s="205" t="s">
        <v>2103</v>
      </c>
      <c r="V39" s="209"/>
      <c r="W39" s="206" t="s">
        <v>2124</v>
      </c>
      <c r="X39" s="207" t="s">
        <v>2125</v>
      </c>
      <c r="Y39" s="90">
        <v>5</v>
      </c>
    </row>
    <row r="40" spans="1:25" ht="30.6" customHeight="1" x14ac:dyDescent="0.2">
      <c r="A40" s="90">
        <v>39</v>
      </c>
      <c r="B40" s="115" t="s">
        <v>566</v>
      </c>
      <c r="C40" s="115" t="s">
        <v>567</v>
      </c>
      <c r="D40" s="191" t="s">
        <v>5610</v>
      </c>
      <c r="E40" s="80" t="s">
        <v>4183</v>
      </c>
      <c r="F40" s="82" t="s">
        <v>613</v>
      </c>
      <c r="G40" s="105" t="s">
        <v>595</v>
      </c>
      <c r="H40" s="106" t="s">
        <v>1397</v>
      </c>
      <c r="I40" s="106" t="s">
        <v>546</v>
      </c>
      <c r="J40" s="78" t="s">
        <v>1487</v>
      </c>
      <c r="K40" s="364">
        <v>0</v>
      </c>
      <c r="L40" s="374">
        <v>19719</v>
      </c>
      <c r="M40" s="78" t="s">
        <v>1485</v>
      </c>
      <c r="N40" s="364">
        <v>2024</v>
      </c>
      <c r="O40" s="85" t="s">
        <v>974</v>
      </c>
      <c r="P40" s="93" t="str">
        <f t="shared" si="0"/>
        <v>I</v>
      </c>
      <c r="Q40" s="90" t="s">
        <v>75</v>
      </c>
      <c r="R40" s="49" t="s">
        <v>1222</v>
      </c>
      <c r="S40" s="138"/>
      <c r="T40" s="189" t="s">
        <v>775</v>
      </c>
      <c r="U40" s="205" t="s">
        <v>2103</v>
      </c>
      <c r="V40" s="211" t="s">
        <v>2126</v>
      </c>
      <c r="W40" s="207" t="s">
        <v>2127</v>
      </c>
      <c r="X40" s="207" t="s">
        <v>2128</v>
      </c>
      <c r="Y40" s="90">
        <v>6</v>
      </c>
    </row>
    <row r="41" spans="1:25" ht="30.6" customHeight="1" x14ac:dyDescent="0.2">
      <c r="A41" s="90">
        <v>40</v>
      </c>
      <c r="B41" s="115" t="s">
        <v>566</v>
      </c>
      <c r="C41" s="115" t="s">
        <v>567</v>
      </c>
      <c r="D41" s="191" t="s">
        <v>5610</v>
      </c>
      <c r="E41" s="80" t="s">
        <v>4185</v>
      </c>
      <c r="F41" s="82" t="s">
        <v>613</v>
      </c>
      <c r="G41" s="105" t="s">
        <v>595</v>
      </c>
      <c r="H41" s="106" t="s">
        <v>1398</v>
      </c>
      <c r="I41" s="106" t="s">
        <v>546</v>
      </c>
      <c r="J41" s="78" t="s">
        <v>1487</v>
      </c>
      <c r="K41" s="364">
        <v>168</v>
      </c>
      <c r="L41" s="364">
        <v>326</v>
      </c>
      <c r="M41" s="78" t="s">
        <v>1485</v>
      </c>
      <c r="N41" s="364">
        <v>2024</v>
      </c>
      <c r="O41" s="82" t="s">
        <v>18</v>
      </c>
      <c r="P41" s="93" t="str">
        <f t="shared" si="0"/>
        <v>I</v>
      </c>
      <c r="Q41" s="90" t="s">
        <v>75</v>
      </c>
      <c r="R41" s="49" t="s">
        <v>1222</v>
      </c>
      <c r="S41" s="138"/>
      <c r="T41" s="189" t="s">
        <v>777</v>
      </c>
      <c r="U41" s="205" t="s">
        <v>2111</v>
      </c>
      <c r="V41" s="211" t="s">
        <v>2129</v>
      </c>
      <c r="W41" s="207" t="s">
        <v>2130</v>
      </c>
      <c r="X41" s="207" t="s">
        <v>2131</v>
      </c>
      <c r="Y41" s="90">
        <v>6</v>
      </c>
    </row>
    <row r="42" spans="1:25" ht="30.6" customHeight="1" x14ac:dyDescent="0.2">
      <c r="A42" s="90">
        <v>41</v>
      </c>
      <c r="B42" s="115" t="s">
        <v>566</v>
      </c>
      <c r="C42" s="115" t="s">
        <v>567</v>
      </c>
      <c r="D42" s="191" t="s">
        <v>5618</v>
      </c>
      <c r="E42" s="80" t="s">
        <v>4186</v>
      </c>
      <c r="F42" s="82" t="s">
        <v>613</v>
      </c>
      <c r="G42" s="105" t="s">
        <v>595</v>
      </c>
      <c r="H42" s="106" t="s">
        <v>1399</v>
      </c>
      <c r="I42" s="106" t="s">
        <v>546</v>
      </c>
      <c r="J42" s="78" t="s">
        <v>4089</v>
      </c>
      <c r="K42" s="364">
        <v>100</v>
      </c>
      <c r="L42" s="364">
        <v>75</v>
      </c>
      <c r="M42" s="78" t="s">
        <v>1485</v>
      </c>
      <c r="N42" s="364">
        <v>2024</v>
      </c>
      <c r="O42" s="85" t="s">
        <v>971</v>
      </c>
      <c r="P42" s="93" t="str">
        <f t="shared" si="0"/>
        <v>I</v>
      </c>
      <c r="Q42" s="90" t="s">
        <v>75</v>
      </c>
      <c r="R42" s="49" t="s">
        <v>1222</v>
      </c>
      <c r="S42" s="138"/>
      <c r="T42" s="189" t="s">
        <v>775</v>
      </c>
      <c r="U42" s="205" t="s">
        <v>2111</v>
      </c>
      <c r="V42" s="211" t="s">
        <v>2132</v>
      </c>
      <c r="W42" s="207" t="s">
        <v>2133</v>
      </c>
      <c r="X42" s="207" t="s">
        <v>2134</v>
      </c>
      <c r="Y42" s="90">
        <v>6</v>
      </c>
    </row>
    <row r="43" spans="1:25" ht="30.6" customHeight="1" x14ac:dyDescent="0.2">
      <c r="A43" s="90">
        <v>42</v>
      </c>
      <c r="B43" s="115" t="s">
        <v>566</v>
      </c>
      <c r="C43" s="115" t="s">
        <v>567</v>
      </c>
      <c r="D43" s="191" t="s">
        <v>5618</v>
      </c>
      <c r="E43" s="80" t="s">
        <v>4187</v>
      </c>
      <c r="F43" s="82" t="s">
        <v>613</v>
      </c>
      <c r="G43" s="105" t="s">
        <v>595</v>
      </c>
      <c r="H43" s="106" t="s">
        <v>1400</v>
      </c>
      <c r="I43" s="106" t="s">
        <v>546</v>
      </c>
      <c r="J43" s="78" t="s">
        <v>4089</v>
      </c>
      <c r="K43" s="364">
        <v>100</v>
      </c>
      <c r="L43" s="364">
        <v>65</v>
      </c>
      <c r="M43" s="78" t="s">
        <v>1485</v>
      </c>
      <c r="N43" s="364">
        <v>2024</v>
      </c>
      <c r="O43" s="85" t="s">
        <v>972</v>
      </c>
      <c r="P43" s="93" t="str">
        <f t="shared" si="0"/>
        <v>I</v>
      </c>
      <c r="Q43" s="90" t="s">
        <v>75</v>
      </c>
      <c r="R43" s="49" t="s">
        <v>1222</v>
      </c>
      <c r="S43" s="138"/>
      <c r="T43" s="189" t="s">
        <v>777</v>
      </c>
      <c r="U43" s="205" t="s">
        <v>2135</v>
      </c>
      <c r="V43" s="209" t="s">
        <v>2136</v>
      </c>
      <c r="W43" s="207" t="s">
        <v>2137</v>
      </c>
      <c r="X43" s="207" t="s">
        <v>2138</v>
      </c>
      <c r="Y43" s="90">
        <v>6</v>
      </c>
    </row>
    <row r="44" spans="1:25" ht="30.6" customHeight="1" x14ac:dyDescent="0.2">
      <c r="A44" s="90">
        <v>43</v>
      </c>
      <c r="B44" s="115" t="s">
        <v>566</v>
      </c>
      <c r="C44" s="115" t="s">
        <v>567</v>
      </c>
      <c r="D44" s="191" t="s">
        <v>5619</v>
      </c>
      <c r="E44" s="80" t="s">
        <v>4188</v>
      </c>
      <c r="F44" s="82" t="s">
        <v>675</v>
      </c>
      <c r="G44" s="105" t="s">
        <v>595</v>
      </c>
      <c r="H44" s="106" t="s">
        <v>1448</v>
      </c>
      <c r="I44" s="106" t="s">
        <v>546</v>
      </c>
      <c r="J44" s="78" t="s">
        <v>4089</v>
      </c>
      <c r="K44" s="364">
        <v>100</v>
      </c>
      <c r="L44" s="364">
        <v>35</v>
      </c>
      <c r="M44" s="78" t="s">
        <v>1488</v>
      </c>
      <c r="N44" s="364">
        <v>2024</v>
      </c>
      <c r="O44" s="85" t="s">
        <v>1306</v>
      </c>
      <c r="P44" s="93" t="str">
        <f t="shared" si="0"/>
        <v>R</v>
      </c>
      <c r="Q44" s="90" t="s">
        <v>75</v>
      </c>
      <c r="R44" s="148"/>
      <c r="S44" s="148"/>
      <c r="T44" s="189"/>
      <c r="U44" s="205" t="s">
        <v>2103</v>
      </c>
      <c r="V44" s="211" t="s">
        <v>2139</v>
      </c>
      <c r="W44" s="207" t="s">
        <v>2140</v>
      </c>
      <c r="X44" s="207" t="s">
        <v>2141</v>
      </c>
      <c r="Y44" s="90">
        <v>7</v>
      </c>
    </row>
    <row r="45" spans="1:25" ht="30.6" customHeight="1" x14ac:dyDescent="0.2">
      <c r="A45" s="90">
        <v>44</v>
      </c>
      <c r="B45" s="115" t="s">
        <v>566</v>
      </c>
      <c r="C45" s="115" t="s">
        <v>567</v>
      </c>
      <c r="D45" s="191" t="s">
        <v>5619</v>
      </c>
      <c r="E45" s="80" t="s">
        <v>4189</v>
      </c>
      <c r="F45" s="82" t="s">
        <v>675</v>
      </c>
      <c r="G45" s="105" t="s">
        <v>595</v>
      </c>
      <c r="H45" s="106" t="s">
        <v>1449</v>
      </c>
      <c r="I45" s="106" t="s">
        <v>546</v>
      </c>
      <c r="J45" s="78" t="s">
        <v>4089</v>
      </c>
      <c r="K45" s="364">
        <v>100</v>
      </c>
      <c r="L45" s="364">
        <v>45</v>
      </c>
      <c r="M45" s="78" t="s">
        <v>1488</v>
      </c>
      <c r="N45" s="364">
        <v>2024</v>
      </c>
      <c r="O45" s="85" t="s">
        <v>1307</v>
      </c>
      <c r="P45" s="93" t="str">
        <f t="shared" si="0"/>
        <v>R</v>
      </c>
      <c r="Q45" s="90" t="s">
        <v>75</v>
      </c>
      <c r="R45" s="148"/>
      <c r="S45" s="148"/>
      <c r="T45" s="189"/>
      <c r="U45" s="205" t="s">
        <v>2103</v>
      </c>
      <c r="V45" s="211" t="s">
        <v>2142</v>
      </c>
      <c r="W45" s="207" t="s">
        <v>2143</v>
      </c>
      <c r="X45" s="206" t="s">
        <v>2144</v>
      </c>
      <c r="Y45" s="90">
        <v>7</v>
      </c>
    </row>
    <row r="46" spans="1:25" ht="30.6" customHeight="1" x14ac:dyDescent="0.2">
      <c r="A46" s="90">
        <v>45</v>
      </c>
      <c r="B46" s="115" t="s">
        <v>566</v>
      </c>
      <c r="C46" s="115" t="s">
        <v>567</v>
      </c>
      <c r="D46" s="191" t="s">
        <v>5619</v>
      </c>
      <c r="E46" s="80" t="s">
        <v>4190</v>
      </c>
      <c r="F46" s="82" t="s">
        <v>675</v>
      </c>
      <c r="G46" s="105" t="s">
        <v>595</v>
      </c>
      <c r="H46" s="106" t="s">
        <v>1450</v>
      </c>
      <c r="I46" s="105" t="s">
        <v>546</v>
      </c>
      <c r="J46" s="78" t="s">
        <v>4089</v>
      </c>
      <c r="K46" s="364">
        <v>100</v>
      </c>
      <c r="L46" s="364">
        <v>60</v>
      </c>
      <c r="M46" s="78" t="s">
        <v>1485</v>
      </c>
      <c r="N46" s="364">
        <v>2026</v>
      </c>
      <c r="O46" s="82" t="s">
        <v>19</v>
      </c>
      <c r="P46" s="93" t="str">
        <f t="shared" si="0"/>
        <v>R</v>
      </c>
      <c r="Q46" s="90" t="s">
        <v>75</v>
      </c>
      <c r="R46" s="148"/>
      <c r="S46" s="148"/>
      <c r="T46" s="189"/>
      <c r="U46" s="205" t="s">
        <v>2103</v>
      </c>
      <c r="V46" s="211" t="s">
        <v>2145</v>
      </c>
      <c r="W46" s="207" t="s">
        <v>2146</v>
      </c>
      <c r="X46" s="207" t="s">
        <v>2147</v>
      </c>
      <c r="Y46" s="90">
        <v>10</v>
      </c>
    </row>
    <row r="47" spans="1:25" ht="30.6" customHeight="1" x14ac:dyDescent="0.2">
      <c r="A47" s="90">
        <v>46</v>
      </c>
      <c r="B47" s="115" t="s">
        <v>566</v>
      </c>
      <c r="C47" s="115" t="s">
        <v>567</v>
      </c>
      <c r="D47" s="191" t="s">
        <v>5620</v>
      </c>
      <c r="E47" s="80" t="s">
        <v>4191</v>
      </c>
      <c r="F47" s="82" t="s">
        <v>676</v>
      </c>
      <c r="G47" s="106" t="s">
        <v>595</v>
      </c>
      <c r="H47" s="106" t="s">
        <v>1452</v>
      </c>
      <c r="I47" s="106" t="s">
        <v>546</v>
      </c>
      <c r="J47" s="81" t="s">
        <v>4089</v>
      </c>
      <c r="K47" s="366">
        <v>100</v>
      </c>
      <c r="L47" s="366">
        <v>75</v>
      </c>
      <c r="M47" s="81" t="s">
        <v>1485</v>
      </c>
      <c r="N47" s="366">
        <v>2026</v>
      </c>
      <c r="O47" s="82" t="s">
        <v>20</v>
      </c>
      <c r="P47" s="93" t="str">
        <f t="shared" si="0"/>
        <v>R</v>
      </c>
      <c r="Q47" s="90" t="s">
        <v>75</v>
      </c>
      <c r="R47" s="148"/>
      <c r="S47" s="148"/>
      <c r="T47" s="189"/>
      <c r="U47" s="205" t="s">
        <v>2103</v>
      </c>
      <c r="V47" s="211" t="s">
        <v>2148</v>
      </c>
      <c r="W47" s="207" t="s">
        <v>2149</v>
      </c>
      <c r="X47" s="207" t="s">
        <v>2150</v>
      </c>
      <c r="Y47" s="90">
        <v>10</v>
      </c>
    </row>
    <row r="48" spans="1:25" ht="30.6" customHeight="1" x14ac:dyDescent="0.2">
      <c r="A48" s="90">
        <v>47</v>
      </c>
      <c r="B48" s="115" t="s">
        <v>566</v>
      </c>
      <c r="C48" s="115" t="s">
        <v>567</v>
      </c>
      <c r="D48" s="191" t="s">
        <v>5619</v>
      </c>
      <c r="E48" s="80" t="s">
        <v>4192</v>
      </c>
      <c r="F48" s="82" t="s">
        <v>675</v>
      </c>
      <c r="G48" s="105" t="s">
        <v>595</v>
      </c>
      <c r="H48" s="106" t="s">
        <v>1448</v>
      </c>
      <c r="I48" s="105" t="s">
        <v>546</v>
      </c>
      <c r="J48" s="78" t="s">
        <v>4089</v>
      </c>
      <c r="K48" s="364">
        <v>100</v>
      </c>
      <c r="L48" s="364">
        <v>10</v>
      </c>
      <c r="M48" s="78" t="s">
        <v>1485</v>
      </c>
      <c r="N48" s="364">
        <v>2026</v>
      </c>
      <c r="O48" s="85" t="s">
        <v>1308</v>
      </c>
      <c r="P48" s="93" t="str">
        <f t="shared" si="0"/>
        <v>R</v>
      </c>
      <c r="Q48" s="90" t="s">
        <v>75</v>
      </c>
      <c r="R48" s="148"/>
      <c r="S48" s="148"/>
      <c r="T48" s="189"/>
      <c r="U48" s="205" t="s">
        <v>2103</v>
      </c>
      <c r="V48" s="211" t="s">
        <v>2151</v>
      </c>
      <c r="W48" s="207" t="s">
        <v>2140</v>
      </c>
      <c r="X48" s="207" t="s">
        <v>2152</v>
      </c>
      <c r="Y48" s="90">
        <v>10</v>
      </c>
    </row>
    <row r="49" spans="1:25" ht="30.6" customHeight="1" x14ac:dyDescent="0.2">
      <c r="A49" s="90">
        <v>48</v>
      </c>
      <c r="B49" s="115" t="s">
        <v>566</v>
      </c>
      <c r="C49" s="115" t="s">
        <v>567</v>
      </c>
      <c r="D49" s="191" t="s">
        <v>5619</v>
      </c>
      <c r="E49" s="80" t="s">
        <v>4193</v>
      </c>
      <c r="F49" s="82" t="s">
        <v>675</v>
      </c>
      <c r="G49" s="105" t="s">
        <v>595</v>
      </c>
      <c r="H49" s="106" t="s">
        <v>1449</v>
      </c>
      <c r="I49" s="105" t="s">
        <v>546</v>
      </c>
      <c r="J49" s="78" t="s">
        <v>4089</v>
      </c>
      <c r="K49" s="364">
        <v>100</v>
      </c>
      <c r="L49" s="364">
        <v>10</v>
      </c>
      <c r="M49" s="78" t="s">
        <v>1485</v>
      </c>
      <c r="N49" s="364">
        <v>2026</v>
      </c>
      <c r="O49" s="85" t="s">
        <v>66</v>
      </c>
      <c r="P49" s="93" t="str">
        <f t="shared" si="0"/>
        <v>R</v>
      </c>
      <c r="Q49" s="90" t="s">
        <v>75</v>
      </c>
      <c r="R49" s="140"/>
      <c r="S49" s="140"/>
      <c r="T49" s="189"/>
      <c r="U49" s="212" t="s">
        <v>2103</v>
      </c>
      <c r="V49" s="211" t="s">
        <v>2153</v>
      </c>
      <c r="W49" s="207" t="s">
        <v>2140</v>
      </c>
      <c r="X49" s="207" t="s">
        <v>2154</v>
      </c>
      <c r="Y49" s="90">
        <v>10</v>
      </c>
    </row>
    <row r="50" spans="1:25" ht="30.6" customHeight="1" x14ac:dyDescent="0.2">
      <c r="A50" s="90">
        <v>49</v>
      </c>
      <c r="B50" s="115" t="s">
        <v>566</v>
      </c>
      <c r="C50" s="115" t="s">
        <v>567</v>
      </c>
      <c r="D50" s="191" t="s">
        <v>5618</v>
      </c>
      <c r="E50" s="80" t="s">
        <v>4194</v>
      </c>
      <c r="F50" s="82" t="s">
        <v>613</v>
      </c>
      <c r="G50" s="105" t="s">
        <v>595</v>
      </c>
      <c r="H50" s="106" t="s">
        <v>1401</v>
      </c>
      <c r="I50" s="105" t="s">
        <v>546</v>
      </c>
      <c r="J50" s="78" t="s">
        <v>4089</v>
      </c>
      <c r="K50" s="364">
        <v>100</v>
      </c>
      <c r="L50" s="364">
        <v>30</v>
      </c>
      <c r="M50" s="78" t="s">
        <v>1485</v>
      </c>
      <c r="N50" s="364">
        <v>2026</v>
      </c>
      <c r="O50" s="82" t="s">
        <v>21</v>
      </c>
      <c r="P50" s="93" t="str">
        <f t="shared" si="0"/>
        <v>I</v>
      </c>
      <c r="Q50" s="90" t="s">
        <v>75</v>
      </c>
      <c r="R50" s="150" t="s">
        <v>1222</v>
      </c>
      <c r="S50" s="144"/>
      <c r="T50" s="189" t="s">
        <v>775</v>
      </c>
      <c r="U50" s="212" t="s">
        <v>2135</v>
      </c>
      <c r="V50" s="209"/>
      <c r="W50" s="207" t="s">
        <v>2137</v>
      </c>
      <c r="X50" s="207" t="s">
        <v>2155</v>
      </c>
      <c r="Y50" s="90">
        <v>10</v>
      </c>
    </row>
    <row r="51" spans="1:25" ht="30.6" customHeight="1" x14ac:dyDescent="0.2">
      <c r="A51" s="90">
        <v>50</v>
      </c>
      <c r="B51" s="115" t="s">
        <v>566</v>
      </c>
      <c r="C51" s="115" t="s">
        <v>567</v>
      </c>
      <c r="D51" s="191" t="s">
        <v>5618</v>
      </c>
      <c r="E51" s="80" t="s">
        <v>4196</v>
      </c>
      <c r="F51" s="82" t="s">
        <v>613</v>
      </c>
      <c r="G51" s="105" t="s">
        <v>595</v>
      </c>
      <c r="H51" s="106" t="s">
        <v>1400</v>
      </c>
      <c r="I51" s="105" t="s">
        <v>546</v>
      </c>
      <c r="J51" s="78" t="s">
        <v>4089</v>
      </c>
      <c r="K51" s="364">
        <v>100</v>
      </c>
      <c r="L51" s="364">
        <v>30</v>
      </c>
      <c r="M51" s="78" t="s">
        <v>1485</v>
      </c>
      <c r="N51" s="364">
        <v>2026</v>
      </c>
      <c r="O51" s="82" t="s">
        <v>22</v>
      </c>
      <c r="P51" s="93" t="str">
        <f t="shared" si="0"/>
        <v>I</v>
      </c>
      <c r="Q51" s="90" t="s">
        <v>75</v>
      </c>
      <c r="R51" s="150" t="s">
        <v>1222</v>
      </c>
      <c r="S51" s="144"/>
      <c r="T51" s="189" t="s">
        <v>777</v>
      </c>
      <c r="U51" s="212" t="s">
        <v>2111</v>
      </c>
      <c r="V51" s="209"/>
      <c r="W51" s="207" t="s">
        <v>2137</v>
      </c>
      <c r="X51" s="207" t="s">
        <v>2156</v>
      </c>
      <c r="Y51" s="90">
        <v>10</v>
      </c>
    </row>
    <row r="52" spans="1:25" ht="30.6" customHeight="1" x14ac:dyDescent="0.2">
      <c r="A52" s="90">
        <v>51</v>
      </c>
      <c r="B52" s="115" t="s">
        <v>566</v>
      </c>
      <c r="C52" s="115" t="s">
        <v>567</v>
      </c>
      <c r="D52" s="191" t="s">
        <v>5613</v>
      </c>
      <c r="E52" s="80" t="s">
        <v>4197</v>
      </c>
      <c r="F52" s="82" t="s">
        <v>670</v>
      </c>
      <c r="G52" s="105" t="s">
        <v>474</v>
      </c>
      <c r="H52" s="106" t="s">
        <v>1455</v>
      </c>
      <c r="I52" s="82" t="s">
        <v>4063</v>
      </c>
      <c r="J52" s="78" t="s">
        <v>546</v>
      </c>
      <c r="K52" s="78" t="s">
        <v>546</v>
      </c>
      <c r="L52" s="78" t="s">
        <v>546</v>
      </c>
      <c r="M52" s="78" t="s">
        <v>1485</v>
      </c>
      <c r="N52" s="364">
        <v>2021</v>
      </c>
      <c r="O52" s="85" t="s">
        <v>84</v>
      </c>
      <c r="P52" s="93" t="str">
        <f t="shared" si="0"/>
        <v>R</v>
      </c>
      <c r="Q52" s="90" t="s">
        <v>75</v>
      </c>
      <c r="R52" s="140"/>
      <c r="S52" s="140"/>
      <c r="T52" s="189"/>
      <c r="U52" s="212" t="s">
        <v>2157</v>
      </c>
      <c r="V52" s="209"/>
      <c r="W52" s="207" t="s">
        <v>2158</v>
      </c>
      <c r="X52" s="208" t="s">
        <v>2159</v>
      </c>
      <c r="Y52" s="90">
        <v>1</v>
      </c>
    </row>
    <row r="53" spans="1:25" ht="30.6" customHeight="1" x14ac:dyDescent="0.2">
      <c r="A53" s="90">
        <v>52</v>
      </c>
      <c r="B53" s="115" t="s">
        <v>566</v>
      </c>
      <c r="C53" s="115" t="s">
        <v>567</v>
      </c>
      <c r="D53" s="191" t="s">
        <v>5613</v>
      </c>
      <c r="E53" s="310" t="s">
        <v>4198</v>
      </c>
      <c r="F53" s="123" t="s">
        <v>670</v>
      </c>
      <c r="G53" s="102" t="s">
        <v>474</v>
      </c>
      <c r="H53" s="114" t="s">
        <v>1456</v>
      </c>
      <c r="I53" s="114" t="s">
        <v>4063</v>
      </c>
      <c r="J53" s="78" t="s">
        <v>546</v>
      </c>
      <c r="K53" s="78" t="s">
        <v>546</v>
      </c>
      <c r="L53" s="78" t="s">
        <v>546</v>
      </c>
      <c r="M53" s="78" t="s">
        <v>1485</v>
      </c>
      <c r="N53" s="364">
        <v>2021</v>
      </c>
      <c r="O53" s="100" t="s">
        <v>85</v>
      </c>
      <c r="P53" s="93" t="str">
        <f t="shared" si="0"/>
        <v>R</v>
      </c>
      <c r="Q53" s="90" t="s">
        <v>75</v>
      </c>
      <c r="R53" s="148"/>
      <c r="S53" s="148"/>
      <c r="T53" s="189"/>
      <c r="U53" s="212" t="s">
        <v>2160</v>
      </c>
      <c r="V53" s="209"/>
      <c r="W53" s="207" t="s">
        <v>2158</v>
      </c>
      <c r="X53" s="206" t="s">
        <v>2161</v>
      </c>
      <c r="Y53" s="90">
        <v>1</v>
      </c>
    </row>
    <row r="54" spans="1:25" ht="30.6" customHeight="1" x14ac:dyDescent="0.2">
      <c r="A54" s="90">
        <v>53</v>
      </c>
      <c r="B54" s="115" t="s">
        <v>566</v>
      </c>
      <c r="C54" s="115" t="s">
        <v>567</v>
      </c>
      <c r="D54" s="191" t="s">
        <v>5616</v>
      </c>
      <c r="E54" s="80" t="s">
        <v>4199</v>
      </c>
      <c r="F54" s="82" t="s">
        <v>612</v>
      </c>
      <c r="G54" s="105" t="s">
        <v>474</v>
      </c>
      <c r="H54" s="106" t="s">
        <v>1402</v>
      </c>
      <c r="I54" s="106" t="s">
        <v>4063</v>
      </c>
      <c r="J54" s="78" t="s">
        <v>546</v>
      </c>
      <c r="K54" s="78" t="s">
        <v>546</v>
      </c>
      <c r="L54" s="78" t="s">
        <v>546</v>
      </c>
      <c r="M54" s="78" t="s">
        <v>1485</v>
      </c>
      <c r="N54" s="364">
        <v>2021</v>
      </c>
      <c r="O54" s="85" t="s">
        <v>600</v>
      </c>
      <c r="P54" s="93" t="str">
        <f t="shared" si="0"/>
        <v>I</v>
      </c>
      <c r="Q54" s="90" t="s">
        <v>75</v>
      </c>
      <c r="R54" s="49" t="s">
        <v>1228</v>
      </c>
      <c r="S54" s="138"/>
      <c r="T54" s="189" t="s">
        <v>779</v>
      </c>
      <c r="U54" s="212" t="s">
        <v>2160</v>
      </c>
      <c r="V54" s="209"/>
      <c r="W54" s="207" t="s">
        <v>2162</v>
      </c>
      <c r="X54" s="206" t="s">
        <v>2163</v>
      </c>
      <c r="Y54" s="90">
        <v>1</v>
      </c>
    </row>
    <row r="55" spans="1:25" ht="30.6" customHeight="1" x14ac:dyDescent="0.2">
      <c r="A55" s="90">
        <v>54</v>
      </c>
      <c r="B55" s="115" t="s">
        <v>566</v>
      </c>
      <c r="C55" s="115" t="s">
        <v>567</v>
      </c>
      <c r="D55" s="191" t="s">
        <v>5616</v>
      </c>
      <c r="E55" s="80" t="s">
        <v>4200</v>
      </c>
      <c r="F55" s="82" t="s">
        <v>612</v>
      </c>
      <c r="G55" s="105" t="s">
        <v>595</v>
      </c>
      <c r="H55" s="106" t="s">
        <v>1403</v>
      </c>
      <c r="I55" s="106" t="s">
        <v>546</v>
      </c>
      <c r="J55" s="78" t="s">
        <v>1487</v>
      </c>
      <c r="K55" s="364">
        <v>0</v>
      </c>
      <c r="L55" s="374">
        <v>1000</v>
      </c>
      <c r="M55" s="78" t="s">
        <v>1488</v>
      </c>
      <c r="N55" s="364">
        <v>2021</v>
      </c>
      <c r="O55" s="79" t="s">
        <v>23</v>
      </c>
      <c r="P55" s="93" t="str">
        <f t="shared" si="0"/>
        <v>I</v>
      </c>
      <c r="Q55" s="90" t="s">
        <v>75</v>
      </c>
      <c r="R55" s="49" t="s">
        <v>1228</v>
      </c>
      <c r="S55" s="138"/>
      <c r="T55" s="189" t="s">
        <v>779</v>
      </c>
      <c r="U55" s="212" t="s">
        <v>2164</v>
      </c>
      <c r="V55" s="213" t="s">
        <v>2165</v>
      </c>
      <c r="W55" s="206" t="s">
        <v>2166</v>
      </c>
      <c r="X55" s="207" t="s">
        <v>2167</v>
      </c>
      <c r="Y55" s="90">
        <v>1</v>
      </c>
    </row>
    <row r="56" spans="1:25" ht="30.6" customHeight="1" x14ac:dyDescent="0.2">
      <c r="A56" s="90">
        <v>55</v>
      </c>
      <c r="B56" s="115" t="s">
        <v>566</v>
      </c>
      <c r="C56" s="115" t="s">
        <v>567</v>
      </c>
      <c r="D56" s="191" t="s">
        <v>5613</v>
      </c>
      <c r="E56" s="80" t="s">
        <v>4201</v>
      </c>
      <c r="F56" s="82" t="s">
        <v>670</v>
      </c>
      <c r="G56" s="105" t="s">
        <v>474</v>
      </c>
      <c r="H56" s="106" t="s">
        <v>601</v>
      </c>
      <c r="I56" s="106" t="s">
        <v>4202</v>
      </c>
      <c r="J56" s="78" t="s">
        <v>546</v>
      </c>
      <c r="K56" s="78" t="s">
        <v>546</v>
      </c>
      <c r="L56" s="78" t="s">
        <v>546</v>
      </c>
      <c r="M56" s="78" t="s">
        <v>1488</v>
      </c>
      <c r="N56" s="364">
        <v>2021</v>
      </c>
      <c r="O56" s="82" t="s">
        <v>24</v>
      </c>
      <c r="P56" s="93" t="str">
        <f t="shared" si="0"/>
        <v>R</v>
      </c>
      <c r="Q56" s="90" t="s">
        <v>75</v>
      </c>
      <c r="R56" s="148"/>
      <c r="S56" s="148"/>
      <c r="T56" s="189"/>
      <c r="U56" s="212" t="s">
        <v>2168</v>
      </c>
      <c r="V56" s="213" t="s">
        <v>2169</v>
      </c>
      <c r="W56" s="207" t="s">
        <v>2170</v>
      </c>
      <c r="X56" s="207" t="s">
        <v>2171</v>
      </c>
      <c r="Y56" s="90">
        <v>1</v>
      </c>
    </row>
    <row r="57" spans="1:25" ht="30.6" customHeight="1" x14ac:dyDescent="0.2">
      <c r="A57" s="90">
        <v>56</v>
      </c>
      <c r="B57" s="115" t="s">
        <v>566</v>
      </c>
      <c r="C57" s="115" t="s">
        <v>567</v>
      </c>
      <c r="D57" s="191" t="s">
        <v>5615</v>
      </c>
      <c r="E57" s="310" t="s">
        <v>3466</v>
      </c>
      <c r="F57" s="82" t="s">
        <v>670</v>
      </c>
      <c r="G57" s="102" t="s">
        <v>474</v>
      </c>
      <c r="H57" s="114" t="s">
        <v>1458</v>
      </c>
      <c r="I57" s="114" t="s">
        <v>4063</v>
      </c>
      <c r="J57" s="78" t="s">
        <v>546</v>
      </c>
      <c r="K57" s="78" t="s">
        <v>546</v>
      </c>
      <c r="L57" s="78" t="s">
        <v>546</v>
      </c>
      <c r="M57" s="78" t="s">
        <v>1485</v>
      </c>
      <c r="N57" s="364">
        <v>2022</v>
      </c>
      <c r="O57" s="100" t="s">
        <v>3366</v>
      </c>
      <c r="P57" s="93" t="str">
        <f t="shared" si="0"/>
        <v>R</v>
      </c>
      <c r="Q57" s="90" t="s">
        <v>75</v>
      </c>
      <c r="R57" s="148"/>
      <c r="S57" s="148"/>
      <c r="T57" s="189" t="s">
        <v>776</v>
      </c>
      <c r="U57" s="212" t="s">
        <v>2160</v>
      </c>
      <c r="V57" s="209"/>
      <c r="W57" s="207" t="s">
        <v>2172</v>
      </c>
      <c r="X57" s="208" t="s">
        <v>2173</v>
      </c>
      <c r="Y57" s="90">
        <v>2</v>
      </c>
    </row>
    <row r="58" spans="1:25" ht="30.6" customHeight="1" x14ac:dyDescent="0.2">
      <c r="A58" s="90">
        <v>57</v>
      </c>
      <c r="B58" s="115" t="s">
        <v>566</v>
      </c>
      <c r="C58" s="115" t="s">
        <v>567</v>
      </c>
      <c r="D58" s="191" t="s">
        <v>5613</v>
      </c>
      <c r="E58" s="80" t="s">
        <v>3601</v>
      </c>
      <c r="F58" s="82" t="s">
        <v>670</v>
      </c>
      <c r="G58" s="105" t="s">
        <v>474</v>
      </c>
      <c r="H58" s="106" t="s">
        <v>1459</v>
      </c>
      <c r="I58" s="106" t="s">
        <v>4203</v>
      </c>
      <c r="J58" s="78" t="s">
        <v>546</v>
      </c>
      <c r="K58" s="78" t="s">
        <v>546</v>
      </c>
      <c r="L58" s="78" t="s">
        <v>546</v>
      </c>
      <c r="M58" s="78" t="s">
        <v>1488</v>
      </c>
      <c r="N58" s="364">
        <v>2022</v>
      </c>
      <c r="O58" s="82" t="s">
        <v>25</v>
      </c>
      <c r="P58" s="93" t="str">
        <f t="shared" si="0"/>
        <v>R</v>
      </c>
      <c r="Q58" s="90" t="s">
        <v>75</v>
      </c>
      <c r="R58" s="148"/>
      <c r="S58" s="148"/>
      <c r="T58" s="189"/>
      <c r="U58" s="214" t="s">
        <v>2174</v>
      </c>
      <c r="V58" s="206"/>
      <c r="W58" s="208" t="s">
        <v>2175</v>
      </c>
      <c r="X58" s="207" t="s">
        <v>2176</v>
      </c>
      <c r="Y58" s="90">
        <v>3</v>
      </c>
    </row>
    <row r="59" spans="1:25" ht="30.6" customHeight="1" x14ac:dyDescent="0.2">
      <c r="A59" s="90">
        <v>58</v>
      </c>
      <c r="B59" s="115" t="s">
        <v>566</v>
      </c>
      <c r="C59" s="115" t="s">
        <v>567</v>
      </c>
      <c r="D59" s="191" t="s">
        <v>5613</v>
      </c>
      <c r="E59" s="80" t="s">
        <v>4204</v>
      </c>
      <c r="F59" s="82" t="s">
        <v>670</v>
      </c>
      <c r="G59" s="105" t="s">
        <v>474</v>
      </c>
      <c r="H59" s="106" t="s">
        <v>1460</v>
      </c>
      <c r="I59" s="106" t="s">
        <v>4205</v>
      </c>
      <c r="J59" s="78" t="s">
        <v>546</v>
      </c>
      <c r="K59" s="78" t="s">
        <v>546</v>
      </c>
      <c r="L59" s="78" t="s">
        <v>546</v>
      </c>
      <c r="M59" s="78" t="s">
        <v>1485</v>
      </c>
      <c r="N59" s="364">
        <v>2023</v>
      </c>
      <c r="O59" s="82" t="s">
        <v>26</v>
      </c>
      <c r="P59" s="93" t="str">
        <f t="shared" si="0"/>
        <v>R</v>
      </c>
      <c r="Q59" s="90" t="s">
        <v>75</v>
      </c>
      <c r="R59" s="148"/>
      <c r="S59" s="148"/>
      <c r="T59" s="189"/>
      <c r="U59" s="212" t="s">
        <v>2160</v>
      </c>
      <c r="V59" s="209"/>
      <c r="W59" s="213" t="s">
        <v>2038</v>
      </c>
      <c r="X59" s="213" t="s">
        <v>2177</v>
      </c>
      <c r="Y59" s="90">
        <v>4</v>
      </c>
    </row>
    <row r="60" spans="1:25" ht="30.6" customHeight="1" x14ac:dyDescent="0.2">
      <c r="A60" s="90">
        <v>59</v>
      </c>
      <c r="B60" s="115" t="s">
        <v>566</v>
      </c>
      <c r="C60" s="115" t="s">
        <v>567</v>
      </c>
      <c r="D60" s="191" t="s">
        <v>5613</v>
      </c>
      <c r="E60" s="80" t="s">
        <v>4206</v>
      </c>
      <c r="F60" s="82" t="s">
        <v>670</v>
      </c>
      <c r="G60" s="105" t="s">
        <v>474</v>
      </c>
      <c r="H60" s="106" t="s">
        <v>1461</v>
      </c>
      <c r="I60" s="106" t="s">
        <v>87</v>
      </c>
      <c r="J60" s="78" t="s">
        <v>546</v>
      </c>
      <c r="K60" s="78" t="s">
        <v>546</v>
      </c>
      <c r="L60" s="78" t="s">
        <v>546</v>
      </c>
      <c r="M60" s="78" t="s">
        <v>1488</v>
      </c>
      <c r="N60" s="364">
        <v>2023</v>
      </c>
      <c r="O60" s="85" t="s">
        <v>86</v>
      </c>
      <c r="P60" s="93" t="str">
        <f t="shared" si="0"/>
        <v>R</v>
      </c>
      <c r="Q60" s="90" t="s">
        <v>75</v>
      </c>
      <c r="R60" s="148"/>
      <c r="S60" s="148"/>
      <c r="T60" s="189"/>
      <c r="U60" s="212" t="s">
        <v>2160</v>
      </c>
      <c r="V60" s="209"/>
      <c r="W60" s="211" t="s">
        <v>2178</v>
      </c>
      <c r="X60" s="211" t="s">
        <v>2179</v>
      </c>
      <c r="Y60" s="90">
        <v>5</v>
      </c>
    </row>
    <row r="61" spans="1:25" ht="30.6" customHeight="1" x14ac:dyDescent="0.2">
      <c r="A61" s="90">
        <v>60</v>
      </c>
      <c r="B61" s="115" t="s">
        <v>566</v>
      </c>
      <c r="C61" s="115" t="s">
        <v>567</v>
      </c>
      <c r="D61" s="191" t="s">
        <v>5613</v>
      </c>
      <c r="E61" s="80" t="s">
        <v>4208</v>
      </c>
      <c r="F61" s="82" t="s">
        <v>670</v>
      </c>
      <c r="G61" s="105" t="s">
        <v>474</v>
      </c>
      <c r="H61" s="106" t="s">
        <v>88</v>
      </c>
      <c r="I61" s="106" t="s">
        <v>4209</v>
      </c>
      <c r="J61" s="78" t="s">
        <v>546</v>
      </c>
      <c r="K61" s="78" t="s">
        <v>546</v>
      </c>
      <c r="L61" s="78" t="s">
        <v>546</v>
      </c>
      <c r="M61" s="78" t="s">
        <v>1488</v>
      </c>
      <c r="N61" s="364">
        <v>2024</v>
      </c>
      <c r="O61" s="84" t="s">
        <v>89</v>
      </c>
      <c r="P61" s="93" t="str">
        <f t="shared" si="0"/>
        <v>R</v>
      </c>
      <c r="Q61" s="90" t="s">
        <v>75</v>
      </c>
      <c r="R61" s="140"/>
      <c r="S61" s="140"/>
      <c r="T61" s="189"/>
      <c r="U61" s="212" t="s">
        <v>2180</v>
      </c>
      <c r="V61" s="209"/>
      <c r="W61" s="213" t="s">
        <v>2181</v>
      </c>
      <c r="X61" s="211" t="s">
        <v>2182</v>
      </c>
      <c r="Y61" s="90">
        <v>7</v>
      </c>
    </row>
    <row r="62" spans="1:25" ht="30.6" customHeight="1" x14ac:dyDescent="0.2">
      <c r="A62" s="90">
        <v>61</v>
      </c>
      <c r="B62" s="115" t="s">
        <v>566</v>
      </c>
      <c r="C62" s="115" t="s">
        <v>567</v>
      </c>
      <c r="D62" s="191" t="s">
        <v>5613</v>
      </c>
      <c r="E62" s="325" t="s">
        <v>4210</v>
      </c>
      <c r="F62" s="291" t="s">
        <v>670</v>
      </c>
      <c r="G62" s="112" t="s">
        <v>474</v>
      </c>
      <c r="H62" s="108" t="s">
        <v>3368</v>
      </c>
      <c r="I62" s="108" t="s">
        <v>4209</v>
      </c>
      <c r="J62" s="96" t="s">
        <v>546</v>
      </c>
      <c r="K62" s="96" t="s">
        <v>546</v>
      </c>
      <c r="L62" s="96" t="s">
        <v>546</v>
      </c>
      <c r="M62" s="96" t="s">
        <v>1485</v>
      </c>
      <c r="N62" s="368">
        <v>2025</v>
      </c>
      <c r="O62" s="540" t="s">
        <v>3369</v>
      </c>
      <c r="P62" s="93" t="str">
        <f t="shared" si="0"/>
        <v>R</v>
      </c>
      <c r="Q62" s="90" t="s">
        <v>75</v>
      </c>
      <c r="R62" s="148"/>
      <c r="S62" s="148"/>
      <c r="T62" s="189"/>
      <c r="U62" s="215" t="s">
        <v>2183</v>
      </c>
      <c r="V62" s="209"/>
      <c r="W62" s="213" t="s">
        <v>2184</v>
      </c>
      <c r="X62" s="209" t="s">
        <v>2185</v>
      </c>
      <c r="Y62" s="90">
        <v>8</v>
      </c>
    </row>
    <row r="63" spans="1:25" ht="30.6" customHeight="1" x14ac:dyDescent="0.2">
      <c r="A63" s="90">
        <v>62</v>
      </c>
      <c r="B63" s="115" t="s">
        <v>566</v>
      </c>
      <c r="C63" s="115" t="s">
        <v>567</v>
      </c>
      <c r="D63" s="191" t="s">
        <v>5613</v>
      </c>
      <c r="E63" s="80" t="s">
        <v>4211</v>
      </c>
      <c r="F63" s="82" t="s">
        <v>670</v>
      </c>
      <c r="G63" s="105" t="s">
        <v>474</v>
      </c>
      <c r="H63" s="105" t="s">
        <v>1463</v>
      </c>
      <c r="I63" s="106" t="s">
        <v>4212</v>
      </c>
      <c r="J63" s="78" t="s">
        <v>546</v>
      </c>
      <c r="K63" s="78" t="s">
        <v>546</v>
      </c>
      <c r="L63" s="78" t="s">
        <v>546</v>
      </c>
      <c r="M63" s="78" t="s">
        <v>1485</v>
      </c>
      <c r="N63" s="364">
        <v>2025</v>
      </c>
      <c r="O63" s="85" t="s">
        <v>82</v>
      </c>
      <c r="P63" s="93" t="str">
        <f t="shared" si="0"/>
        <v>R</v>
      </c>
      <c r="Q63" s="90" t="s">
        <v>75</v>
      </c>
      <c r="R63" s="148"/>
      <c r="S63" s="148"/>
      <c r="T63" s="189"/>
      <c r="U63" s="212" t="s">
        <v>2186</v>
      </c>
      <c r="V63" s="211" t="s">
        <v>2187</v>
      </c>
      <c r="W63" s="213" t="s">
        <v>2188</v>
      </c>
      <c r="X63" s="213" t="s">
        <v>2189</v>
      </c>
      <c r="Y63" s="90">
        <v>8</v>
      </c>
    </row>
    <row r="64" spans="1:25" ht="30.6" customHeight="1" x14ac:dyDescent="0.2">
      <c r="A64" s="90">
        <v>63</v>
      </c>
      <c r="B64" s="115" t="s">
        <v>566</v>
      </c>
      <c r="C64" s="115" t="s">
        <v>567</v>
      </c>
      <c r="D64" s="191" t="s">
        <v>5613</v>
      </c>
      <c r="E64" s="80" t="s">
        <v>4213</v>
      </c>
      <c r="F64" s="82" t="s">
        <v>670</v>
      </c>
      <c r="G64" s="105" t="s">
        <v>474</v>
      </c>
      <c r="H64" s="106" t="s">
        <v>1464</v>
      </c>
      <c r="I64" s="105" t="s">
        <v>4214</v>
      </c>
      <c r="J64" s="78" t="s">
        <v>546</v>
      </c>
      <c r="K64" s="78" t="s">
        <v>546</v>
      </c>
      <c r="L64" s="78" t="s">
        <v>546</v>
      </c>
      <c r="M64" s="78" t="s">
        <v>1485</v>
      </c>
      <c r="N64" s="364">
        <v>2026</v>
      </c>
      <c r="O64" s="79" t="s">
        <v>27</v>
      </c>
      <c r="P64" s="93" t="str">
        <f t="shared" si="0"/>
        <v>R</v>
      </c>
      <c r="Q64" s="90" t="s">
        <v>75</v>
      </c>
      <c r="R64" s="148"/>
      <c r="S64" s="148"/>
      <c r="T64" s="189"/>
      <c r="U64" s="212" t="s">
        <v>2180</v>
      </c>
      <c r="V64" s="209"/>
      <c r="W64" s="209" t="s">
        <v>2190</v>
      </c>
      <c r="X64" s="213" t="s">
        <v>2191</v>
      </c>
      <c r="Y64" s="90">
        <v>10</v>
      </c>
    </row>
    <row r="65" spans="1:25" ht="30.6" customHeight="1" x14ac:dyDescent="0.2">
      <c r="A65" s="90">
        <v>64</v>
      </c>
      <c r="B65" s="115" t="s">
        <v>566</v>
      </c>
      <c r="C65" s="115" t="s">
        <v>567</v>
      </c>
      <c r="D65" s="191" t="s">
        <v>5613</v>
      </c>
      <c r="E65" s="80" t="s">
        <v>4215</v>
      </c>
      <c r="F65" s="82" t="s">
        <v>671</v>
      </c>
      <c r="G65" s="105" t="s">
        <v>595</v>
      </c>
      <c r="H65" s="106" t="s">
        <v>1465</v>
      </c>
      <c r="I65" s="105" t="s">
        <v>546</v>
      </c>
      <c r="J65" s="78" t="s">
        <v>1487</v>
      </c>
      <c r="K65" s="364">
        <v>0</v>
      </c>
      <c r="L65" s="374">
        <v>350000</v>
      </c>
      <c r="M65" s="78" t="s">
        <v>1485</v>
      </c>
      <c r="N65" s="364">
        <v>2026</v>
      </c>
      <c r="O65" s="82" t="s">
        <v>28</v>
      </c>
      <c r="P65" s="93" t="str">
        <f t="shared" si="0"/>
        <v>R</v>
      </c>
      <c r="Q65" s="90" t="s">
        <v>75</v>
      </c>
      <c r="R65" s="148"/>
      <c r="S65" s="148"/>
      <c r="T65" s="189" t="s">
        <v>770</v>
      </c>
      <c r="U65" s="212" t="s">
        <v>2192</v>
      </c>
      <c r="V65" s="209"/>
      <c r="W65" s="209" t="s">
        <v>2193</v>
      </c>
      <c r="X65" s="213" t="s">
        <v>2194</v>
      </c>
      <c r="Y65" s="90">
        <v>10</v>
      </c>
    </row>
    <row r="66" spans="1:25" ht="30.6" customHeight="1" x14ac:dyDescent="0.2">
      <c r="A66" s="90">
        <v>65</v>
      </c>
      <c r="B66" s="115" t="s">
        <v>566</v>
      </c>
      <c r="C66" s="115" t="s">
        <v>567</v>
      </c>
      <c r="D66" s="191" t="s">
        <v>5613</v>
      </c>
      <c r="E66" s="80" t="s">
        <v>4216</v>
      </c>
      <c r="F66" s="82" t="s">
        <v>671</v>
      </c>
      <c r="G66" s="105" t="s">
        <v>595</v>
      </c>
      <c r="H66" s="106" t="s">
        <v>1465</v>
      </c>
      <c r="I66" s="105" t="s">
        <v>546</v>
      </c>
      <c r="J66" s="78" t="s">
        <v>1487</v>
      </c>
      <c r="K66" s="364">
        <v>0</v>
      </c>
      <c r="L66" s="374">
        <v>400000</v>
      </c>
      <c r="M66" s="78" t="s">
        <v>1485</v>
      </c>
      <c r="N66" s="364">
        <v>2026</v>
      </c>
      <c r="O66" s="82" t="s">
        <v>29</v>
      </c>
      <c r="P66" s="93" t="str">
        <f t="shared" ref="P66:P129" si="1">LEFT(F66,1)</f>
        <v>R</v>
      </c>
      <c r="Q66" s="90" t="s">
        <v>75</v>
      </c>
      <c r="R66" s="148"/>
      <c r="S66" s="148"/>
      <c r="T66" s="189" t="s">
        <v>770</v>
      </c>
      <c r="U66" s="212" t="s">
        <v>2192</v>
      </c>
      <c r="V66" s="209"/>
      <c r="W66" s="209" t="s">
        <v>2195</v>
      </c>
      <c r="X66" s="213" t="s">
        <v>2196</v>
      </c>
      <c r="Y66" s="90">
        <v>10</v>
      </c>
    </row>
    <row r="67" spans="1:25" ht="30.6" customHeight="1" x14ac:dyDescent="0.2">
      <c r="A67" s="90">
        <v>66</v>
      </c>
      <c r="B67" s="115" t="s">
        <v>566</v>
      </c>
      <c r="C67" s="115" t="s">
        <v>567</v>
      </c>
      <c r="D67" s="191" t="s">
        <v>5613</v>
      </c>
      <c r="E67" s="80" t="s">
        <v>4217</v>
      </c>
      <c r="F67" s="82" t="s">
        <v>671</v>
      </c>
      <c r="G67" s="105" t="s">
        <v>595</v>
      </c>
      <c r="H67" s="106" t="s">
        <v>1465</v>
      </c>
      <c r="I67" s="105" t="s">
        <v>546</v>
      </c>
      <c r="J67" s="78" t="s">
        <v>1487</v>
      </c>
      <c r="K67" s="364">
        <v>0</v>
      </c>
      <c r="L67" s="374">
        <v>245000</v>
      </c>
      <c r="M67" s="78" t="s">
        <v>1485</v>
      </c>
      <c r="N67" s="364">
        <v>2026</v>
      </c>
      <c r="O67" s="79" t="s">
        <v>30</v>
      </c>
      <c r="P67" s="93" t="str">
        <f t="shared" si="1"/>
        <v>R</v>
      </c>
      <c r="Q67" s="90" t="s">
        <v>75</v>
      </c>
      <c r="R67" s="148"/>
      <c r="S67" s="148"/>
      <c r="T67" s="189" t="s">
        <v>770</v>
      </c>
      <c r="U67" s="215" t="s">
        <v>2197</v>
      </c>
      <c r="V67" s="209"/>
      <c r="W67" s="211" t="s">
        <v>2198</v>
      </c>
      <c r="X67" s="211" t="s">
        <v>2199</v>
      </c>
      <c r="Y67" s="90">
        <v>10</v>
      </c>
    </row>
    <row r="68" spans="1:25" ht="30.6" customHeight="1" x14ac:dyDescent="0.2">
      <c r="A68" s="90">
        <v>67</v>
      </c>
      <c r="B68" s="115" t="s">
        <v>566</v>
      </c>
      <c r="C68" s="115" t="s">
        <v>567</v>
      </c>
      <c r="D68" s="191" t="s">
        <v>5613</v>
      </c>
      <c r="E68" s="80" t="s">
        <v>4218</v>
      </c>
      <c r="F68" s="370" t="s">
        <v>671</v>
      </c>
      <c r="G68" s="105" t="s">
        <v>595</v>
      </c>
      <c r="H68" s="106" t="s">
        <v>1465</v>
      </c>
      <c r="I68" s="105" t="s">
        <v>546</v>
      </c>
      <c r="J68" s="78" t="s">
        <v>1487</v>
      </c>
      <c r="K68" s="364">
        <v>0</v>
      </c>
      <c r="L68" s="374">
        <v>280000</v>
      </c>
      <c r="M68" s="78" t="s">
        <v>1485</v>
      </c>
      <c r="N68" s="364">
        <v>2026</v>
      </c>
      <c r="O68" s="94" t="s">
        <v>31</v>
      </c>
      <c r="P68" s="93" t="str">
        <f t="shared" si="1"/>
        <v>R</v>
      </c>
      <c r="Q68" s="90" t="s">
        <v>75</v>
      </c>
      <c r="R68" s="148"/>
      <c r="S68" s="148"/>
      <c r="T68" s="189" t="s">
        <v>770</v>
      </c>
      <c r="U68" s="212" t="s">
        <v>2192</v>
      </c>
      <c r="V68" s="211" t="s">
        <v>2200</v>
      </c>
      <c r="W68" s="211" t="s">
        <v>2201</v>
      </c>
      <c r="X68" s="213" t="s">
        <v>2202</v>
      </c>
      <c r="Y68" s="90">
        <v>10</v>
      </c>
    </row>
    <row r="69" spans="1:25" ht="30.6" customHeight="1" x14ac:dyDescent="0.2">
      <c r="A69" s="90">
        <v>68</v>
      </c>
      <c r="B69" s="115" t="s">
        <v>566</v>
      </c>
      <c r="C69" s="115" t="s">
        <v>567</v>
      </c>
      <c r="D69" s="191" t="s">
        <v>5613</v>
      </c>
      <c r="E69" s="80" t="s">
        <v>4219</v>
      </c>
      <c r="F69" s="370" t="s">
        <v>670</v>
      </c>
      <c r="G69" s="105" t="s">
        <v>474</v>
      </c>
      <c r="H69" s="106" t="s">
        <v>1457</v>
      </c>
      <c r="I69" s="106" t="s">
        <v>4220</v>
      </c>
      <c r="J69" s="78" t="s">
        <v>546</v>
      </c>
      <c r="K69" s="78" t="s">
        <v>546</v>
      </c>
      <c r="L69" s="78" t="s">
        <v>546</v>
      </c>
      <c r="M69" s="78" t="s">
        <v>1488</v>
      </c>
      <c r="N69" s="364">
        <v>2021</v>
      </c>
      <c r="O69" s="537" t="s">
        <v>3909</v>
      </c>
      <c r="P69" s="93" t="str">
        <f t="shared" si="1"/>
        <v>R</v>
      </c>
      <c r="Q69" s="90" t="s">
        <v>75</v>
      </c>
      <c r="R69" s="148"/>
      <c r="S69" s="148"/>
      <c r="T69" s="189"/>
      <c r="U69" s="212" t="s">
        <v>2203</v>
      </c>
      <c r="V69" s="209"/>
      <c r="W69" s="211" t="s">
        <v>2204</v>
      </c>
      <c r="X69" s="209" t="s">
        <v>2205</v>
      </c>
      <c r="Y69" s="90">
        <v>1</v>
      </c>
    </row>
    <row r="70" spans="1:25" ht="30.6" customHeight="1" x14ac:dyDescent="0.2">
      <c r="A70" s="90">
        <v>69</v>
      </c>
      <c r="B70" s="115" t="s">
        <v>566</v>
      </c>
      <c r="C70" s="115" t="s">
        <v>567</v>
      </c>
      <c r="D70" s="191" t="s">
        <v>5622</v>
      </c>
      <c r="E70" s="80" t="s">
        <v>4221</v>
      </c>
      <c r="F70" s="370" t="s">
        <v>672</v>
      </c>
      <c r="G70" s="105" t="s">
        <v>474</v>
      </c>
      <c r="H70" s="106" t="s">
        <v>1405</v>
      </c>
      <c r="I70" s="106" t="s">
        <v>4222</v>
      </c>
      <c r="J70" s="78" t="s">
        <v>546</v>
      </c>
      <c r="K70" s="78" t="s">
        <v>546</v>
      </c>
      <c r="L70" s="78" t="s">
        <v>546</v>
      </c>
      <c r="M70" s="78" t="s">
        <v>1485</v>
      </c>
      <c r="N70" s="364">
        <v>2021</v>
      </c>
      <c r="O70" s="537" t="s">
        <v>80</v>
      </c>
      <c r="P70" s="93" t="str">
        <f t="shared" si="1"/>
        <v>R</v>
      </c>
      <c r="Q70" s="90" t="s">
        <v>75</v>
      </c>
      <c r="R70" s="148"/>
      <c r="S70" s="148"/>
      <c r="T70" s="189"/>
      <c r="U70" s="212" t="s">
        <v>2111</v>
      </c>
      <c r="V70" s="211" t="s">
        <v>2206</v>
      </c>
      <c r="W70" s="211" t="s">
        <v>2207</v>
      </c>
      <c r="X70" s="211" t="s">
        <v>2208</v>
      </c>
      <c r="Y70" s="90">
        <v>1</v>
      </c>
    </row>
    <row r="71" spans="1:25" ht="30.6" customHeight="1" x14ac:dyDescent="0.2">
      <c r="A71" s="90">
        <v>70</v>
      </c>
      <c r="B71" s="115" t="s">
        <v>566</v>
      </c>
      <c r="C71" s="115" t="s">
        <v>567</v>
      </c>
      <c r="D71" s="191" t="s">
        <v>5622</v>
      </c>
      <c r="E71" s="80" t="s">
        <v>3467</v>
      </c>
      <c r="F71" s="371" t="s">
        <v>672</v>
      </c>
      <c r="G71" s="105" t="s">
        <v>474</v>
      </c>
      <c r="H71" s="106" t="s">
        <v>1407</v>
      </c>
      <c r="I71" s="106" t="s">
        <v>4704</v>
      </c>
      <c r="J71" s="78" t="s">
        <v>546</v>
      </c>
      <c r="K71" s="78" t="s">
        <v>546</v>
      </c>
      <c r="L71" s="78" t="s">
        <v>546</v>
      </c>
      <c r="M71" s="78" t="s">
        <v>1485</v>
      </c>
      <c r="N71" s="364">
        <v>2022</v>
      </c>
      <c r="O71" s="107" t="s">
        <v>81</v>
      </c>
      <c r="P71" s="93" t="str">
        <f t="shared" si="1"/>
        <v>R</v>
      </c>
      <c r="Q71" s="90" t="s">
        <v>75</v>
      </c>
      <c r="R71" s="148"/>
      <c r="S71" s="148"/>
      <c r="T71" s="189"/>
      <c r="U71" s="212" t="s">
        <v>2111</v>
      </c>
      <c r="V71" s="211" t="s">
        <v>2209</v>
      </c>
      <c r="W71" s="213" t="s">
        <v>2158</v>
      </c>
      <c r="X71" s="211" t="s">
        <v>2210</v>
      </c>
      <c r="Y71" s="90">
        <v>2</v>
      </c>
    </row>
    <row r="72" spans="1:25" ht="30.6" customHeight="1" x14ac:dyDescent="0.2">
      <c r="A72" s="90">
        <v>71</v>
      </c>
      <c r="B72" s="115" t="s">
        <v>566</v>
      </c>
      <c r="C72" s="115" t="s">
        <v>567</v>
      </c>
      <c r="D72" s="191" t="s">
        <v>5622</v>
      </c>
      <c r="E72" s="80" t="s">
        <v>4223</v>
      </c>
      <c r="F72" s="82" t="s">
        <v>672</v>
      </c>
      <c r="G72" s="105" t="s">
        <v>474</v>
      </c>
      <c r="H72" s="105" t="s">
        <v>1406</v>
      </c>
      <c r="I72" s="106" t="s">
        <v>4224</v>
      </c>
      <c r="J72" s="78" t="s">
        <v>546</v>
      </c>
      <c r="K72" s="78" t="s">
        <v>546</v>
      </c>
      <c r="L72" s="78" t="s">
        <v>546</v>
      </c>
      <c r="M72" s="78" t="s">
        <v>1488</v>
      </c>
      <c r="N72" s="364">
        <v>2021</v>
      </c>
      <c r="O72" s="107" t="s">
        <v>3916</v>
      </c>
      <c r="P72" s="93" t="str">
        <f t="shared" si="1"/>
        <v>R</v>
      </c>
      <c r="Q72" s="90" t="s">
        <v>75</v>
      </c>
      <c r="R72" s="148"/>
      <c r="S72" s="148"/>
      <c r="T72" s="189"/>
      <c r="U72" s="216" t="s">
        <v>2211</v>
      </c>
      <c r="V72" s="211" t="s">
        <v>2212</v>
      </c>
      <c r="W72" s="213" t="s">
        <v>2213</v>
      </c>
      <c r="X72" s="211" t="s">
        <v>2214</v>
      </c>
      <c r="Y72" s="90">
        <v>1</v>
      </c>
    </row>
    <row r="73" spans="1:25" ht="30.6" customHeight="1" x14ac:dyDescent="0.2">
      <c r="A73" s="90">
        <v>72</v>
      </c>
      <c r="B73" s="115" t="s">
        <v>566</v>
      </c>
      <c r="C73" s="115" t="s">
        <v>567</v>
      </c>
      <c r="D73" s="191" t="s">
        <v>5623</v>
      </c>
      <c r="E73" s="80" t="s">
        <v>4225</v>
      </c>
      <c r="F73" s="370" t="s">
        <v>688</v>
      </c>
      <c r="G73" s="105" t="s">
        <v>474</v>
      </c>
      <c r="H73" s="105" t="s">
        <v>1415</v>
      </c>
      <c r="I73" s="106" t="s">
        <v>4226</v>
      </c>
      <c r="J73" s="78" t="s">
        <v>546</v>
      </c>
      <c r="K73" s="78" t="s">
        <v>546</v>
      </c>
      <c r="L73" s="78" t="s">
        <v>546</v>
      </c>
      <c r="M73" s="78" t="s">
        <v>1497</v>
      </c>
      <c r="N73" s="364">
        <v>2023</v>
      </c>
      <c r="O73" s="107" t="s">
        <v>210</v>
      </c>
      <c r="P73" s="93" t="str">
        <f t="shared" si="1"/>
        <v>R</v>
      </c>
      <c r="Q73" s="90" t="s">
        <v>75</v>
      </c>
      <c r="R73" s="148"/>
      <c r="S73" s="148"/>
      <c r="T73" s="189"/>
      <c r="U73" s="212" t="s">
        <v>2215</v>
      </c>
      <c r="V73" s="209"/>
      <c r="W73" s="213" t="s">
        <v>2216</v>
      </c>
      <c r="X73" s="211" t="s">
        <v>2217</v>
      </c>
      <c r="Y73" s="90">
        <v>4</v>
      </c>
    </row>
    <row r="74" spans="1:25" ht="30.6" customHeight="1" x14ac:dyDescent="0.2">
      <c r="A74" s="90">
        <v>73</v>
      </c>
      <c r="B74" s="115" t="s">
        <v>566</v>
      </c>
      <c r="C74" s="115" t="s">
        <v>567</v>
      </c>
      <c r="D74" s="191" t="s">
        <v>5622</v>
      </c>
      <c r="E74" s="80" t="s">
        <v>4227</v>
      </c>
      <c r="F74" s="370" t="s">
        <v>672</v>
      </c>
      <c r="G74" s="105" t="s">
        <v>474</v>
      </c>
      <c r="H74" s="106" t="s">
        <v>1408</v>
      </c>
      <c r="I74" s="106" t="s">
        <v>4705</v>
      </c>
      <c r="J74" s="78" t="s">
        <v>546</v>
      </c>
      <c r="K74" s="78" t="s">
        <v>546</v>
      </c>
      <c r="L74" s="78" t="s">
        <v>546</v>
      </c>
      <c r="M74" s="78" t="s">
        <v>1497</v>
      </c>
      <c r="N74" s="364">
        <v>2023</v>
      </c>
      <c r="O74" s="95" t="s">
        <v>32</v>
      </c>
      <c r="P74" s="93" t="str">
        <f t="shared" si="1"/>
        <v>R</v>
      </c>
      <c r="Q74" s="90" t="s">
        <v>75</v>
      </c>
      <c r="R74" s="148"/>
      <c r="S74" s="148"/>
      <c r="T74" s="189"/>
      <c r="U74" s="216" t="s">
        <v>2211</v>
      </c>
      <c r="V74" s="211" t="s">
        <v>2218</v>
      </c>
      <c r="W74" s="213" t="s">
        <v>2038</v>
      </c>
      <c r="X74" s="213" t="s">
        <v>2219</v>
      </c>
      <c r="Y74" s="90">
        <v>4</v>
      </c>
    </row>
    <row r="75" spans="1:25" ht="30.6" customHeight="1" x14ac:dyDescent="0.2">
      <c r="A75" s="90">
        <v>74</v>
      </c>
      <c r="B75" s="115" t="s">
        <v>566</v>
      </c>
      <c r="C75" s="115" t="s">
        <v>567</v>
      </c>
      <c r="D75" s="191" t="s">
        <v>5622</v>
      </c>
      <c r="E75" s="80" t="s">
        <v>4228</v>
      </c>
      <c r="F75" s="370" t="s">
        <v>672</v>
      </c>
      <c r="G75" s="105" t="s">
        <v>474</v>
      </c>
      <c r="H75" s="106" t="s">
        <v>1409</v>
      </c>
      <c r="I75" s="106" t="s">
        <v>4229</v>
      </c>
      <c r="J75" s="78" t="s">
        <v>546</v>
      </c>
      <c r="K75" s="78" t="s">
        <v>546</v>
      </c>
      <c r="L75" s="78" t="s">
        <v>546</v>
      </c>
      <c r="M75" s="78" t="s">
        <v>1485</v>
      </c>
      <c r="N75" s="364">
        <v>2023</v>
      </c>
      <c r="O75" s="95" t="s">
        <v>33</v>
      </c>
      <c r="P75" s="93" t="str">
        <f t="shared" si="1"/>
        <v>R</v>
      </c>
      <c r="Q75" s="90" t="s">
        <v>75</v>
      </c>
      <c r="R75" s="148"/>
      <c r="S75" s="148"/>
      <c r="T75" s="189"/>
      <c r="U75" s="216" t="s">
        <v>2220</v>
      </c>
      <c r="V75" s="209"/>
      <c r="W75" s="213" t="s">
        <v>2038</v>
      </c>
      <c r="X75" s="213" t="s">
        <v>2221</v>
      </c>
      <c r="Y75" s="90">
        <v>4</v>
      </c>
    </row>
    <row r="76" spans="1:25" ht="30.6" customHeight="1" x14ac:dyDescent="0.2">
      <c r="A76" s="90">
        <v>75</v>
      </c>
      <c r="B76" s="115" t="s">
        <v>566</v>
      </c>
      <c r="C76" s="115" t="s">
        <v>567</v>
      </c>
      <c r="D76" s="191" t="s">
        <v>5622</v>
      </c>
      <c r="E76" s="80" t="s">
        <v>4230</v>
      </c>
      <c r="F76" s="370" t="s">
        <v>672</v>
      </c>
      <c r="G76" s="105" t="s">
        <v>595</v>
      </c>
      <c r="H76" s="105" t="s">
        <v>1413</v>
      </c>
      <c r="I76" s="106" t="s">
        <v>4231</v>
      </c>
      <c r="J76" s="78" t="s">
        <v>546</v>
      </c>
      <c r="K76" s="78" t="s">
        <v>546</v>
      </c>
      <c r="L76" s="78" t="s">
        <v>546</v>
      </c>
      <c r="M76" s="78" t="s">
        <v>1488</v>
      </c>
      <c r="N76" s="364">
        <v>2023</v>
      </c>
      <c r="O76" s="95" t="s">
        <v>34</v>
      </c>
      <c r="P76" s="93" t="str">
        <f t="shared" si="1"/>
        <v>R</v>
      </c>
      <c r="Q76" s="90" t="s">
        <v>75</v>
      </c>
      <c r="R76" s="148"/>
      <c r="S76" s="148"/>
      <c r="T76" s="189"/>
      <c r="U76" s="216" t="s">
        <v>2220</v>
      </c>
      <c r="V76" s="209"/>
      <c r="W76" s="209" t="s">
        <v>2222</v>
      </c>
      <c r="X76" s="213" t="s">
        <v>2223</v>
      </c>
      <c r="Y76" s="90">
        <v>5</v>
      </c>
    </row>
    <row r="77" spans="1:25" ht="30.6" customHeight="1" x14ac:dyDescent="0.2">
      <c r="A77" s="90">
        <v>76</v>
      </c>
      <c r="B77" s="115" t="s">
        <v>566</v>
      </c>
      <c r="C77" s="115" t="s">
        <v>567</v>
      </c>
      <c r="D77" s="191" t="s">
        <v>5623</v>
      </c>
      <c r="E77" s="80" t="s">
        <v>3781</v>
      </c>
      <c r="F77" s="370" t="s">
        <v>688</v>
      </c>
      <c r="G77" s="105" t="s">
        <v>595</v>
      </c>
      <c r="H77" s="106" t="s">
        <v>1416</v>
      </c>
      <c r="I77" s="106" t="s">
        <v>546</v>
      </c>
      <c r="J77" s="81" t="s">
        <v>4232</v>
      </c>
      <c r="K77" s="78" t="s">
        <v>546</v>
      </c>
      <c r="L77" s="364">
        <v>30</v>
      </c>
      <c r="M77" s="78" t="s">
        <v>1488</v>
      </c>
      <c r="N77" s="364">
        <v>2023</v>
      </c>
      <c r="O77" s="107" t="s">
        <v>211</v>
      </c>
      <c r="P77" s="93" t="str">
        <f t="shared" si="1"/>
        <v>R</v>
      </c>
      <c r="Q77" s="90" t="s">
        <v>75</v>
      </c>
      <c r="R77" s="148"/>
      <c r="S77" s="148"/>
      <c r="T77" s="189"/>
      <c r="U77" s="212" t="s">
        <v>2168</v>
      </c>
      <c r="V77" s="211" t="s">
        <v>2224</v>
      </c>
      <c r="W77" s="213" t="s">
        <v>2225</v>
      </c>
      <c r="X77" s="209" t="s">
        <v>2226</v>
      </c>
      <c r="Y77" s="90">
        <v>5</v>
      </c>
    </row>
    <row r="78" spans="1:25" ht="30.6" customHeight="1" x14ac:dyDescent="0.2">
      <c r="A78" s="90">
        <v>77</v>
      </c>
      <c r="B78" s="115" t="s">
        <v>566</v>
      </c>
      <c r="C78" s="115" t="s">
        <v>567</v>
      </c>
      <c r="D78" s="191" t="s">
        <v>5623</v>
      </c>
      <c r="E78" s="80" t="s">
        <v>3784</v>
      </c>
      <c r="F78" s="82" t="s">
        <v>688</v>
      </c>
      <c r="G78" s="105" t="s">
        <v>595</v>
      </c>
      <c r="H78" s="106" t="s">
        <v>1417</v>
      </c>
      <c r="I78" s="106" t="s">
        <v>546</v>
      </c>
      <c r="J78" s="81" t="s">
        <v>4233</v>
      </c>
      <c r="K78" s="78" t="s">
        <v>546</v>
      </c>
      <c r="L78" s="364">
        <v>30</v>
      </c>
      <c r="M78" s="78" t="s">
        <v>1488</v>
      </c>
      <c r="N78" s="364">
        <v>2023</v>
      </c>
      <c r="O78" s="95" t="s">
        <v>35</v>
      </c>
      <c r="P78" s="93" t="str">
        <f t="shared" si="1"/>
        <v>R</v>
      </c>
      <c r="Q78" s="90" t="s">
        <v>75</v>
      </c>
      <c r="R78" s="148"/>
      <c r="S78" s="148"/>
      <c r="T78" s="189"/>
      <c r="U78" s="212" t="s">
        <v>2168</v>
      </c>
      <c r="V78" s="211" t="s">
        <v>2227</v>
      </c>
      <c r="W78" s="213" t="s">
        <v>2225</v>
      </c>
      <c r="X78" s="209" t="s">
        <v>2228</v>
      </c>
      <c r="Y78" s="90">
        <v>5</v>
      </c>
    </row>
    <row r="79" spans="1:25" ht="30.6" customHeight="1" x14ac:dyDescent="0.2">
      <c r="A79" s="90">
        <v>78</v>
      </c>
      <c r="B79" s="115" t="s">
        <v>566</v>
      </c>
      <c r="C79" s="115" t="s">
        <v>567</v>
      </c>
      <c r="D79" s="191" t="s">
        <v>5623</v>
      </c>
      <c r="E79" s="80" t="s">
        <v>3785</v>
      </c>
      <c r="F79" s="82" t="s">
        <v>688</v>
      </c>
      <c r="G79" s="105" t="s">
        <v>595</v>
      </c>
      <c r="H79" s="106" t="s">
        <v>1418</v>
      </c>
      <c r="I79" s="106" t="s">
        <v>546</v>
      </c>
      <c r="J79" s="81" t="s">
        <v>4233</v>
      </c>
      <c r="K79" s="78" t="s">
        <v>546</v>
      </c>
      <c r="L79" s="364">
        <v>30</v>
      </c>
      <c r="M79" s="78" t="s">
        <v>1488</v>
      </c>
      <c r="N79" s="364">
        <v>2023</v>
      </c>
      <c r="O79" s="95" t="s">
        <v>36</v>
      </c>
      <c r="P79" s="93" t="str">
        <f t="shared" si="1"/>
        <v>R</v>
      </c>
      <c r="Q79" s="90" t="s">
        <v>75</v>
      </c>
      <c r="R79" s="148"/>
      <c r="S79" s="148"/>
      <c r="T79" s="189"/>
      <c r="U79" s="216"/>
      <c r="V79" s="211" t="s">
        <v>2229</v>
      </c>
      <c r="W79" s="213" t="s">
        <v>2225</v>
      </c>
      <c r="X79" s="209" t="s">
        <v>2230</v>
      </c>
      <c r="Y79" s="90">
        <v>5</v>
      </c>
    </row>
    <row r="80" spans="1:25" ht="30.6" customHeight="1" x14ac:dyDescent="0.2">
      <c r="A80" s="90">
        <v>79</v>
      </c>
      <c r="B80" s="115" t="s">
        <v>566</v>
      </c>
      <c r="C80" s="115" t="s">
        <v>567</v>
      </c>
      <c r="D80" s="191" t="s">
        <v>5623</v>
      </c>
      <c r="E80" s="80" t="s">
        <v>3786</v>
      </c>
      <c r="F80" s="82" t="s">
        <v>688</v>
      </c>
      <c r="G80" s="105" t="s">
        <v>595</v>
      </c>
      <c r="H80" s="106" t="s">
        <v>1419</v>
      </c>
      <c r="I80" s="106" t="s">
        <v>546</v>
      </c>
      <c r="J80" s="81" t="s">
        <v>4233</v>
      </c>
      <c r="K80" s="78" t="s">
        <v>546</v>
      </c>
      <c r="L80" s="364">
        <v>60</v>
      </c>
      <c r="M80" s="78" t="s">
        <v>1488</v>
      </c>
      <c r="N80" s="364">
        <v>2023</v>
      </c>
      <c r="O80" s="95" t="s">
        <v>37</v>
      </c>
      <c r="P80" s="93" t="str">
        <f t="shared" si="1"/>
        <v>R</v>
      </c>
      <c r="Q80" s="90" t="s">
        <v>75</v>
      </c>
      <c r="R80" s="148"/>
      <c r="S80" s="148"/>
      <c r="T80" s="189"/>
      <c r="U80" s="216"/>
      <c r="V80" s="211" t="s">
        <v>2231</v>
      </c>
      <c r="W80" s="213" t="s">
        <v>2225</v>
      </c>
      <c r="X80" s="209" t="s">
        <v>2232</v>
      </c>
      <c r="Y80" s="90">
        <v>5</v>
      </c>
    </row>
    <row r="81" spans="1:25" ht="30.6" customHeight="1" x14ac:dyDescent="0.2">
      <c r="A81" s="90">
        <v>80</v>
      </c>
      <c r="B81" s="115" t="s">
        <v>566</v>
      </c>
      <c r="C81" s="115" t="s">
        <v>567</v>
      </c>
      <c r="D81" s="191" t="s">
        <v>5623</v>
      </c>
      <c r="E81" s="80" t="s">
        <v>3787</v>
      </c>
      <c r="F81" s="370" t="s">
        <v>688</v>
      </c>
      <c r="G81" s="105" t="s">
        <v>595</v>
      </c>
      <c r="H81" s="106" t="s">
        <v>1420</v>
      </c>
      <c r="I81" s="106" t="s">
        <v>546</v>
      </c>
      <c r="J81" s="81" t="s">
        <v>4234</v>
      </c>
      <c r="K81" s="78" t="s">
        <v>546</v>
      </c>
      <c r="L81" s="364">
        <v>0</v>
      </c>
      <c r="M81" s="78" t="s">
        <v>1488</v>
      </c>
      <c r="N81" s="364">
        <v>2023</v>
      </c>
      <c r="O81" s="95" t="s">
        <v>38</v>
      </c>
      <c r="P81" s="93" t="str">
        <f t="shared" si="1"/>
        <v>R</v>
      </c>
      <c r="Q81" s="90" t="s">
        <v>75</v>
      </c>
      <c r="R81" s="148"/>
      <c r="S81" s="148"/>
      <c r="T81" s="189"/>
      <c r="U81" s="216"/>
      <c r="V81" s="211" t="s">
        <v>2233</v>
      </c>
      <c r="W81" s="213" t="s">
        <v>2225</v>
      </c>
      <c r="X81" s="209" t="s">
        <v>2234</v>
      </c>
      <c r="Y81" s="90">
        <v>5</v>
      </c>
    </row>
    <row r="82" spans="1:25" ht="30.6" customHeight="1" x14ac:dyDescent="0.2">
      <c r="A82" s="90">
        <v>81</v>
      </c>
      <c r="B82" s="115" t="s">
        <v>566</v>
      </c>
      <c r="C82" s="115" t="s">
        <v>567</v>
      </c>
      <c r="D82" s="191" t="s">
        <v>5623</v>
      </c>
      <c r="E82" s="80" t="s">
        <v>3788</v>
      </c>
      <c r="F82" s="370" t="s">
        <v>688</v>
      </c>
      <c r="G82" s="105" t="s">
        <v>595</v>
      </c>
      <c r="H82" s="106" t="s">
        <v>1421</v>
      </c>
      <c r="I82" s="106" t="s">
        <v>546</v>
      </c>
      <c r="J82" s="81" t="s">
        <v>4234</v>
      </c>
      <c r="K82" s="78" t="s">
        <v>546</v>
      </c>
      <c r="L82" s="364">
        <v>0</v>
      </c>
      <c r="M82" s="78" t="s">
        <v>1488</v>
      </c>
      <c r="N82" s="364">
        <v>2023</v>
      </c>
      <c r="O82" s="107" t="s">
        <v>212</v>
      </c>
      <c r="P82" s="93" t="str">
        <f t="shared" si="1"/>
        <v>R</v>
      </c>
      <c r="Q82" s="90" t="s">
        <v>75</v>
      </c>
      <c r="R82" s="148"/>
      <c r="S82" s="148"/>
      <c r="T82" s="189"/>
      <c r="U82" s="216"/>
      <c r="V82" s="211" t="s">
        <v>2235</v>
      </c>
      <c r="W82" s="213" t="s">
        <v>2225</v>
      </c>
      <c r="X82" s="209" t="s">
        <v>2236</v>
      </c>
      <c r="Y82" s="90">
        <v>5</v>
      </c>
    </row>
    <row r="83" spans="1:25" ht="30.6" customHeight="1" x14ac:dyDescent="0.2">
      <c r="A83" s="90">
        <v>82</v>
      </c>
      <c r="B83" s="115" t="s">
        <v>566</v>
      </c>
      <c r="C83" s="115" t="s">
        <v>567</v>
      </c>
      <c r="D83" s="191" t="s">
        <v>5623</v>
      </c>
      <c r="E83" s="80" t="s">
        <v>3789</v>
      </c>
      <c r="F83" s="370" t="s">
        <v>688</v>
      </c>
      <c r="G83" s="105" t="s">
        <v>595</v>
      </c>
      <c r="H83" s="106" t="s">
        <v>1422</v>
      </c>
      <c r="I83" s="106" t="s">
        <v>546</v>
      </c>
      <c r="J83" s="81" t="s">
        <v>4234</v>
      </c>
      <c r="K83" s="78" t="s">
        <v>546</v>
      </c>
      <c r="L83" s="364">
        <v>0</v>
      </c>
      <c r="M83" s="78" t="s">
        <v>1488</v>
      </c>
      <c r="N83" s="364">
        <v>2023</v>
      </c>
      <c r="O83" s="95" t="s">
        <v>39</v>
      </c>
      <c r="P83" s="93" t="str">
        <f t="shared" si="1"/>
        <v>R</v>
      </c>
      <c r="Q83" s="90" t="s">
        <v>75</v>
      </c>
      <c r="R83" s="148"/>
      <c r="S83" s="148"/>
      <c r="T83" s="189"/>
      <c r="U83" s="216"/>
      <c r="V83" s="211" t="s">
        <v>2237</v>
      </c>
      <c r="W83" s="213" t="s">
        <v>2225</v>
      </c>
      <c r="X83" s="209" t="s">
        <v>2238</v>
      </c>
      <c r="Y83" s="90">
        <v>5</v>
      </c>
    </row>
    <row r="84" spans="1:25" ht="30.6" customHeight="1" x14ac:dyDescent="0.2">
      <c r="A84" s="90">
        <v>83</v>
      </c>
      <c r="B84" s="115" t="s">
        <v>566</v>
      </c>
      <c r="C84" s="115" t="s">
        <v>567</v>
      </c>
      <c r="D84" s="191" t="s">
        <v>5623</v>
      </c>
      <c r="E84" s="80" t="s">
        <v>3790</v>
      </c>
      <c r="F84" s="370" t="s">
        <v>688</v>
      </c>
      <c r="G84" s="105" t="s">
        <v>595</v>
      </c>
      <c r="H84" s="106" t="s">
        <v>1423</v>
      </c>
      <c r="I84" s="106" t="s">
        <v>546</v>
      </c>
      <c r="J84" s="81" t="s">
        <v>4234</v>
      </c>
      <c r="K84" s="78" t="s">
        <v>546</v>
      </c>
      <c r="L84" s="364">
        <v>0</v>
      </c>
      <c r="M84" s="78" t="s">
        <v>1488</v>
      </c>
      <c r="N84" s="364">
        <v>2023</v>
      </c>
      <c r="O84" s="95" t="s">
        <v>40</v>
      </c>
      <c r="P84" s="93" t="str">
        <f t="shared" si="1"/>
        <v>R</v>
      </c>
      <c r="Q84" s="90" t="s">
        <v>75</v>
      </c>
      <c r="R84" s="148"/>
      <c r="S84" s="148"/>
      <c r="T84" s="189"/>
      <c r="U84" s="216"/>
      <c r="V84" s="211" t="s">
        <v>2239</v>
      </c>
      <c r="W84" s="213" t="s">
        <v>2225</v>
      </c>
      <c r="X84" s="209" t="s">
        <v>2240</v>
      </c>
      <c r="Y84" s="90">
        <v>5</v>
      </c>
    </row>
    <row r="85" spans="1:25" ht="30.6" customHeight="1" x14ac:dyDescent="0.2">
      <c r="A85" s="90">
        <v>84</v>
      </c>
      <c r="B85" s="115" t="s">
        <v>566</v>
      </c>
      <c r="C85" s="115" t="s">
        <v>567</v>
      </c>
      <c r="D85" s="191" t="s">
        <v>5622</v>
      </c>
      <c r="E85" s="80" t="s">
        <v>4235</v>
      </c>
      <c r="F85" s="370" t="s">
        <v>672</v>
      </c>
      <c r="G85" s="105" t="s">
        <v>595</v>
      </c>
      <c r="H85" s="106" t="s">
        <v>1410</v>
      </c>
      <c r="I85" s="106" t="s">
        <v>546</v>
      </c>
      <c r="J85" s="78" t="s">
        <v>1487</v>
      </c>
      <c r="K85" s="364">
        <v>193</v>
      </c>
      <c r="L85" s="364">
        <v>100</v>
      </c>
      <c r="M85" s="78" t="s">
        <v>1488</v>
      </c>
      <c r="N85" s="364">
        <v>2023</v>
      </c>
      <c r="O85" s="95" t="s">
        <v>41</v>
      </c>
      <c r="P85" s="93" t="str">
        <f t="shared" si="1"/>
        <v>R</v>
      </c>
      <c r="Q85" s="90" t="s">
        <v>75</v>
      </c>
      <c r="R85" s="148"/>
      <c r="S85" s="148"/>
      <c r="T85" s="189"/>
      <c r="U85" s="216"/>
      <c r="V85" s="209" t="s">
        <v>2241</v>
      </c>
      <c r="W85" s="213" t="s">
        <v>2242</v>
      </c>
      <c r="X85" s="213" t="s">
        <v>2243</v>
      </c>
      <c r="Y85" s="90">
        <v>5</v>
      </c>
    </row>
    <row r="86" spans="1:25" ht="30.6" customHeight="1" x14ac:dyDescent="0.2">
      <c r="A86" s="90">
        <v>85</v>
      </c>
      <c r="B86" s="115" t="s">
        <v>566</v>
      </c>
      <c r="C86" s="115" t="s">
        <v>567</v>
      </c>
      <c r="D86" s="191" t="s">
        <v>5622</v>
      </c>
      <c r="E86" s="80" t="s">
        <v>4236</v>
      </c>
      <c r="F86" s="370" t="s">
        <v>672</v>
      </c>
      <c r="G86" s="105" t="s">
        <v>595</v>
      </c>
      <c r="H86" s="106" t="s">
        <v>1414</v>
      </c>
      <c r="I86" s="106" t="s">
        <v>546</v>
      </c>
      <c r="J86" s="78" t="s">
        <v>4089</v>
      </c>
      <c r="K86" s="364">
        <v>100</v>
      </c>
      <c r="L86" s="364">
        <v>85</v>
      </c>
      <c r="M86" s="78" t="s">
        <v>1488</v>
      </c>
      <c r="N86" s="364">
        <v>2023</v>
      </c>
      <c r="O86" s="95" t="s">
        <v>42</v>
      </c>
      <c r="P86" s="93" t="str">
        <f t="shared" si="1"/>
        <v>R</v>
      </c>
      <c r="Q86" s="90" t="s">
        <v>75</v>
      </c>
      <c r="R86" s="148"/>
      <c r="S86" s="148"/>
      <c r="T86" s="189"/>
      <c r="U86" s="216"/>
      <c r="V86" s="209"/>
      <c r="W86" s="211" t="s">
        <v>2244</v>
      </c>
      <c r="X86" s="213" t="s">
        <v>2245</v>
      </c>
      <c r="Y86" s="90">
        <v>5</v>
      </c>
    </row>
    <row r="87" spans="1:25" ht="30.6" customHeight="1" x14ac:dyDescent="0.2">
      <c r="A87" s="90">
        <v>86</v>
      </c>
      <c r="B87" s="115" t="s">
        <v>566</v>
      </c>
      <c r="C87" s="115" t="s">
        <v>567</v>
      </c>
      <c r="D87" s="191" t="s">
        <v>5622</v>
      </c>
      <c r="E87" s="80" t="s">
        <v>4237</v>
      </c>
      <c r="F87" s="82" t="s">
        <v>672</v>
      </c>
      <c r="G87" s="105" t="s">
        <v>595</v>
      </c>
      <c r="H87" s="106" t="s">
        <v>1411</v>
      </c>
      <c r="I87" s="106" t="s">
        <v>546</v>
      </c>
      <c r="J87" s="78" t="s">
        <v>4089</v>
      </c>
      <c r="K87" s="364">
        <v>0</v>
      </c>
      <c r="L87" s="364">
        <v>20</v>
      </c>
      <c r="M87" s="78" t="s">
        <v>1488</v>
      </c>
      <c r="N87" s="364">
        <v>2023</v>
      </c>
      <c r="O87" s="107" t="s">
        <v>213</v>
      </c>
      <c r="P87" s="93" t="str">
        <f t="shared" si="1"/>
        <v>R</v>
      </c>
      <c r="Q87" s="90" t="s">
        <v>75</v>
      </c>
      <c r="R87" s="148"/>
      <c r="S87" s="148"/>
      <c r="T87" s="189"/>
      <c r="U87" s="216" t="s">
        <v>2246</v>
      </c>
      <c r="V87" s="209"/>
      <c r="W87" s="209" t="s">
        <v>2247</v>
      </c>
      <c r="X87" s="213" t="s">
        <v>2248</v>
      </c>
      <c r="Y87" s="90">
        <v>5</v>
      </c>
    </row>
    <row r="88" spans="1:25" ht="30.6" customHeight="1" x14ac:dyDescent="0.2">
      <c r="A88" s="90">
        <v>87</v>
      </c>
      <c r="B88" s="115" t="s">
        <v>566</v>
      </c>
      <c r="C88" s="115" t="s">
        <v>567</v>
      </c>
      <c r="D88" s="191" t="s">
        <v>5622</v>
      </c>
      <c r="E88" s="80" t="s">
        <v>4238</v>
      </c>
      <c r="F88" s="82" t="s">
        <v>672</v>
      </c>
      <c r="G88" s="105" t="s">
        <v>595</v>
      </c>
      <c r="H88" s="105" t="s">
        <v>1412</v>
      </c>
      <c r="I88" s="106" t="s">
        <v>546</v>
      </c>
      <c r="J88" s="78" t="s">
        <v>4089</v>
      </c>
      <c r="K88" s="364">
        <v>0</v>
      </c>
      <c r="L88" s="364">
        <v>15</v>
      </c>
      <c r="M88" s="78" t="s">
        <v>1488</v>
      </c>
      <c r="N88" s="364">
        <v>2023</v>
      </c>
      <c r="O88" s="499" t="s">
        <v>214</v>
      </c>
      <c r="P88" s="93" t="str">
        <f t="shared" si="1"/>
        <v>R</v>
      </c>
      <c r="Q88" s="90" t="s">
        <v>75</v>
      </c>
      <c r="R88" s="148"/>
      <c r="S88" s="148"/>
      <c r="T88" s="189"/>
      <c r="U88" s="216" t="s">
        <v>2246</v>
      </c>
      <c r="V88" s="209"/>
      <c r="W88" s="213" t="s">
        <v>2249</v>
      </c>
      <c r="X88" s="209" t="s">
        <v>2250</v>
      </c>
      <c r="Y88" s="90">
        <v>5</v>
      </c>
    </row>
    <row r="89" spans="1:25" ht="30.6" customHeight="1" x14ac:dyDescent="0.2">
      <c r="A89" s="90">
        <v>88</v>
      </c>
      <c r="B89" s="115" t="s">
        <v>566</v>
      </c>
      <c r="C89" s="115" t="s">
        <v>567</v>
      </c>
      <c r="D89" s="191" t="s">
        <v>5623</v>
      </c>
      <c r="E89" s="80" t="s">
        <v>4239</v>
      </c>
      <c r="F89" s="370" t="s">
        <v>688</v>
      </c>
      <c r="G89" s="105" t="s">
        <v>595</v>
      </c>
      <c r="H89" s="106" t="s">
        <v>1424</v>
      </c>
      <c r="I89" s="106" t="s">
        <v>546</v>
      </c>
      <c r="J89" s="78" t="s">
        <v>4232</v>
      </c>
      <c r="K89" s="364">
        <v>30</v>
      </c>
      <c r="L89" s="364">
        <v>30</v>
      </c>
      <c r="M89" s="78" t="s">
        <v>1488</v>
      </c>
      <c r="N89" s="364">
        <v>2024</v>
      </c>
      <c r="O89" s="95" t="s">
        <v>43</v>
      </c>
      <c r="P89" s="93" t="str">
        <f t="shared" si="1"/>
        <v>R</v>
      </c>
      <c r="Q89" s="90" t="s">
        <v>75</v>
      </c>
      <c r="R89" s="148"/>
      <c r="S89" s="148"/>
      <c r="T89" s="189"/>
      <c r="U89" s="216"/>
      <c r="V89" s="211" t="s">
        <v>2251</v>
      </c>
      <c r="W89" s="213" t="s">
        <v>2225</v>
      </c>
      <c r="X89" s="209" t="s">
        <v>2226</v>
      </c>
      <c r="Y89" s="90">
        <v>7</v>
      </c>
    </row>
    <row r="90" spans="1:25" ht="30.6" customHeight="1" x14ac:dyDescent="0.2">
      <c r="A90" s="90">
        <v>89</v>
      </c>
      <c r="B90" s="115" t="s">
        <v>566</v>
      </c>
      <c r="C90" s="115" t="s">
        <v>567</v>
      </c>
      <c r="D90" s="191" t="s">
        <v>5623</v>
      </c>
      <c r="E90" s="80" t="s">
        <v>4240</v>
      </c>
      <c r="F90" s="370" t="s">
        <v>688</v>
      </c>
      <c r="G90" s="105" t="s">
        <v>595</v>
      </c>
      <c r="H90" s="106" t="s">
        <v>1417</v>
      </c>
      <c r="I90" s="106" t="s">
        <v>546</v>
      </c>
      <c r="J90" s="81" t="s">
        <v>4232</v>
      </c>
      <c r="K90" s="364">
        <v>30</v>
      </c>
      <c r="L90" s="364">
        <v>30</v>
      </c>
      <c r="M90" s="78" t="s">
        <v>1488</v>
      </c>
      <c r="N90" s="364">
        <v>2024</v>
      </c>
      <c r="O90" s="107" t="s">
        <v>215</v>
      </c>
      <c r="P90" s="93" t="str">
        <f t="shared" si="1"/>
        <v>R</v>
      </c>
      <c r="Q90" s="90" t="s">
        <v>75</v>
      </c>
      <c r="R90" s="148"/>
      <c r="S90" s="148"/>
      <c r="T90" s="189"/>
      <c r="U90" s="216"/>
      <c r="V90" s="209" t="s">
        <v>2252</v>
      </c>
      <c r="W90" s="213" t="s">
        <v>2225</v>
      </c>
      <c r="X90" s="209" t="s">
        <v>2228</v>
      </c>
      <c r="Y90" s="90">
        <v>7</v>
      </c>
    </row>
    <row r="91" spans="1:25" ht="30.6" customHeight="1" x14ac:dyDescent="0.2">
      <c r="A91" s="90">
        <v>90</v>
      </c>
      <c r="B91" s="115" t="s">
        <v>566</v>
      </c>
      <c r="C91" s="115" t="s">
        <v>567</v>
      </c>
      <c r="D91" s="191" t="s">
        <v>5623</v>
      </c>
      <c r="E91" s="80" t="s">
        <v>4241</v>
      </c>
      <c r="F91" s="370" t="s">
        <v>688</v>
      </c>
      <c r="G91" s="105" t="s">
        <v>595</v>
      </c>
      <c r="H91" s="106" t="s">
        <v>1418</v>
      </c>
      <c r="I91" s="106" t="s">
        <v>546</v>
      </c>
      <c r="J91" s="78" t="s">
        <v>4232</v>
      </c>
      <c r="K91" s="364">
        <v>30</v>
      </c>
      <c r="L91" s="364">
        <v>30</v>
      </c>
      <c r="M91" s="78" t="s">
        <v>1488</v>
      </c>
      <c r="N91" s="364">
        <v>2024</v>
      </c>
      <c r="O91" s="95" t="s">
        <v>36</v>
      </c>
      <c r="P91" s="93" t="str">
        <f t="shared" si="1"/>
        <v>R</v>
      </c>
      <c r="Q91" s="90" t="s">
        <v>75</v>
      </c>
      <c r="R91" s="148"/>
      <c r="S91" s="148"/>
      <c r="T91" s="189"/>
      <c r="U91" s="216"/>
      <c r="V91" s="209" t="s">
        <v>2253</v>
      </c>
      <c r="W91" s="213" t="s">
        <v>2225</v>
      </c>
      <c r="X91" s="209" t="s">
        <v>2254</v>
      </c>
      <c r="Y91" s="90">
        <v>7</v>
      </c>
    </row>
    <row r="92" spans="1:25" ht="30.6" customHeight="1" x14ac:dyDescent="0.2">
      <c r="A92" s="90">
        <v>91</v>
      </c>
      <c r="B92" s="115" t="s">
        <v>566</v>
      </c>
      <c r="C92" s="115" t="s">
        <v>567</v>
      </c>
      <c r="D92" s="191" t="s">
        <v>5623</v>
      </c>
      <c r="E92" s="80" t="s">
        <v>4242</v>
      </c>
      <c r="F92" s="370" t="s">
        <v>688</v>
      </c>
      <c r="G92" s="105" t="s">
        <v>595</v>
      </c>
      <c r="H92" s="106" t="s">
        <v>4243</v>
      </c>
      <c r="I92" s="106" t="s">
        <v>546</v>
      </c>
      <c r="J92" s="78" t="s">
        <v>4232</v>
      </c>
      <c r="K92" s="364">
        <v>60</v>
      </c>
      <c r="L92" s="364">
        <v>60</v>
      </c>
      <c r="M92" s="78" t="s">
        <v>1488</v>
      </c>
      <c r="N92" s="364">
        <v>2024</v>
      </c>
      <c r="O92" s="95" t="s">
        <v>37</v>
      </c>
      <c r="P92" s="93" t="str">
        <f t="shared" si="1"/>
        <v>R</v>
      </c>
      <c r="Q92" s="90" t="s">
        <v>75</v>
      </c>
      <c r="R92" s="148"/>
      <c r="S92" s="148"/>
      <c r="T92" s="189"/>
      <c r="U92" s="216"/>
      <c r="V92" s="209" t="s">
        <v>2255</v>
      </c>
      <c r="W92" s="213" t="s">
        <v>2225</v>
      </c>
      <c r="X92" s="209" t="s">
        <v>2232</v>
      </c>
      <c r="Y92" s="90">
        <v>7</v>
      </c>
    </row>
    <row r="93" spans="1:25" ht="30.6" customHeight="1" x14ac:dyDescent="0.2">
      <c r="A93" s="90">
        <v>92</v>
      </c>
      <c r="B93" s="115" t="s">
        <v>566</v>
      </c>
      <c r="C93" s="115" t="s">
        <v>567</v>
      </c>
      <c r="D93" s="191" t="s">
        <v>5623</v>
      </c>
      <c r="E93" s="80" t="s">
        <v>4244</v>
      </c>
      <c r="F93" s="370" t="s">
        <v>688</v>
      </c>
      <c r="G93" s="105" t="s">
        <v>595</v>
      </c>
      <c r="H93" s="106" t="s">
        <v>216</v>
      </c>
      <c r="I93" s="106" t="s">
        <v>546</v>
      </c>
      <c r="J93" s="81" t="s">
        <v>4234</v>
      </c>
      <c r="K93" s="364">
        <v>0</v>
      </c>
      <c r="L93" s="364">
        <v>0</v>
      </c>
      <c r="M93" s="78" t="s">
        <v>1488</v>
      </c>
      <c r="N93" s="364">
        <v>2024</v>
      </c>
      <c r="O93" s="107" t="s">
        <v>217</v>
      </c>
      <c r="P93" s="93" t="str">
        <f t="shared" si="1"/>
        <v>R</v>
      </c>
      <c r="Q93" s="90" t="s">
        <v>75</v>
      </c>
      <c r="R93" s="148"/>
      <c r="S93" s="148"/>
      <c r="T93" s="189"/>
      <c r="U93" s="216"/>
      <c r="V93" s="209" t="s">
        <v>2256</v>
      </c>
      <c r="W93" s="213" t="s">
        <v>2225</v>
      </c>
      <c r="X93" s="213" t="s">
        <v>2257</v>
      </c>
      <c r="Y93" s="90">
        <v>7</v>
      </c>
    </row>
    <row r="94" spans="1:25" ht="30.6" customHeight="1" x14ac:dyDescent="0.2">
      <c r="A94" s="90">
        <v>93</v>
      </c>
      <c r="B94" s="115" t="s">
        <v>566</v>
      </c>
      <c r="C94" s="115" t="s">
        <v>567</v>
      </c>
      <c r="D94" s="191" t="s">
        <v>5623</v>
      </c>
      <c r="E94" s="80" t="s">
        <v>4245</v>
      </c>
      <c r="F94" s="370" t="s">
        <v>688</v>
      </c>
      <c r="G94" s="105" t="s">
        <v>595</v>
      </c>
      <c r="H94" s="106" t="s">
        <v>1469</v>
      </c>
      <c r="I94" s="106" t="s">
        <v>546</v>
      </c>
      <c r="J94" s="81" t="s">
        <v>4234</v>
      </c>
      <c r="K94" s="364">
        <v>0</v>
      </c>
      <c r="L94" s="364">
        <v>0</v>
      </c>
      <c r="M94" s="78" t="s">
        <v>1488</v>
      </c>
      <c r="N94" s="364">
        <v>2024</v>
      </c>
      <c r="O94" s="95" t="s">
        <v>44</v>
      </c>
      <c r="P94" s="93" t="str">
        <f t="shared" si="1"/>
        <v>R</v>
      </c>
      <c r="Q94" s="90" t="s">
        <v>75</v>
      </c>
      <c r="R94" s="148"/>
      <c r="S94" s="148"/>
      <c r="T94" s="189"/>
      <c r="U94" s="216"/>
      <c r="V94" s="209" t="s">
        <v>2258</v>
      </c>
      <c r="W94" s="213" t="s">
        <v>2225</v>
      </c>
      <c r="X94" s="213" t="s">
        <v>2259</v>
      </c>
      <c r="Y94" s="90">
        <v>7</v>
      </c>
    </row>
    <row r="95" spans="1:25" ht="30.6" customHeight="1" x14ac:dyDescent="0.2">
      <c r="A95" s="90">
        <v>94</v>
      </c>
      <c r="B95" s="115" t="s">
        <v>566</v>
      </c>
      <c r="C95" s="115" t="s">
        <v>567</v>
      </c>
      <c r="D95" s="191" t="s">
        <v>5623</v>
      </c>
      <c r="E95" s="80" t="s">
        <v>4246</v>
      </c>
      <c r="F95" s="370" t="s">
        <v>688</v>
      </c>
      <c r="G95" s="105" t="s">
        <v>595</v>
      </c>
      <c r="H95" s="106" t="s">
        <v>1422</v>
      </c>
      <c r="I95" s="106" t="s">
        <v>546</v>
      </c>
      <c r="J95" s="81" t="s">
        <v>4234</v>
      </c>
      <c r="K95" s="364">
        <v>0</v>
      </c>
      <c r="L95" s="364">
        <v>0</v>
      </c>
      <c r="M95" s="78" t="s">
        <v>1488</v>
      </c>
      <c r="N95" s="364">
        <v>2024</v>
      </c>
      <c r="O95" s="95" t="s">
        <v>39</v>
      </c>
      <c r="P95" s="93" t="str">
        <f t="shared" si="1"/>
        <v>R</v>
      </c>
      <c r="Q95" s="90" t="s">
        <v>75</v>
      </c>
      <c r="R95" s="148"/>
      <c r="S95" s="148"/>
      <c r="T95" s="189"/>
      <c r="U95" s="216"/>
      <c r="V95" s="209" t="s">
        <v>2253</v>
      </c>
      <c r="W95" s="213" t="s">
        <v>2225</v>
      </c>
      <c r="X95" s="213" t="s">
        <v>2260</v>
      </c>
      <c r="Y95" s="90">
        <v>7</v>
      </c>
    </row>
    <row r="96" spans="1:25" ht="30.6" customHeight="1" x14ac:dyDescent="0.2">
      <c r="A96" s="90">
        <v>95</v>
      </c>
      <c r="B96" s="115" t="s">
        <v>566</v>
      </c>
      <c r="C96" s="115" t="s">
        <v>567</v>
      </c>
      <c r="D96" s="191" t="s">
        <v>5623</v>
      </c>
      <c r="E96" s="80" t="s">
        <v>4247</v>
      </c>
      <c r="F96" s="370" t="s">
        <v>688</v>
      </c>
      <c r="G96" s="105" t="s">
        <v>595</v>
      </c>
      <c r="H96" s="106" t="s">
        <v>1423</v>
      </c>
      <c r="I96" s="106" t="s">
        <v>546</v>
      </c>
      <c r="J96" s="81" t="s">
        <v>4234</v>
      </c>
      <c r="K96" s="364">
        <v>0</v>
      </c>
      <c r="L96" s="364">
        <v>0</v>
      </c>
      <c r="M96" s="78" t="s">
        <v>1488</v>
      </c>
      <c r="N96" s="364">
        <v>2024</v>
      </c>
      <c r="O96" s="95" t="s">
        <v>40</v>
      </c>
      <c r="P96" s="93" t="str">
        <f t="shared" si="1"/>
        <v>R</v>
      </c>
      <c r="Q96" s="90" t="s">
        <v>75</v>
      </c>
      <c r="R96" s="148"/>
      <c r="S96" s="148"/>
      <c r="T96" s="189"/>
      <c r="U96" s="216"/>
      <c r="V96" s="209" t="s">
        <v>2255</v>
      </c>
      <c r="W96" s="213" t="s">
        <v>2225</v>
      </c>
      <c r="X96" s="213" t="s">
        <v>2261</v>
      </c>
      <c r="Y96" s="90">
        <v>7</v>
      </c>
    </row>
    <row r="97" spans="1:25" ht="30.6" customHeight="1" x14ac:dyDescent="0.2">
      <c r="A97" s="90">
        <v>96</v>
      </c>
      <c r="B97" s="115" t="s">
        <v>566</v>
      </c>
      <c r="C97" s="115" t="s">
        <v>567</v>
      </c>
      <c r="D97" s="191" t="s">
        <v>5622</v>
      </c>
      <c r="E97" s="80" t="s">
        <v>4248</v>
      </c>
      <c r="F97" s="370" t="s">
        <v>672</v>
      </c>
      <c r="G97" s="105" t="s">
        <v>595</v>
      </c>
      <c r="H97" s="106" t="s">
        <v>1410</v>
      </c>
      <c r="I97" s="106" t="s">
        <v>546</v>
      </c>
      <c r="J97" s="78" t="s">
        <v>1487</v>
      </c>
      <c r="K97" s="364">
        <v>100</v>
      </c>
      <c r="L97" s="364">
        <v>100</v>
      </c>
      <c r="M97" s="78" t="s">
        <v>1488</v>
      </c>
      <c r="N97" s="364">
        <v>2024</v>
      </c>
      <c r="O97" s="95" t="s">
        <v>41</v>
      </c>
      <c r="P97" s="93" t="str">
        <f t="shared" si="1"/>
        <v>R</v>
      </c>
      <c r="Q97" s="90" t="s">
        <v>75</v>
      </c>
      <c r="R97" s="148"/>
      <c r="S97" s="148"/>
      <c r="T97" s="189"/>
      <c r="U97" s="216"/>
      <c r="V97" s="209" t="s">
        <v>2262</v>
      </c>
      <c r="W97" s="213" t="s">
        <v>2242</v>
      </c>
      <c r="X97" s="213" t="s">
        <v>2263</v>
      </c>
      <c r="Y97" s="90">
        <v>7</v>
      </c>
    </row>
    <row r="98" spans="1:25" ht="30.6" customHeight="1" x14ac:dyDescent="0.2">
      <c r="A98" s="90">
        <v>97</v>
      </c>
      <c r="B98" s="115" t="s">
        <v>566</v>
      </c>
      <c r="C98" s="115" t="s">
        <v>567</v>
      </c>
      <c r="D98" s="191" t="s">
        <v>5622</v>
      </c>
      <c r="E98" s="80" t="s">
        <v>4249</v>
      </c>
      <c r="F98" s="370" t="s">
        <v>672</v>
      </c>
      <c r="G98" s="105" t="s">
        <v>595</v>
      </c>
      <c r="H98" s="106" t="s">
        <v>1414</v>
      </c>
      <c r="I98" s="106" t="s">
        <v>546</v>
      </c>
      <c r="J98" s="78" t="s">
        <v>4089</v>
      </c>
      <c r="K98" s="364">
        <v>85</v>
      </c>
      <c r="L98" s="364">
        <v>85</v>
      </c>
      <c r="M98" s="78" t="s">
        <v>1488</v>
      </c>
      <c r="N98" s="364">
        <v>2024</v>
      </c>
      <c r="O98" s="95" t="s">
        <v>42</v>
      </c>
      <c r="P98" s="93" t="str">
        <f t="shared" si="1"/>
        <v>R</v>
      </c>
      <c r="Q98" s="90" t="s">
        <v>75</v>
      </c>
      <c r="R98" s="148"/>
      <c r="S98" s="148"/>
      <c r="T98" s="189"/>
      <c r="U98" s="216"/>
      <c r="V98" s="209"/>
      <c r="W98" s="209" t="s">
        <v>2264</v>
      </c>
      <c r="X98" s="213" t="s">
        <v>2245</v>
      </c>
      <c r="Y98" s="90">
        <v>7</v>
      </c>
    </row>
    <row r="99" spans="1:25" ht="30.6" customHeight="1" x14ac:dyDescent="0.2">
      <c r="A99" s="90">
        <v>98</v>
      </c>
      <c r="B99" s="115" t="s">
        <v>566</v>
      </c>
      <c r="C99" s="115" t="s">
        <v>567</v>
      </c>
      <c r="D99" s="191" t="s">
        <v>5622</v>
      </c>
      <c r="E99" s="363" t="s">
        <v>4250</v>
      </c>
      <c r="F99" s="123" t="s">
        <v>672</v>
      </c>
      <c r="G99" s="102" t="s">
        <v>595</v>
      </c>
      <c r="H99" s="114" t="s">
        <v>4251</v>
      </c>
      <c r="I99" s="114" t="s">
        <v>546</v>
      </c>
      <c r="J99" s="78" t="s">
        <v>4089</v>
      </c>
      <c r="K99" s="364">
        <v>20</v>
      </c>
      <c r="L99" s="364">
        <v>35</v>
      </c>
      <c r="M99" s="78" t="s">
        <v>1488</v>
      </c>
      <c r="N99" s="364">
        <v>2024</v>
      </c>
      <c r="O99" s="95" t="s">
        <v>45</v>
      </c>
      <c r="P99" s="93" t="str">
        <f t="shared" si="1"/>
        <v>R</v>
      </c>
      <c r="Q99" s="90" t="s">
        <v>75</v>
      </c>
      <c r="R99" s="148"/>
      <c r="S99" s="148"/>
      <c r="T99" s="189"/>
      <c r="U99" s="216" t="s">
        <v>2246</v>
      </c>
      <c r="V99" s="209"/>
      <c r="W99" s="209" t="s">
        <v>2265</v>
      </c>
      <c r="X99" s="213" t="s">
        <v>2266</v>
      </c>
      <c r="Y99" s="90">
        <v>7</v>
      </c>
    </row>
    <row r="100" spans="1:25" ht="30.6" customHeight="1" x14ac:dyDescent="0.2">
      <c r="A100" s="90">
        <v>99</v>
      </c>
      <c r="B100" s="115" t="s">
        <v>566</v>
      </c>
      <c r="C100" s="115" t="s">
        <v>567</v>
      </c>
      <c r="D100" s="191" t="s">
        <v>5622</v>
      </c>
      <c r="E100" s="327" t="s">
        <v>4252</v>
      </c>
      <c r="F100" s="82" t="s">
        <v>672</v>
      </c>
      <c r="G100" s="105" t="s">
        <v>595</v>
      </c>
      <c r="H100" s="106" t="s">
        <v>1412</v>
      </c>
      <c r="I100" s="106" t="s">
        <v>4253</v>
      </c>
      <c r="J100" s="78" t="s">
        <v>4089</v>
      </c>
      <c r="K100" s="364">
        <v>15</v>
      </c>
      <c r="L100" s="364">
        <v>20</v>
      </c>
      <c r="M100" s="78" t="s">
        <v>1488</v>
      </c>
      <c r="N100" s="364">
        <v>2024</v>
      </c>
      <c r="O100" s="107" t="s">
        <v>218</v>
      </c>
      <c r="P100" s="93" t="str">
        <f t="shared" si="1"/>
        <v>R</v>
      </c>
      <c r="Q100" s="90" t="s">
        <v>75</v>
      </c>
      <c r="R100" s="148"/>
      <c r="S100" s="148"/>
      <c r="T100" s="189"/>
      <c r="U100" s="216" t="s">
        <v>2246</v>
      </c>
      <c r="V100" s="209"/>
      <c r="W100" s="213" t="s">
        <v>2249</v>
      </c>
      <c r="X100" s="209" t="s">
        <v>2267</v>
      </c>
      <c r="Y100" s="90">
        <v>7</v>
      </c>
    </row>
    <row r="101" spans="1:25" ht="30.6" customHeight="1" x14ac:dyDescent="0.2">
      <c r="A101" s="90">
        <v>100</v>
      </c>
      <c r="B101" s="115" t="s">
        <v>566</v>
      </c>
      <c r="C101" s="115" t="s">
        <v>567</v>
      </c>
      <c r="D101" s="191" t="s">
        <v>5625</v>
      </c>
      <c r="E101" s="80" t="s">
        <v>4062</v>
      </c>
      <c r="F101" s="82" t="s">
        <v>678</v>
      </c>
      <c r="G101" s="105" t="s">
        <v>474</v>
      </c>
      <c r="H101" s="106" t="s">
        <v>1432</v>
      </c>
      <c r="I101" s="106" t="s">
        <v>4063</v>
      </c>
      <c r="J101" s="78" t="s">
        <v>546</v>
      </c>
      <c r="K101" s="78" t="s">
        <v>546</v>
      </c>
      <c r="L101" s="78" t="s">
        <v>546</v>
      </c>
      <c r="M101" s="78" t="s">
        <v>1488</v>
      </c>
      <c r="N101" s="364">
        <v>2021</v>
      </c>
      <c r="O101" s="85" t="s">
        <v>79</v>
      </c>
      <c r="P101" s="93" t="str">
        <f t="shared" si="1"/>
        <v>R</v>
      </c>
      <c r="Q101" s="90" t="s">
        <v>75</v>
      </c>
      <c r="R101" s="140"/>
      <c r="S101" s="140"/>
      <c r="T101" s="189"/>
      <c r="U101" s="216" t="s">
        <v>2268</v>
      </c>
      <c r="V101" s="209" t="s">
        <v>2269</v>
      </c>
      <c r="W101" s="209" t="s">
        <v>2270</v>
      </c>
      <c r="X101" s="213" t="s">
        <v>2271</v>
      </c>
      <c r="Y101" s="90">
        <v>1</v>
      </c>
    </row>
    <row r="102" spans="1:25" ht="30.6" customHeight="1" x14ac:dyDescent="0.2">
      <c r="A102" s="90">
        <v>101</v>
      </c>
      <c r="B102" s="115" t="s">
        <v>566</v>
      </c>
      <c r="C102" s="115" t="s">
        <v>567</v>
      </c>
      <c r="D102" s="191" t="s">
        <v>5624</v>
      </c>
      <c r="E102" s="80" t="s">
        <v>4064</v>
      </c>
      <c r="F102" s="82" t="s">
        <v>679</v>
      </c>
      <c r="G102" s="105" t="s">
        <v>474</v>
      </c>
      <c r="H102" s="106" t="s">
        <v>1430</v>
      </c>
      <c r="I102" s="106" t="s">
        <v>4065</v>
      </c>
      <c r="J102" s="78" t="s">
        <v>546</v>
      </c>
      <c r="K102" s="78" t="s">
        <v>546</v>
      </c>
      <c r="L102" s="78" t="s">
        <v>546</v>
      </c>
      <c r="M102" s="78" t="s">
        <v>1488</v>
      </c>
      <c r="N102" s="364">
        <v>2021</v>
      </c>
      <c r="O102" s="82" t="s">
        <v>46</v>
      </c>
      <c r="P102" s="93" t="str">
        <f t="shared" si="1"/>
        <v>R</v>
      </c>
      <c r="Q102" s="90" t="s">
        <v>75</v>
      </c>
      <c r="R102" s="140"/>
      <c r="S102" s="140"/>
      <c r="T102" s="189"/>
      <c r="U102" s="212" t="s">
        <v>2272</v>
      </c>
      <c r="V102" s="209"/>
      <c r="W102" s="209" t="s">
        <v>2273</v>
      </c>
      <c r="X102" s="213" t="s">
        <v>2274</v>
      </c>
      <c r="Y102" s="90">
        <v>1</v>
      </c>
    </row>
    <row r="103" spans="1:25" ht="30.6" customHeight="1" x14ac:dyDescent="0.2">
      <c r="A103" s="90">
        <v>102</v>
      </c>
      <c r="B103" s="115" t="s">
        <v>566</v>
      </c>
      <c r="C103" s="115" t="s">
        <v>567</v>
      </c>
      <c r="D103" s="191" t="s">
        <v>5625</v>
      </c>
      <c r="E103" s="80" t="s">
        <v>3602</v>
      </c>
      <c r="F103" s="82" t="s">
        <v>678</v>
      </c>
      <c r="G103" s="105" t="s">
        <v>474</v>
      </c>
      <c r="H103" s="106" t="s">
        <v>1434</v>
      </c>
      <c r="I103" s="106" t="s">
        <v>4066</v>
      </c>
      <c r="J103" s="78" t="s">
        <v>546</v>
      </c>
      <c r="K103" s="78" t="s">
        <v>546</v>
      </c>
      <c r="L103" s="78" t="s">
        <v>546</v>
      </c>
      <c r="M103" s="78" t="s">
        <v>1488</v>
      </c>
      <c r="N103" s="364">
        <v>2022</v>
      </c>
      <c r="O103" s="79" t="s">
        <v>47</v>
      </c>
      <c r="P103" s="93" t="str">
        <f t="shared" si="1"/>
        <v>R</v>
      </c>
      <c r="Q103" s="90" t="s">
        <v>75</v>
      </c>
      <c r="R103" s="140"/>
      <c r="S103" s="140"/>
      <c r="T103" s="189"/>
      <c r="U103" s="216" t="s">
        <v>2268</v>
      </c>
      <c r="V103" s="209"/>
      <c r="W103" s="209" t="s">
        <v>2275</v>
      </c>
      <c r="X103" s="209" t="s">
        <v>2276</v>
      </c>
      <c r="Y103" s="90">
        <v>3</v>
      </c>
    </row>
    <row r="104" spans="1:25" ht="30.6" customHeight="1" x14ac:dyDescent="0.2">
      <c r="A104" s="90">
        <v>103</v>
      </c>
      <c r="B104" s="115" t="s">
        <v>566</v>
      </c>
      <c r="C104" s="115" t="s">
        <v>567</v>
      </c>
      <c r="D104" s="191" t="s">
        <v>5624</v>
      </c>
      <c r="E104" s="80" t="s">
        <v>3468</v>
      </c>
      <c r="F104" s="82" t="s">
        <v>679</v>
      </c>
      <c r="G104" s="105" t="s">
        <v>474</v>
      </c>
      <c r="H104" s="106" t="s">
        <v>4067</v>
      </c>
      <c r="I104" s="106" t="s">
        <v>4068</v>
      </c>
      <c r="J104" s="78" t="s">
        <v>546</v>
      </c>
      <c r="K104" s="78" t="s">
        <v>546</v>
      </c>
      <c r="L104" s="78" t="s">
        <v>546</v>
      </c>
      <c r="M104" s="78" t="s">
        <v>1485</v>
      </c>
      <c r="N104" s="364">
        <v>2022</v>
      </c>
      <c r="O104" s="85" t="s">
        <v>78</v>
      </c>
      <c r="P104" s="93" t="str">
        <f t="shared" si="1"/>
        <v>R</v>
      </c>
      <c r="Q104" s="90" t="s">
        <v>75</v>
      </c>
      <c r="R104" s="140"/>
      <c r="S104" s="140"/>
      <c r="T104" s="189"/>
      <c r="U104" s="216" t="s">
        <v>3567</v>
      </c>
      <c r="V104" s="209"/>
      <c r="W104" s="209" t="s">
        <v>2277</v>
      </c>
      <c r="X104" s="213" t="s">
        <v>2278</v>
      </c>
      <c r="Y104" s="90">
        <v>2</v>
      </c>
    </row>
    <row r="105" spans="1:25" ht="30.6" customHeight="1" x14ac:dyDescent="0.2">
      <c r="A105" s="90">
        <v>104</v>
      </c>
      <c r="B105" s="115" t="s">
        <v>566</v>
      </c>
      <c r="C105" s="115" t="s">
        <v>567</v>
      </c>
      <c r="D105" s="191" t="s">
        <v>5625</v>
      </c>
      <c r="E105" s="80" t="s">
        <v>3470</v>
      </c>
      <c r="F105" s="82" t="s">
        <v>678</v>
      </c>
      <c r="G105" s="105" t="s">
        <v>474</v>
      </c>
      <c r="H105" s="106" t="s">
        <v>4069</v>
      </c>
      <c r="I105" s="106" t="s">
        <v>4070</v>
      </c>
      <c r="J105" s="78" t="s">
        <v>546</v>
      </c>
      <c r="K105" s="78" t="s">
        <v>546</v>
      </c>
      <c r="L105" s="78" t="s">
        <v>546</v>
      </c>
      <c r="M105" s="78" t="s">
        <v>1485</v>
      </c>
      <c r="N105" s="364">
        <v>2022</v>
      </c>
      <c r="O105" s="79" t="s">
        <v>48</v>
      </c>
      <c r="P105" s="93" t="str">
        <f t="shared" si="1"/>
        <v>R</v>
      </c>
      <c r="Q105" s="90" t="s">
        <v>75</v>
      </c>
      <c r="R105" s="140"/>
      <c r="S105" s="140"/>
      <c r="T105" s="189"/>
      <c r="U105" s="215" t="s">
        <v>3568</v>
      </c>
      <c r="V105" s="209" t="s">
        <v>2279</v>
      </c>
      <c r="W105" s="209" t="s">
        <v>2280</v>
      </c>
      <c r="X105" s="213" t="s">
        <v>2281</v>
      </c>
      <c r="Y105" s="90">
        <v>2</v>
      </c>
    </row>
    <row r="106" spans="1:25" ht="30.6" customHeight="1" x14ac:dyDescent="0.2">
      <c r="A106" s="90">
        <v>105</v>
      </c>
      <c r="B106" s="115" t="s">
        <v>566</v>
      </c>
      <c r="C106" s="115" t="s">
        <v>567</v>
      </c>
      <c r="D106" s="191" t="s">
        <v>5624</v>
      </c>
      <c r="E106" s="80" t="s">
        <v>3603</v>
      </c>
      <c r="F106" s="82" t="s">
        <v>679</v>
      </c>
      <c r="G106" s="105" t="s">
        <v>595</v>
      </c>
      <c r="H106" s="106" t="s">
        <v>1425</v>
      </c>
      <c r="I106" s="106" t="s">
        <v>546</v>
      </c>
      <c r="J106" s="78" t="s">
        <v>1487</v>
      </c>
      <c r="K106" s="374">
        <v>2150908</v>
      </c>
      <c r="L106" s="374">
        <v>2581090</v>
      </c>
      <c r="M106" s="78" t="s">
        <v>1488</v>
      </c>
      <c r="N106" s="364">
        <v>2022</v>
      </c>
      <c r="O106" s="82" t="s">
        <v>49</v>
      </c>
      <c r="P106" s="93" t="str">
        <f t="shared" si="1"/>
        <v>R</v>
      </c>
      <c r="Q106" s="90" t="s">
        <v>75</v>
      </c>
      <c r="R106" s="140"/>
      <c r="S106" s="140"/>
      <c r="T106" s="189"/>
      <c r="U106" s="212" t="s">
        <v>2272</v>
      </c>
      <c r="V106" s="209"/>
      <c r="W106" s="209" t="s">
        <v>2282</v>
      </c>
      <c r="X106" s="213" t="s">
        <v>2283</v>
      </c>
      <c r="Y106" s="90">
        <v>3</v>
      </c>
    </row>
    <row r="107" spans="1:25" ht="30.6" customHeight="1" x14ac:dyDescent="0.2">
      <c r="A107" s="90">
        <v>106</v>
      </c>
      <c r="B107" s="115" t="s">
        <v>566</v>
      </c>
      <c r="C107" s="115" t="s">
        <v>567</v>
      </c>
      <c r="D107" s="191" t="s">
        <v>5624</v>
      </c>
      <c r="E107" s="80" t="s">
        <v>3604</v>
      </c>
      <c r="F107" s="82" t="s">
        <v>679</v>
      </c>
      <c r="G107" s="105" t="s">
        <v>595</v>
      </c>
      <c r="H107" s="106" t="s">
        <v>1426</v>
      </c>
      <c r="I107" s="106" t="s">
        <v>546</v>
      </c>
      <c r="J107" s="78" t="s">
        <v>1487</v>
      </c>
      <c r="K107" s="374">
        <v>126500</v>
      </c>
      <c r="L107" s="374">
        <v>132825</v>
      </c>
      <c r="M107" s="78" t="s">
        <v>1488</v>
      </c>
      <c r="N107" s="364">
        <v>2022</v>
      </c>
      <c r="O107" s="82" t="s">
        <v>50</v>
      </c>
      <c r="P107" s="93" t="str">
        <f t="shared" si="1"/>
        <v>R</v>
      </c>
      <c r="Q107" s="90" t="s">
        <v>75</v>
      </c>
      <c r="R107" s="140"/>
      <c r="S107" s="140"/>
      <c r="T107" s="189"/>
      <c r="U107" s="212" t="s">
        <v>2272</v>
      </c>
      <c r="V107" s="209" t="s">
        <v>2284</v>
      </c>
      <c r="W107" s="209" t="s">
        <v>2285</v>
      </c>
      <c r="X107" s="209" t="s">
        <v>2286</v>
      </c>
      <c r="Y107" s="90">
        <v>3</v>
      </c>
    </row>
    <row r="108" spans="1:25" ht="30.6" customHeight="1" x14ac:dyDescent="0.2">
      <c r="A108" s="90">
        <v>107</v>
      </c>
      <c r="B108" s="115" t="s">
        <v>566</v>
      </c>
      <c r="C108" s="115" t="s">
        <v>567</v>
      </c>
      <c r="D108" s="191" t="s">
        <v>5624</v>
      </c>
      <c r="E108" s="310" t="s">
        <v>3605</v>
      </c>
      <c r="F108" s="123" t="s">
        <v>679</v>
      </c>
      <c r="G108" s="102" t="s">
        <v>595</v>
      </c>
      <c r="H108" s="114" t="s">
        <v>1427</v>
      </c>
      <c r="I108" s="114" t="s">
        <v>546</v>
      </c>
      <c r="J108" s="78" t="s">
        <v>4071</v>
      </c>
      <c r="K108" s="374">
        <v>2130000000</v>
      </c>
      <c r="L108" s="374">
        <v>2449500000</v>
      </c>
      <c r="M108" s="78" t="s">
        <v>1488</v>
      </c>
      <c r="N108" s="364">
        <v>2022</v>
      </c>
      <c r="O108" s="123" t="s">
        <v>51</v>
      </c>
      <c r="P108" s="93" t="str">
        <f t="shared" si="1"/>
        <v>R</v>
      </c>
      <c r="Q108" s="90" t="s">
        <v>75</v>
      </c>
      <c r="R108" s="148"/>
      <c r="S108" s="148"/>
      <c r="T108" s="189"/>
      <c r="U108" s="212" t="s">
        <v>2272</v>
      </c>
      <c r="V108" s="209"/>
      <c r="W108" s="209" t="s">
        <v>2287</v>
      </c>
      <c r="X108" s="213" t="s">
        <v>2288</v>
      </c>
      <c r="Y108" s="90">
        <v>3</v>
      </c>
    </row>
    <row r="109" spans="1:25" ht="30.6" customHeight="1" x14ac:dyDescent="0.2">
      <c r="A109" s="90">
        <v>108</v>
      </c>
      <c r="B109" s="115" t="s">
        <v>566</v>
      </c>
      <c r="C109" s="115" t="s">
        <v>567</v>
      </c>
      <c r="D109" s="191" t="s">
        <v>5627</v>
      </c>
      <c r="E109" s="80" t="s">
        <v>4072</v>
      </c>
      <c r="F109" s="82" t="s">
        <v>690</v>
      </c>
      <c r="G109" s="105" t="s">
        <v>474</v>
      </c>
      <c r="H109" s="106" t="s">
        <v>1442</v>
      </c>
      <c r="I109" s="106" t="s">
        <v>4073</v>
      </c>
      <c r="J109" s="78" t="s">
        <v>546</v>
      </c>
      <c r="K109" s="78" t="s">
        <v>546</v>
      </c>
      <c r="L109" s="78" t="s">
        <v>546</v>
      </c>
      <c r="M109" s="78" t="s">
        <v>1485</v>
      </c>
      <c r="N109" s="364">
        <v>2024</v>
      </c>
      <c r="O109" s="85" t="s">
        <v>1473</v>
      </c>
      <c r="P109" s="93" t="str">
        <f t="shared" si="1"/>
        <v>R</v>
      </c>
      <c r="Q109" s="90" t="s">
        <v>75</v>
      </c>
      <c r="R109" s="148"/>
      <c r="S109" s="148"/>
      <c r="T109" s="189"/>
      <c r="U109" s="216" t="s">
        <v>2268</v>
      </c>
      <c r="V109" s="209"/>
      <c r="W109" s="209" t="s">
        <v>2289</v>
      </c>
      <c r="X109" s="209" t="s">
        <v>2290</v>
      </c>
      <c r="Y109" s="90">
        <v>6</v>
      </c>
    </row>
    <row r="110" spans="1:25" ht="30.6" customHeight="1" x14ac:dyDescent="0.2">
      <c r="A110" s="90">
        <v>109</v>
      </c>
      <c r="B110" s="115" t="s">
        <v>566</v>
      </c>
      <c r="C110" s="115" t="s">
        <v>567</v>
      </c>
      <c r="D110" s="191" t="s">
        <v>5624</v>
      </c>
      <c r="E110" s="80" t="s">
        <v>4074</v>
      </c>
      <c r="F110" s="82" t="s">
        <v>679</v>
      </c>
      <c r="G110" s="105" t="s">
        <v>595</v>
      </c>
      <c r="H110" s="106" t="s">
        <v>1428</v>
      </c>
      <c r="I110" s="106" t="s">
        <v>546</v>
      </c>
      <c r="J110" s="78" t="s">
        <v>1487</v>
      </c>
      <c r="K110" s="364">
        <v>0</v>
      </c>
      <c r="L110" s="374">
        <v>2300000</v>
      </c>
      <c r="M110" s="78" t="s">
        <v>1485</v>
      </c>
      <c r="N110" s="364">
        <v>2023</v>
      </c>
      <c r="O110" s="82" t="s">
        <v>52</v>
      </c>
      <c r="P110" s="93" t="str">
        <f t="shared" si="1"/>
        <v>R</v>
      </c>
      <c r="Q110" s="90" t="s">
        <v>75</v>
      </c>
      <c r="R110" s="148"/>
      <c r="S110" s="148"/>
      <c r="T110" s="189"/>
      <c r="U110" s="212" t="s">
        <v>2272</v>
      </c>
      <c r="V110" s="209"/>
      <c r="W110" s="209" t="s">
        <v>2291</v>
      </c>
      <c r="X110" s="213" t="s">
        <v>2292</v>
      </c>
      <c r="Y110" s="90">
        <v>4</v>
      </c>
    </row>
    <row r="111" spans="1:25" ht="30.6" customHeight="1" x14ac:dyDescent="0.2">
      <c r="A111" s="90">
        <v>110</v>
      </c>
      <c r="B111" s="115" t="s">
        <v>566</v>
      </c>
      <c r="C111" s="115" t="s">
        <v>567</v>
      </c>
      <c r="D111" s="191" t="s">
        <v>5625</v>
      </c>
      <c r="E111" s="80" t="s">
        <v>4076</v>
      </c>
      <c r="F111" s="82" t="s">
        <v>678</v>
      </c>
      <c r="G111" s="105" t="s">
        <v>474</v>
      </c>
      <c r="H111" s="106" t="s">
        <v>1435</v>
      </c>
      <c r="I111" s="106" t="s">
        <v>4077</v>
      </c>
      <c r="J111" s="78" t="s">
        <v>546</v>
      </c>
      <c r="K111" s="78" t="s">
        <v>546</v>
      </c>
      <c r="L111" s="78" t="s">
        <v>546</v>
      </c>
      <c r="M111" s="78" t="s">
        <v>1488</v>
      </c>
      <c r="N111" s="364">
        <v>2023</v>
      </c>
      <c r="O111" s="122" t="s">
        <v>1467</v>
      </c>
      <c r="P111" s="93" t="str">
        <f t="shared" si="1"/>
        <v>R</v>
      </c>
      <c r="Q111" s="90" t="s">
        <v>75</v>
      </c>
      <c r="R111" s="148"/>
      <c r="S111" s="148"/>
      <c r="T111" s="189"/>
      <c r="U111" s="216" t="s">
        <v>2268</v>
      </c>
      <c r="V111" s="211" t="s">
        <v>2293</v>
      </c>
      <c r="W111" s="209" t="s">
        <v>2294</v>
      </c>
      <c r="X111" s="209" t="s">
        <v>2295</v>
      </c>
      <c r="Y111" s="90">
        <v>5</v>
      </c>
    </row>
    <row r="112" spans="1:25" ht="30.6" customHeight="1" x14ac:dyDescent="0.2">
      <c r="A112" s="90">
        <v>111</v>
      </c>
      <c r="B112" s="115" t="s">
        <v>566</v>
      </c>
      <c r="C112" s="115" t="s">
        <v>567</v>
      </c>
      <c r="D112" s="191" t="s">
        <v>5625</v>
      </c>
      <c r="E112" s="80" t="s">
        <v>4078</v>
      </c>
      <c r="F112" s="82" t="s">
        <v>678</v>
      </c>
      <c r="G112" s="105" t="s">
        <v>474</v>
      </c>
      <c r="H112" s="106" t="s">
        <v>4079</v>
      </c>
      <c r="I112" s="106" t="s">
        <v>4080</v>
      </c>
      <c r="J112" s="78" t="s">
        <v>546</v>
      </c>
      <c r="K112" s="78" t="s">
        <v>546</v>
      </c>
      <c r="L112" s="78" t="s">
        <v>546</v>
      </c>
      <c r="M112" s="78" t="s">
        <v>1485</v>
      </c>
      <c r="N112" s="364">
        <v>2024</v>
      </c>
      <c r="O112" s="117" t="s">
        <v>1468</v>
      </c>
      <c r="P112" s="93" t="str">
        <f t="shared" si="1"/>
        <v>R</v>
      </c>
      <c r="Q112" s="90" t="s">
        <v>75</v>
      </c>
      <c r="R112" s="148"/>
      <c r="S112" s="148"/>
      <c r="T112" s="189"/>
      <c r="U112" s="216"/>
      <c r="V112" s="209"/>
      <c r="W112" s="209" t="s">
        <v>2296</v>
      </c>
      <c r="X112" s="213" t="s">
        <v>2297</v>
      </c>
      <c r="Y112" s="90">
        <v>6</v>
      </c>
    </row>
    <row r="113" spans="1:25" ht="30.6" customHeight="1" x14ac:dyDescent="0.2">
      <c r="A113" s="90">
        <v>112</v>
      </c>
      <c r="B113" s="115" t="s">
        <v>566</v>
      </c>
      <c r="C113" s="115" t="s">
        <v>567</v>
      </c>
      <c r="D113" s="191" t="s">
        <v>5624</v>
      </c>
      <c r="E113" s="80" t="s">
        <v>4081</v>
      </c>
      <c r="F113" s="82" t="s">
        <v>679</v>
      </c>
      <c r="G113" s="105" t="s">
        <v>595</v>
      </c>
      <c r="H113" s="106" t="s">
        <v>1429</v>
      </c>
      <c r="I113" s="106" t="s">
        <v>546</v>
      </c>
      <c r="J113" s="78" t="s">
        <v>4082</v>
      </c>
      <c r="K113" s="364">
        <v>0</v>
      </c>
      <c r="L113" s="364">
        <v>4113</v>
      </c>
      <c r="M113" s="78" t="s">
        <v>1485</v>
      </c>
      <c r="N113" s="364">
        <v>2024</v>
      </c>
      <c r="O113" s="82" t="s">
        <v>53</v>
      </c>
      <c r="P113" s="93" t="str">
        <f t="shared" si="1"/>
        <v>R</v>
      </c>
      <c r="Q113" s="90" t="s">
        <v>75</v>
      </c>
      <c r="R113" s="148"/>
      <c r="S113" s="148"/>
      <c r="T113" s="189"/>
      <c r="U113" s="216"/>
      <c r="V113" s="209" t="s">
        <v>2298</v>
      </c>
      <c r="W113" s="213" t="s">
        <v>2299</v>
      </c>
      <c r="X113" s="213" t="s">
        <v>2300</v>
      </c>
      <c r="Y113" s="90">
        <v>6</v>
      </c>
    </row>
    <row r="114" spans="1:25" ht="30.6" customHeight="1" x14ac:dyDescent="0.2">
      <c r="A114" s="90">
        <v>113</v>
      </c>
      <c r="B114" s="115" t="s">
        <v>566</v>
      </c>
      <c r="C114" s="115" t="s">
        <v>567</v>
      </c>
      <c r="D114" s="191" t="s">
        <v>5624</v>
      </c>
      <c r="E114" s="80" t="s">
        <v>4083</v>
      </c>
      <c r="F114" s="82" t="s">
        <v>679</v>
      </c>
      <c r="G114" s="105" t="s">
        <v>595</v>
      </c>
      <c r="H114" s="106" t="s">
        <v>1425</v>
      </c>
      <c r="I114" s="106" t="s">
        <v>546</v>
      </c>
      <c r="J114" s="78" t="s">
        <v>1487</v>
      </c>
      <c r="K114" s="374">
        <v>2150908</v>
      </c>
      <c r="L114" s="374">
        <v>3011271</v>
      </c>
      <c r="M114" s="78" t="s">
        <v>1488</v>
      </c>
      <c r="N114" s="364">
        <v>2024</v>
      </c>
      <c r="O114" s="82" t="s">
        <v>54</v>
      </c>
      <c r="P114" s="93" t="str">
        <f t="shared" si="1"/>
        <v>R</v>
      </c>
      <c r="Q114" s="90" t="s">
        <v>75</v>
      </c>
      <c r="R114" s="148"/>
      <c r="S114" s="148"/>
      <c r="T114" s="189"/>
      <c r="U114" s="212" t="s">
        <v>2272</v>
      </c>
      <c r="V114" s="209"/>
      <c r="W114" s="209" t="s">
        <v>2301</v>
      </c>
      <c r="X114" s="213" t="s">
        <v>2302</v>
      </c>
      <c r="Y114" s="90">
        <v>7</v>
      </c>
    </row>
    <row r="115" spans="1:25" ht="30.6" customHeight="1" x14ac:dyDescent="0.2">
      <c r="A115" s="90">
        <v>114</v>
      </c>
      <c r="B115" s="115" t="s">
        <v>566</v>
      </c>
      <c r="C115" s="115" t="s">
        <v>567</v>
      </c>
      <c r="D115" s="191" t="s">
        <v>5624</v>
      </c>
      <c r="E115" s="80" t="s">
        <v>4084</v>
      </c>
      <c r="F115" s="82" t="s">
        <v>679</v>
      </c>
      <c r="G115" s="105" t="s">
        <v>595</v>
      </c>
      <c r="H115" s="106" t="s">
        <v>1427</v>
      </c>
      <c r="I115" s="106" t="s">
        <v>546</v>
      </c>
      <c r="J115" s="78" t="s">
        <v>4071</v>
      </c>
      <c r="K115" s="374">
        <v>2130000000</v>
      </c>
      <c r="L115" s="374">
        <v>2769000000</v>
      </c>
      <c r="M115" s="78" t="s">
        <v>1488</v>
      </c>
      <c r="N115" s="364">
        <v>2024</v>
      </c>
      <c r="O115" s="82" t="s">
        <v>55</v>
      </c>
      <c r="P115" s="93" t="str">
        <f t="shared" si="1"/>
        <v>R</v>
      </c>
      <c r="Q115" s="90" t="s">
        <v>75</v>
      </c>
      <c r="R115" s="148"/>
      <c r="S115" s="148"/>
      <c r="T115" s="189"/>
      <c r="U115" s="212" t="s">
        <v>2272</v>
      </c>
      <c r="V115" s="209"/>
      <c r="W115" s="209" t="s">
        <v>2303</v>
      </c>
      <c r="X115" s="213" t="s">
        <v>2304</v>
      </c>
      <c r="Y115" s="90">
        <v>7</v>
      </c>
    </row>
    <row r="116" spans="1:25" ht="30.6" customHeight="1" x14ac:dyDescent="0.2">
      <c r="A116" s="90">
        <v>115</v>
      </c>
      <c r="B116" s="115" t="s">
        <v>566</v>
      </c>
      <c r="C116" s="115" t="s">
        <v>567</v>
      </c>
      <c r="D116" s="191" t="s">
        <v>5625</v>
      </c>
      <c r="E116" s="80" t="s">
        <v>4085</v>
      </c>
      <c r="F116" s="82" t="s">
        <v>678</v>
      </c>
      <c r="G116" s="105" t="s">
        <v>474</v>
      </c>
      <c r="H116" s="106" t="s">
        <v>4086</v>
      </c>
      <c r="I116" s="106" t="s">
        <v>4087</v>
      </c>
      <c r="J116" s="78" t="s">
        <v>546</v>
      </c>
      <c r="K116" s="78" t="s">
        <v>546</v>
      </c>
      <c r="L116" s="78" t="s">
        <v>546</v>
      </c>
      <c r="M116" s="78" t="s">
        <v>1485</v>
      </c>
      <c r="N116" s="364">
        <v>2025</v>
      </c>
      <c r="O116" s="122" t="s">
        <v>1471</v>
      </c>
      <c r="P116" s="93" t="str">
        <f t="shared" si="1"/>
        <v>R</v>
      </c>
      <c r="Q116" s="90" t="s">
        <v>75</v>
      </c>
      <c r="R116" s="148"/>
      <c r="S116" s="148"/>
      <c r="T116" s="189"/>
      <c r="U116" s="216"/>
      <c r="V116" s="209"/>
      <c r="W116" s="209" t="s">
        <v>2305</v>
      </c>
      <c r="X116" s="209" t="s">
        <v>2306</v>
      </c>
      <c r="Y116" s="90">
        <v>8</v>
      </c>
    </row>
    <row r="117" spans="1:25" ht="30.6" customHeight="1" x14ac:dyDescent="0.2">
      <c r="A117" s="90">
        <v>116</v>
      </c>
      <c r="B117" s="115" t="s">
        <v>566</v>
      </c>
      <c r="C117" s="115" t="s">
        <v>567</v>
      </c>
      <c r="D117" s="191" t="s">
        <v>5624</v>
      </c>
      <c r="E117" s="80" t="s">
        <v>4088</v>
      </c>
      <c r="F117" s="82" t="s">
        <v>679</v>
      </c>
      <c r="G117" s="105" t="s">
        <v>595</v>
      </c>
      <c r="H117" s="106" t="s">
        <v>1431</v>
      </c>
      <c r="I117" s="106" t="s">
        <v>546</v>
      </c>
      <c r="J117" s="78" t="s">
        <v>4089</v>
      </c>
      <c r="K117" s="364">
        <v>0</v>
      </c>
      <c r="L117" s="364">
        <v>-5</v>
      </c>
      <c r="M117" s="78" t="s">
        <v>1488</v>
      </c>
      <c r="N117" s="364">
        <v>2025</v>
      </c>
      <c r="O117" s="85" t="s">
        <v>77</v>
      </c>
      <c r="P117" s="93" t="str">
        <f t="shared" si="1"/>
        <v>R</v>
      </c>
      <c r="Q117" s="90" t="s">
        <v>75</v>
      </c>
      <c r="R117" s="148"/>
      <c r="S117" s="148"/>
      <c r="T117" s="189"/>
      <c r="U117" s="212" t="s">
        <v>2307</v>
      </c>
      <c r="V117" s="209" t="s">
        <v>2308</v>
      </c>
      <c r="W117" s="209" t="s">
        <v>2309</v>
      </c>
      <c r="X117" s="209" t="s">
        <v>2310</v>
      </c>
      <c r="Y117" s="90">
        <v>9</v>
      </c>
    </row>
    <row r="118" spans="1:25" ht="30.6" customHeight="1" x14ac:dyDescent="0.2">
      <c r="A118" s="90">
        <v>117</v>
      </c>
      <c r="B118" s="115" t="s">
        <v>566</v>
      </c>
      <c r="C118" s="115" t="s">
        <v>567</v>
      </c>
      <c r="D118" s="191" t="s">
        <v>5627</v>
      </c>
      <c r="E118" s="310" t="s">
        <v>4090</v>
      </c>
      <c r="F118" s="82" t="s">
        <v>690</v>
      </c>
      <c r="G118" s="102" t="s">
        <v>595</v>
      </c>
      <c r="H118" s="114" t="s">
        <v>1443</v>
      </c>
      <c r="I118" s="102" t="s">
        <v>546</v>
      </c>
      <c r="J118" s="92" t="s">
        <v>1487</v>
      </c>
      <c r="K118" s="367">
        <v>0</v>
      </c>
      <c r="L118" s="522">
        <v>18000</v>
      </c>
      <c r="M118" s="92" t="s">
        <v>1497</v>
      </c>
      <c r="N118" s="367">
        <v>2026</v>
      </c>
      <c r="O118" s="100" t="s">
        <v>56</v>
      </c>
      <c r="P118" s="93" t="str">
        <f t="shared" si="1"/>
        <v>R</v>
      </c>
      <c r="Q118" s="90" t="s">
        <v>75</v>
      </c>
      <c r="R118" s="148"/>
      <c r="S118" s="148"/>
      <c r="T118" s="189"/>
      <c r="U118" s="216" t="s">
        <v>2268</v>
      </c>
      <c r="V118" s="209"/>
      <c r="W118" s="209" t="s">
        <v>2311</v>
      </c>
      <c r="X118" s="213" t="s">
        <v>2312</v>
      </c>
      <c r="Y118" s="90">
        <v>10</v>
      </c>
    </row>
    <row r="119" spans="1:25" ht="30.6" customHeight="1" x14ac:dyDescent="0.2">
      <c r="A119" s="90">
        <v>118</v>
      </c>
      <c r="B119" s="115" t="s">
        <v>566</v>
      </c>
      <c r="C119" s="115" t="s">
        <v>567</v>
      </c>
      <c r="D119" s="191" t="s">
        <v>5627</v>
      </c>
      <c r="E119" s="80" t="s">
        <v>4091</v>
      </c>
      <c r="F119" s="82" t="s">
        <v>690</v>
      </c>
      <c r="G119" s="105" t="s">
        <v>474</v>
      </c>
      <c r="H119" s="106" t="s">
        <v>1444</v>
      </c>
      <c r="I119" s="106" t="s">
        <v>64</v>
      </c>
      <c r="J119" s="78" t="s">
        <v>546</v>
      </c>
      <c r="K119" s="78" t="s">
        <v>546</v>
      </c>
      <c r="L119" s="78" t="s">
        <v>546</v>
      </c>
      <c r="M119" s="78" t="s">
        <v>1485</v>
      </c>
      <c r="N119" s="364">
        <v>2026</v>
      </c>
      <c r="O119" s="85" t="s">
        <v>1474</v>
      </c>
      <c r="P119" s="93" t="str">
        <f t="shared" si="1"/>
        <v>R</v>
      </c>
      <c r="Q119" s="90" t="s">
        <v>75</v>
      </c>
      <c r="R119" s="148"/>
      <c r="S119" s="148"/>
      <c r="T119" s="189"/>
      <c r="U119" s="216" t="s">
        <v>2268</v>
      </c>
      <c r="V119" s="209"/>
      <c r="W119" s="209" t="s">
        <v>2313</v>
      </c>
      <c r="X119" s="209" t="s">
        <v>2314</v>
      </c>
      <c r="Y119" s="90">
        <v>10</v>
      </c>
    </row>
    <row r="120" spans="1:25" ht="30.6" customHeight="1" x14ac:dyDescent="0.2">
      <c r="A120" s="90">
        <v>119</v>
      </c>
      <c r="B120" s="115" t="s">
        <v>566</v>
      </c>
      <c r="C120" s="115" t="s">
        <v>567</v>
      </c>
      <c r="D120" s="191" t="s">
        <v>5626</v>
      </c>
      <c r="E120" s="80" t="s">
        <v>4092</v>
      </c>
      <c r="F120" s="82" t="s">
        <v>693</v>
      </c>
      <c r="G120" s="105" t="s">
        <v>474</v>
      </c>
      <c r="H120" s="106" t="s">
        <v>1439</v>
      </c>
      <c r="I120" s="106" t="s">
        <v>4093</v>
      </c>
      <c r="J120" s="78" t="s">
        <v>546</v>
      </c>
      <c r="K120" s="78" t="s">
        <v>546</v>
      </c>
      <c r="L120" s="78" t="s">
        <v>546</v>
      </c>
      <c r="M120" s="78" t="s">
        <v>1497</v>
      </c>
      <c r="N120" s="364">
        <v>2026</v>
      </c>
      <c r="O120" s="528" t="s">
        <v>65</v>
      </c>
      <c r="P120" s="93" t="str">
        <f t="shared" si="1"/>
        <v>R</v>
      </c>
      <c r="Q120" s="90" t="s">
        <v>75</v>
      </c>
      <c r="R120" s="148"/>
      <c r="S120" s="148"/>
      <c r="T120" s="189"/>
      <c r="U120" s="216" t="s">
        <v>2315</v>
      </c>
      <c r="V120" s="211" t="s">
        <v>2316</v>
      </c>
      <c r="W120" s="213" t="s">
        <v>2317</v>
      </c>
      <c r="X120" s="209" t="s">
        <v>2318</v>
      </c>
      <c r="Y120" s="90">
        <v>10</v>
      </c>
    </row>
    <row r="121" spans="1:25" ht="30.6" customHeight="1" x14ac:dyDescent="0.2">
      <c r="A121" s="90">
        <v>120</v>
      </c>
      <c r="B121" s="115" t="s">
        <v>566</v>
      </c>
      <c r="C121" s="115" t="s">
        <v>567</v>
      </c>
      <c r="D121" s="191" t="s">
        <v>5626</v>
      </c>
      <c r="E121" s="80" t="s">
        <v>4095</v>
      </c>
      <c r="F121" s="82" t="s">
        <v>693</v>
      </c>
      <c r="G121" s="105" t="s">
        <v>474</v>
      </c>
      <c r="H121" s="105" t="s">
        <v>1439</v>
      </c>
      <c r="I121" s="106" t="s">
        <v>4096</v>
      </c>
      <c r="J121" s="78" t="s">
        <v>546</v>
      </c>
      <c r="K121" s="78" t="s">
        <v>546</v>
      </c>
      <c r="L121" s="78" t="s">
        <v>546</v>
      </c>
      <c r="M121" s="78" t="s">
        <v>1497</v>
      </c>
      <c r="N121" s="364">
        <v>2026</v>
      </c>
      <c r="O121" s="79" t="s">
        <v>57</v>
      </c>
      <c r="P121" s="93" t="str">
        <f t="shared" si="1"/>
        <v>R</v>
      </c>
      <c r="Q121" s="90" t="s">
        <v>75</v>
      </c>
      <c r="R121" s="148"/>
      <c r="S121" s="148"/>
      <c r="T121" s="189"/>
      <c r="U121" s="216" t="s">
        <v>2268</v>
      </c>
      <c r="V121" s="209"/>
      <c r="W121" s="213" t="s">
        <v>2038</v>
      </c>
      <c r="X121" s="209" t="s">
        <v>2319</v>
      </c>
      <c r="Y121" s="90">
        <v>10</v>
      </c>
    </row>
    <row r="122" spans="1:25" ht="30.6" customHeight="1" x14ac:dyDescent="0.2">
      <c r="A122" s="90">
        <v>121</v>
      </c>
      <c r="B122" s="115" t="s">
        <v>566</v>
      </c>
      <c r="C122" s="115" t="s">
        <v>567</v>
      </c>
      <c r="D122" s="191" t="s">
        <v>5624</v>
      </c>
      <c r="E122" s="80" t="s">
        <v>4097</v>
      </c>
      <c r="F122" s="82" t="s">
        <v>679</v>
      </c>
      <c r="G122" s="105" t="s">
        <v>595</v>
      </c>
      <c r="H122" s="105" t="s">
        <v>1431</v>
      </c>
      <c r="I122" s="105" t="s">
        <v>546</v>
      </c>
      <c r="J122" s="78" t="s">
        <v>4089</v>
      </c>
      <c r="K122" s="364">
        <v>0</v>
      </c>
      <c r="L122" s="364">
        <v>-15</v>
      </c>
      <c r="M122" s="78" t="s">
        <v>1485</v>
      </c>
      <c r="N122" s="364">
        <v>2026</v>
      </c>
      <c r="O122" s="528" t="s">
        <v>76</v>
      </c>
      <c r="P122" s="93" t="str">
        <f t="shared" si="1"/>
        <v>R</v>
      </c>
      <c r="Q122" s="90" t="s">
        <v>75</v>
      </c>
      <c r="R122" s="148"/>
      <c r="S122" s="148"/>
      <c r="T122" s="189"/>
      <c r="U122" s="216" t="s">
        <v>2320</v>
      </c>
      <c r="V122" s="209" t="s">
        <v>2321</v>
      </c>
      <c r="W122" s="209" t="s">
        <v>2322</v>
      </c>
      <c r="X122" s="209" t="s">
        <v>2323</v>
      </c>
      <c r="Y122" s="90">
        <v>10</v>
      </c>
    </row>
    <row r="123" spans="1:25" ht="30.6" customHeight="1" x14ac:dyDescent="0.2">
      <c r="A123" s="90">
        <v>122</v>
      </c>
      <c r="B123" s="115" t="s">
        <v>566</v>
      </c>
      <c r="C123" s="115" t="s">
        <v>567</v>
      </c>
      <c r="D123" s="191" t="s">
        <v>5625</v>
      </c>
      <c r="E123" s="80" t="s">
        <v>4098</v>
      </c>
      <c r="F123" s="82" t="s">
        <v>678</v>
      </c>
      <c r="G123" s="105" t="s">
        <v>474</v>
      </c>
      <c r="H123" s="106" t="s">
        <v>4099</v>
      </c>
      <c r="I123" s="106" t="s">
        <v>4100</v>
      </c>
      <c r="J123" s="78" t="s">
        <v>546</v>
      </c>
      <c r="K123" s="78" t="s">
        <v>546</v>
      </c>
      <c r="L123" s="78" t="s">
        <v>546</v>
      </c>
      <c r="M123" s="78" t="s">
        <v>1485</v>
      </c>
      <c r="N123" s="364">
        <v>2026</v>
      </c>
      <c r="O123" s="122" t="s">
        <v>1472</v>
      </c>
      <c r="P123" s="93" t="str">
        <f t="shared" si="1"/>
        <v>R</v>
      </c>
      <c r="Q123" s="90" t="s">
        <v>75</v>
      </c>
      <c r="R123" s="148"/>
      <c r="S123" s="148"/>
      <c r="T123" s="189"/>
      <c r="U123" s="216"/>
      <c r="V123" s="209"/>
      <c r="W123" s="209" t="s">
        <v>2324</v>
      </c>
      <c r="X123" s="209" t="s">
        <v>2325</v>
      </c>
      <c r="Y123" s="90">
        <v>10</v>
      </c>
    </row>
    <row r="124" spans="1:25" ht="30.6" customHeight="1" x14ac:dyDescent="0.2">
      <c r="A124" s="90">
        <v>123</v>
      </c>
      <c r="B124" s="115" t="s">
        <v>566</v>
      </c>
      <c r="C124" s="115" t="s">
        <v>567</v>
      </c>
      <c r="D124" s="191" t="s">
        <v>5601</v>
      </c>
      <c r="E124" s="80" t="s">
        <v>3606</v>
      </c>
      <c r="F124" s="106" t="s">
        <v>708</v>
      </c>
      <c r="G124" s="105" t="s">
        <v>595</v>
      </c>
      <c r="H124" s="106" t="s">
        <v>1375</v>
      </c>
      <c r="I124" s="106" t="s">
        <v>546</v>
      </c>
      <c r="J124" s="78" t="s">
        <v>1487</v>
      </c>
      <c r="K124" s="364">
        <v>0</v>
      </c>
      <c r="L124" s="364">
        <v>35</v>
      </c>
      <c r="M124" s="78" t="s">
        <v>1488</v>
      </c>
      <c r="N124" s="364">
        <v>2022</v>
      </c>
      <c r="O124" s="98" t="s">
        <v>219</v>
      </c>
      <c r="P124" s="93" t="str">
        <f t="shared" si="1"/>
        <v>I</v>
      </c>
      <c r="Q124" s="93" t="s">
        <v>108</v>
      </c>
      <c r="R124" s="49" t="s">
        <v>1226</v>
      </c>
      <c r="S124" s="138"/>
      <c r="T124" s="189"/>
      <c r="U124" s="212" t="s">
        <v>2764</v>
      </c>
      <c r="V124" s="209"/>
      <c r="W124" s="211" t="s">
        <v>2765</v>
      </c>
      <c r="X124" s="209" t="s">
        <v>2766</v>
      </c>
      <c r="Y124" s="90">
        <v>3</v>
      </c>
    </row>
    <row r="125" spans="1:25" ht="30.6" customHeight="1" x14ac:dyDescent="0.2">
      <c r="A125" s="90">
        <v>124</v>
      </c>
      <c r="B125" s="115" t="s">
        <v>566</v>
      </c>
      <c r="C125" s="115" t="s">
        <v>567</v>
      </c>
      <c r="D125" s="191" t="s">
        <v>5601</v>
      </c>
      <c r="E125" s="310" t="s">
        <v>3607</v>
      </c>
      <c r="F125" s="114" t="s">
        <v>708</v>
      </c>
      <c r="G125" s="102" t="s">
        <v>595</v>
      </c>
      <c r="H125" s="114" t="s">
        <v>1376</v>
      </c>
      <c r="I125" s="114" t="s">
        <v>546</v>
      </c>
      <c r="J125" s="92" t="s">
        <v>1487</v>
      </c>
      <c r="K125" s="367">
        <v>0</v>
      </c>
      <c r="L125" s="522">
        <v>4250</v>
      </c>
      <c r="M125" s="92" t="s">
        <v>1488</v>
      </c>
      <c r="N125" s="367">
        <v>2022</v>
      </c>
      <c r="O125" s="110" t="s">
        <v>90</v>
      </c>
      <c r="P125" s="93" t="str">
        <f t="shared" si="1"/>
        <v>I</v>
      </c>
      <c r="Q125" s="93" t="s">
        <v>108</v>
      </c>
      <c r="R125" s="49" t="s">
        <v>1226</v>
      </c>
      <c r="S125" s="138"/>
      <c r="T125" s="189"/>
      <c r="U125" s="212" t="s">
        <v>2767</v>
      </c>
      <c r="V125" s="209"/>
      <c r="W125" s="209" t="s">
        <v>2768</v>
      </c>
      <c r="X125" s="209" t="s">
        <v>2769</v>
      </c>
      <c r="Y125" s="90">
        <v>3</v>
      </c>
    </row>
    <row r="126" spans="1:25" ht="30.6" customHeight="1" x14ac:dyDescent="0.2">
      <c r="A126" s="90">
        <v>125</v>
      </c>
      <c r="B126" s="115" t="s">
        <v>566</v>
      </c>
      <c r="C126" s="115" t="s">
        <v>567</v>
      </c>
      <c r="D126" s="191" t="s">
        <v>5586</v>
      </c>
      <c r="E126" s="80" t="s">
        <v>4101</v>
      </c>
      <c r="F126" s="106" t="s">
        <v>702</v>
      </c>
      <c r="G126" s="105" t="s">
        <v>474</v>
      </c>
      <c r="H126" s="106" t="s">
        <v>1339</v>
      </c>
      <c r="I126" s="106" t="s">
        <v>4102</v>
      </c>
      <c r="J126" s="78" t="s">
        <v>546</v>
      </c>
      <c r="K126" s="78" t="s">
        <v>546</v>
      </c>
      <c r="L126" s="78" t="s">
        <v>546</v>
      </c>
      <c r="M126" s="78" t="s">
        <v>1497</v>
      </c>
      <c r="N126" s="364">
        <v>2023</v>
      </c>
      <c r="O126" s="85" t="s">
        <v>220</v>
      </c>
      <c r="P126" s="93" t="str">
        <f t="shared" si="1"/>
        <v>I</v>
      </c>
      <c r="Q126" s="93" t="s">
        <v>108</v>
      </c>
      <c r="R126" s="49" t="s">
        <v>1226</v>
      </c>
      <c r="S126" s="138"/>
      <c r="T126" s="189" t="s">
        <v>768</v>
      </c>
      <c r="U126" s="212" t="s">
        <v>2042</v>
      </c>
      <c r="V126" s="209" t="s">
        <v>2770</v>
      </c>
      <c r="W126" s="209" t="s">
        <v>2771</v>
      </c>
      <c r="X126" s="209" t="s">
        <v>2772</v>
      </c>
      <c r="Y126" s="90">
        <v>4</v>
      </c>
    </row>
    <row r="127" spans="1:25" ht="30.6" customHeight="1" x14ac:dyDescent="0.2">
      <c r="A127" s="90">
        <v>126</v>
      </c>
      <c r="B127" s="115" t="s">
        <v>566</v>
      </c>
      <c r="C127" s="115" t="s">
        <v>567</v>
      </c>
      <c r="D127" s="191" t="s">
        <v>5591</v>
      </c>
      <c r="E127" s="80" t="s">
        <v>4103</v>
      </c>
      <c r="F127" s="106" t="s">
        <v>229</v>
      </c>
      <c r="G127" s="105" t="s">
        <v>595</v>
      </c>
      <c r="H127" s="106" t="s">
        <v>1349</v>
      </c>
      <c r="I127" s="106" t="s">
        <v>546</v>
      </c>
      <c r="J127" s="78" t="s">
        <v>1487</v>
      </c>
      <c r="K127" s="374">
        <v>9000</v>
      </c>
      <c r="L127" s="374">
        <v>11450</v>
      </c>
      <c r="M127" s="78" t="s">
        <v>1488</v>
      </c>
      <c r="N127" s="364">
        <v>2023</v>
      </c>
      <c r="O127" s="79" t="s">
        <v>91</v>
      </c>
      <c r="P127" s="93" t="str">
        <f t="shared" si="1"/>
        <v>I</v>
      </c>
      <c r="Q127" s="93" t="s">
        <v>108</v>
      </c>
      <c r="R127" s="49" t="s">
        <v>1226</v>
      </c>
      <c r="S127" s="138"/>
      <c r="T127" s="189"/>
      <c r="U127" s="216" t="s">
        <v>2773</v>
      </c>
      <c r="V127" s="209"/>
      <c r="W127" s="209" t="s">
        <v>2774</v>
      </c>
      <c r="X127" s="209" t="s">
        <v>2775</v>
      </c>
      <c r="Y127" s="90">
        <v>5</v>
      </c>
    </row>
    <row r="128" spans="1:25" ht="30.6" customHeight="1" x14ac:dyDescent="0.2">
      <c r="A128" s="90">
        <v>127</v>
      </c>
      <c r="B128" s="115" t="s">
        <v>566</v>
      </c>
      <c r="C128" s="115" t="s">
        <v>567</v>
      </c>
      <c r="D128" s="191" t="s">
        <v>5591</v>
      </c>
      <c r="E128" s="80" t="s">
        <v>4104</v>
      </c>
      <c r="F128" s="106" t="s">
        <v>229</v>
      </c>
      <c r="G128" s="105" t="s">
        <v>595</v>
      </c>
      <c r="H128" s="106" t="s">
        <v>1350</v>
      </c>
      <c r="I128" s="106" t="s">
        <v>546</v>
      </c>
      <c r="J128" s="78" t="s">
        <v>1487</v>
      </c>
      <c r="K128" s="374">
        <v>2700</v>
      </c>
      <c r="L128" s="374">
        <v>7000</v>
      </c>
      <c r="M128" s="78" t="s">
        <v>1488</v>
      </c>
      <c r="N128" s="364">
        <v>2023</v>
      </c>
      <c r="O128" s="85" t="s">
        <v>221</v>
      </c>
      <c r="P128" s="93" t="str">
        <f t="shared" si="1"/>
        <v>I</v>
      </c>
      <c r="Q128" s="93" t="s">
        <v>108</v>
      </c>
      <c r="R128" s="49" t="s">
        <v>1226</v>
      </c>
      <c r="S128" s="138"/>
      <c r="T128" s="189"/>
      <c r="U128" s="216" t="s">
        <v>2773</v>
      </c>
      <c r="V128" s="209"/>
      <c r="W128" s="209" t="s">
        <v>2776</v>
      </c>
      <c r="X128" s="209" t="s">
        <v>2777</v>
      </c>
      <c r="Y128" s="90">
        <v>5</v>
      </c>
    </row>
    <row r="129" spans="1:25" ht="30.6" customHeight="1" x14ac:dyDescent="0.2">
      <c r="A129" s="90">
        <v>128</v>
      </c>
      <c r="B129" s="115" t="s">
        <v>566</v>
      </c>
      <c r="C129" s="115" t="s">
        <v>567</v>
      </c>
      <c r="D129" s="191" t="s">
        <v>5591</v>
      </c>
      <c r="E129" s="80" t="s">
        <v>4105</v>
      </c>
      <c r="F129" s="106" t="s">
        <v>229</v>
      </c>
      <c r="G129" s="105" t="s">
        <v>595</v>
      </c>
      <c r="H129" s="106" t="s">
        <v>1351</v>
      </c>
      <c r="I129" s="106" t="s">
        <v>546</v>
      </c>
      <c r="J129" s="78" t="s">
        <v>1487</v>
      </c>
      <c r="K129" s="364">
        <v>0</v>
      </c>
      <c r="L129" s="364">
        <v>800</v>
      </c>
      <c r="M129" s="78" t="s">
        <v>1488</v>
      </c>
      <c r="N129" s="364">
        <v>2023</v>
      </c>
      <c r="O129" s="82" t="s">
        <v>92</v>
      </c>
      <c r="P129" s="93" t="str">
        <f t="shared" si="1"/>
        <v>I</v>
      </c>
      <c r="Q129" s="93" t="s">
        <v>108</v>
      </c>
      <c r="R129" s="49" t="s">
        <v>1226</v>
      </c>
      <c r="S129" s="138"/>
      <c r="T129" s="189"/>
      <c r="U129" s="216" t="s">
        <v>2773</v>
      </c>
      <c r="V129" s="209"/>
      <c r="W129" s="209" t="s">
        <v>2778</v>
      </c>
      <c r="X129" s="209" t="s">
        <v>2779</v>
      </c>
      <c r="Y129" s="90">
        <v>5</v>
      </c>
    </row>
    <row r="130" spans="1:25" ht="30.6" customHeight="1" x14ac:dyDescent="0.2">
      <c r="A130" s="90">
        <v>129</v>
      </c>
      <c r="B130" s="115" t="s">
        <v>566</v>
      </c>
      <c r="C130" s="115" t="s">
        <v>567</v>
      </c>
      <c r="D130" s="191" t="s">
        <v>5599</v>
      </c>
      <c r="E130" s="80" t="s">
        <v>4106</v>
      </c>
      <c r="F130" s="105" t="s">
        <v>706</v>
      </c>
      <c r="G130" s="105" t="s">
        <v>595</v>
      </c>
      <c r="H130" s="106" t="s">
        <v>1369</v>
      </c>
      <c r="I130" s="106" t="s">
        <v>546</v>
      </c>
      <c r="J130" s="78" t="s">
        <v>1487</v>
      </c>
      <c r="K130" s="364">
        <v>0</v>
      </c>
      <c r="L130" s="364">
        <v>7</v>
      </c>
      <c r="M130" s="78" t="s">
        <v>1488</v>
      </c>
      <c r="N130" s="364">
        <v>2023</v>
      </c>
      <c r="O130" s="82" t="s">
        <v>93</v>
      </c>
      <c r="P130" s="93" t="str">
        <f t="shared" ref="P130:P193" si="2">LEFT(F130,1)</f>
        <v>I</v>
      </c>
      <c r="Q130" s="93" t="s">
        <v>108</v>
      </c>
      <c r="R130" s="49" t="s">
        <v>1226</v>
      </c>
      <c r="S130" s="138"/>
      <c r="T130" s="189" t="s">
        <v>773</v>
      </c>
      <c r="U130" s="212" t="s">
        <v>2780</v>
      </c>
      <c r="V130" s="209"/>
      <c r="W130" s="209" t="s">
        <v>2781</v>
      </c>
      <c r="X130" s="209" t="s">
        <v>2782</v>
      </c>
      <c r="Y130" s="90">
        <v>5</v>
      </c>
    </row>
    <row r="131" spans="1:25" ht="30.6" customHeight="1" x14ac:dyDescent="0.2">
      <c r="A131" s="90">
        <v>130</v>
      </c>
      <c r="B131" s="115" t="s">
        <v>566</v>
      </c>
      <c r="C131" s="115" t="s">
        <v>567</v>
      </c>
      <c r="D131" s="191" t="s">
        <v>5600</v>
      </c>
      <c r="E131" s="80" t="s">
        <v>4108</v>
      </c>
      <c r="F131" s="105" t="s">
        <v>707</v>
      </c>
      <c r="G131" s="105" t="s">
        <v>595</v>
      </c>
      <c r="H131" s="105" t="s">
        <v>1371</v>
      </c>
      <c r="I131" s="106" t="s">
        <v>546</v>
      </c>
      <c r="J131" s="78" t="s">
        <v>1487</v>
      </c>
      <c r="K131" s="364">
        <v>0</v>
      </c>
      <c r="L131" s="78" t="s">
        <v>4109</v>
      </c>
      <c r="M131" s="78" t="s">
        <v>1488</v>
      </c>
      <c r="N131" s="364">
        <v>2023</v>
      </c>
      <c r="O131" s="82" t="s">
        <v>94</v>
      </c>
      <c r="P131" s="93" t="str">
        <f t="shared" si="2"/>
        <v>I</v>
      </c>
      <c r="Q131" s="93" t="s">
        <v>108</v>
      </c>
      <c r="R131" s="49" t="s">
        <v>1226</v>
      </c>
      <c r="S131" s="138"/>
      <c r="T131" s="189"/>
      <c r="U131" s="212" t="s">
        <v>2103</v>
      </c>
      <c r="V131" s="209"/>
      <c r="W131" s="209" t="s">
        <v>2783</v>
      </c>
      <c r="X131" s="209" t="s">
        <v>2784</v>
      </c>
      <c r="Y131" s="90">
        <v>5</v>
      </c>
    </row>
    <row r="132" spans="1:25" ht="30.6" customHeight="1" x14ac:dyDescent="0.2">
      <c r="A132" s="90">
        <v>131</v>
      </c>
      <c r="B132" s="115" t="s">
        <v>566</v>
      </c>
      <c r="C132" s="115" t="s">
        <v>567</v>
      </c>
      <c r="D132" s="191" t="s">
        <v>5600</v>
      </c>
      <c r="E132" s="80" t="s">
        <v>4110</v>
      </c>
      <c r="F132" s="105" t="s">
        <v>707</v>
      </c>
      <c r="G132" s="105" t="s">
        <v>474</v>
      </c>
      <c r="H132" s="105" t="s">
        <v>4111</v>
      </c>
      <c r="I132" s="106" t="s">
        <v>4112</v>
      </c>
      <c r="J132" s="78" t="s">
        <v>546</v>
      </c>
      <c r="K132" s="78" t="s">
        <v>546</v>
      </c>
      <c r="L132" s="78" t="s">
        <v>546</v>
      </c>
      <c r="M132" s="78" t="s">
        <v>1488</v>
      </c>
      <c r="N132" s="364">
        <v>2023</v>
      </c>
      <c r="O132" s="85" t="s">
        <v>222</v>
      </c>
      <c r="P132" s="93" t="str">
        <f t="shared" si="2"/>
        <v>I</v>
      </c>
      <c r="Q132" s="93" t="s">
        <v>108</v>
      </c>
      <c r="R132" s="49" t="s">
        <v>1226</v>
      </c>
      <c r="S132" s="138"/>
      <c r="T132" s="189"/>
      <c r="U132" s="212" t="s">
        <v>2103</v>
      </c>
      <c r="V132" s="209"/>
      <c r="W132" s="209" t="s">
        <v>2785</v>
      </c>
      <c r="X132" s="209" t="s">
        <v>2786</v>
      </c>
      <c r="Y132" s="90">
        <v>5</v>
      </c>
    </row>
    <row r="133" spans="1:25" ht="30.6" customHeight="1" x14ac:dyDescent="0.2">
      <c r="A133" s="90">
        <v>132</v>
      </c>
      <c r="B133" s="115" t="s">
        <v>566</v>
      </c>
      <c r="C133" s="115" t="s">
        <v>567</v>
      </c>
      <c r="D133" s="191" t="s">
        <v>5601</v>
      </c>
      <c r="E133" s="80" t="s">
        <v>4113</v>
      </c>
      <c r="F133" s="106" t="s">
        <v>708</v>
      </c>
      <c r="G133" s="105" t="s">
        <v>595</v>
      </c>
      <c r="H133" s="105" t="s">
        <v>1377</v>
      </c>
      <c r="I133" s="106" t="s">
        <v>546</v>
      </c>
      <c r="J133" s="78" t="s">
        <v>1487</v>
      </c>
      <c r="K133" s="364">
        <v>35</v>
      </c>
      <c r="L133" s="364">
        <v>70</v>
      </c>
      <c r="M133" s="78" t="s">
        <v>1488</v>
      </c>
      <c r="N133" s="364">
        <v>2023</v>
      </c>
      <c r="O133" s="98" t="s">
        <v>223</v>
      </c>
      <c r="P133" s="93" t="str">
        <f t="shared" si="2"/>
        <v>I</v>
      </c>
      <c r="Q133" s="93" t="s">
        <v>108</v>
      </c>
      <c r="R133" s="49" t="s">
        <v>1226</v>
      </c>
      <c r="S133" s="138"/>
      <c r="T133" s="189"/>
      <c r="U133" s="212" t="s">
        <v>2767</v>
      </c>
      <c r="V133" s="209"/>
      <c r="W133" s="209" t="s">
        <v>2787</v>
      </c>
      <c r="X133" s="209" t="s">
        <v>2788</v>
      </c>
      <c r="Y133" s="90">
        <v>5</v>
      </c>
    </row>
    <row r="134" spans="1:25" ht="30.6" customHeight="1" x14ac:dyDescent="0.2">
      <c r="A134" s="90">
        <v>133</v>
      </c>
      <c r="B134" s="115" t="s">
        <v>566</v>
      </c>
      <c r="C134" s="115" t="s">
        <v>567</v>
      </c>
      <c r="D134" s="191" t="s">
        <v>5601</v>
      </c>
      <c r="E134" s="80" t="s">
        <v>4114</v>
      </c>
      <c r="F134" s="106" t="s">
        <v>708</v>
      </c>
      <c r="G134" s="105" t="s">
        <v>595</v>
      </c>
      <c r="H134" s="106" t="s">
        <v>1378</v>
      </c>
      <c r="I134" s="106" t="s">
        <v>546</v>
      </c>
      <c r="J134" s="78" t="s">
        <v>1487</v>
      </c>
      <c r="K134" s="374">
        <v>4250</v>
      </c>
      <c r="L134" s="374">
        <v>8500</v>
      </c>
      <c r="M134" s="78" t="s">
        <v>1488</v>
      </c>
      <c r="N134" s="364">
        <v>2023</v>
      </c>
      <c r="O134" s="79" t="s">
        <v>95</v>
      </c>
      <c r="P134" s="93" t="str">
        <f t="shared" si="2"/>
        <v>I</v>
      </c>
      <c r="Q134" s="93" t="s">
        <v>108</v>
      </c>
      <c r="R134" s="49" t="s">
        <v>1226</v>
      </c>
      <c r="S134" s="138"/>
      <c r="T134" s="189"/>
      <c r="U134" s="212" t="s">
        <v>2767</v>
      </c>
      <c r="V134" s="209"/>
      <c r="W134" s="209" t="s">
        <v>2789</v>
      </c>
      <c r="X134" s="209" t="s">
        <v>2790</v>
      </c>
      <c r="Y134" s="90">
        <v>5</v>
      </c>
    </row>
    <row r="135" spans="1:25" ht="30.6" customHeight="1" x14ac:dyDescent="0.2">
      <c r="A135" s="90">
        <v>134</v>
      </c>
      <c r="B135" s="115" t="s">
        <v>566</v>
      </c>
      <c r="C135" s="115" t="s">
        <v>567</v>
      </c>
      <c r="D135" s="191" t="s">
        <v>5601</v>
      </c>
      <c r="E135" s="80" t="s">
        <v>4115</v>
      </c>
      <c r="F135" s="106" t="s">
        <v>708</v>
      </c>
      <c r="G135" s="105" t="s">
        <v>595</v>
      </c>
      <c r="H135" s="106" t="s">
        <v>1379</v>
      </c>
      <c r="I135" s="106" t="s">
        <v>546</v>
      </c>
      <c r="J135" s="78" t="s">
        <v>1487</v>
      </c>
      <c r="K135" s="364">
        <v>29</v>
      </c>
      <c r="L135" s="364">
        <v>53</v>
      </c>
      <c r="M135" s="78" t="s">
        <v>1488</v>
      </c>
      <c r="N135" s="364">
        <v>2023</v>
      </c>
      <c r="O135" s="85" t="s">
        <v>224</v>
      </c>
      <c r="P135" s="93" t="str">
        <f t="shared" si="2"/>
        <v>I</v>
      </c>
      <c r="Q135" s="93" t="s">
        <v>108</v>
      </c>
      <c r="R135" s="49" t="s">
        <v>1226</v>
      </c>
      <c r="S135" s="138"/>
      <c r="T135" s="189"/>
      <c r="U135" s="212" t="s">
        <v>2791</v>
      </c>
      <c r="V135" s="209"/>
      <c r="W135" s="209" t="s">
        <v>2792</v>
      </c>
      <c r="X135" s="209" t="s">
        <v>2793</v>
      </c>
      <c r="Y135" s="90">
        <v>5</v>
      </c>
    </row>
    <row r="136" spans="1:25" ht="30.6" customHeight="1" x14ac:dyDescent="0.2">
      <c r="A136" s="90">
        <v>135</v>
      </c>
      <c r="B136" s="115" t="s">
        <v>566</v>
      </c>
      <c r="C136" s="115" t="s">
        <v>567</v>
      </c>
      <c r="D136" s="191" t="s">
        <v>5602</v>
      </c>
      <c r="E136" s="80" t="s">
        <v>4116</v>
      </c>
      <c r="F136" s="106" t="s">
        <v>709</v>
      </c>
      <c r="G136" s="105" t="s">
        <v>595</v>
      </c>
      <c r="H136" s="106" t="s">
        <v>1380</v>
      </c>
      <c r="I136" s="106" t="s">
        <v>546</v>
      </c>
      <c r="J136" s="78" t="s">
        <v>1487</v>
      </c>
      <c r="K136" s="364">
        <v>4</v>
      </c>
      <c r="L136" s="364">
        <v>15</v>
      </c>
      <c r="M136" s="78" t="s">
        <v>1488</v>
      </c>
      <c r="N136" s="364">
        <v>2023</v>
      </c>
      <c r="O136" s="82" t="s">
        <v>96</v>
      </c>
      <c r="P136" s="93" t="str">
        <f t="shared" si="2"/>
        <v>I</v>
      </c>
      <c r="Q136" s="93" t="s">
        <v>108</v>
      </c>
      <c r="R136" s="49" t="s">
        <v>1226</v>
      </c>
      <c r="S136" s="138"/>
      <c r="T136" s="189"/>
      <c r="U136" s="212" t="s">
        <v>2794</v>
      </c>
      <c r="V136" s="209"/>
      <c r="W136" s="209" t="s">
        <v>2795</v>
      </c>
      <c r="X136" s="213" t="s">
        <v>2796</v>
      </c>
      <c r="Y136" s="90">
        <v>5</v>
      </c>
    </row>
    <row r="137" spans="1:25" ht="30.6" customHeight="1" x14ac:dyDescent="0.2">
      <c r="A137" s="90">
        <v>136</v>
      </c>
      <c r="B137" s="115" t="s">
        <v>566</v>
      </c>
      <c r="C137" s="115" t="s">
        <v>567</v>
      </c>
      <c r="D137" s="191" t="s">
        <v>5602</v>
      </c>
      <c r="E137" s="80" t="s">
        <v>4117</v>
      </c>
      <c r="F137" s="106" t="s">
        <v>709</v>
      </c>
      <c r="G137" s="105" t="s">
        <v>595</v>
      </c>
      <c r="H137" s="106" t="s">
        <v>1381</v>
      </c>
      <c r="I137" s="106" t="s">
        <v>546</v>
      </c>
      <c r="J137" s="78" t="s">
        <v>4118</v>
      </c>
      <c r="K137" s="374">
        <v>190000</v>
      </c>
      <c r="L137" s="374">
        <v>450000</v>
      </c>
      <c r="M137" s="78" t="s">
        <v>1488</v>
      </c>
      <c r="N137" s="364">
        <v>2023</v>
      </c>
      <c r="O137" s="79" t="s">
        <v>97</v>
      </c>
      <c r="P137" s="93" t="str">
        <f t="shared" si="2"/>
        <v>I</v>
      </c>
      <c r="Q137" s="93" t="s">
        <v>108</v>
      </c>
      <c r="R137" s="49" t="s">
        <v>1226</v>
      </c>
      <c r="S137" s="138"/>
      <c r="T137" s="189"/>
      <c r="U137" s="212" t="s">
        <v>2797</v>
      </c>
      <c r="V137" s="209"/>
      <c r="W137" s="209" t="s">
        <v>2798</v>
      </c>
      <c r="X137" s="209" t="s">
        <v>2799</v>
      </c>
      <c r="Y137" s="90">
        <v>5</v>
      </c>
    </row>
    <row r="138" spans="1:25" ht="30.6" customHeight="1" x14ac:dyDescent="0.2">
      <c r="A138" s="90">
        <v>137</v>
      </c>
      <c r="B138" s="115" t="s">
        <v>566</v>
      </c>
      <c r="C138" s="115" t="s">
        <v>567</v>
      </c>
      <c r="D138" s="191" t="s">
        <v>5602</v>
      </c>
      <c r="E138" s="80" t="s">
        <v>4119</v>
      </c>
      <c r="F138" s="106" t="s">
        <v>709</v>
      </c>
      <c r="G138" s="105" t="s">
        <v>474</v>
      </c>
      <c r="H138" s="106" t="s">
        <v>1382</v>
      </c>
      <c r="I138" s="106" t="s">
        <v>4120</v>
      </c>
      <c r="J138" s="78" t="s">
        <v>546</v>
      </c>
      <c r="K138" s="78" t="s">
        <v>546</v>
      </c>
      <c r="L138" s="78" t="s">
        <v>546</v>
      </c>
      <c r="M138" s="78" t="s">
        <v>1488</v>
      </c>
      <c r="N138" s="364">
        <v>2023</v>
      </c>
      <c r="O138" s="82" t="s">
        <v>98</v>
      </c>
      <c r="P138" s="93" t="str">
        <f t="shared" si="2"/>
        <v>I</v>
      </c>
      <c r="Q138" s="93" t="s">
        <v>108</v>
      </c>
      <c r="R138" s="150" t="s">
        <v>1226</v>
      </c>
      <c r="S138" s="144"/>
      <c r="T138" s="189"/>
      <c r="U138" s="212" t="s">
        <v>2797</v>
      </c>
      <c r="V138" s="209"/>
      <c r="W138" s="209" t="s">
        <v>2800</v>
      </c>
      <c r="X138" s="209" t="s">
        <v>2801</v>
      </c>
      <c r="Y138" s="90">
        <v>5</v>
      </c>
    </row>
    <row r="139" spans="1:25" ht="30.6" customHeight="1" x14ac:dyDescent="0.2">
      <c r="A139" s="90">
        <v>138</v>
      </c>
      <c r="B139" s="115" t="s">
        <v>566</v>
      </c>
      <c r="C139" s="115" t="s">
        <v>567</v>
      </c>
      <c r="D139" s="191" t="s">
        <v>5602</v>
      </c>
      <c r="E139" s="324" t="s">
        <v>4121</v>
      </c>
      <c r="F139" s="103" t="s">
        <v>709</v>
      </c>
      <c r="G139" s="101" t="s">
        <v>595</v>
      </c>
      <c r="H139" s="103" t="s">
        <v>225</v>
      </c>
      <c r="I139" s="103" t="s">
        <v>546</v>
      </c>
      <c r="J139" s="97" t="s">
        <v>1487</v>
      </c>
      <c r="K139" s="369">
        <v>0</v>
      </c>
      <c r="L139" s="369">
        <v>10</v>
      </c>
      <c r="M139" s="97" t="s">
        <v>1488</v>
      </c>
      <c r="N139" s="369">
        <v>2023</v>
      </c>
      <c r="O139" s="85" t="s">
        <v>226</v>
      </c>
      <c r="P139" s="93" t="str">
        <f t="shared" si="2"/>
        <v>I</v>
      </c>
      <c r="Q139" s="93" t="s">
        <v>108</v>
      </c>
      <c r="R139" s="150" t="s">
        <v>1226</v>
      </c>
      <c r="S139" s="144"/>
      <c r="T139" s="189"/>
      <c r="U139" s="212" t="s">
        <v>2797</v>
      </c>
      <c r="V139" s="209" t="s">
        <v>2802</v>
      </c>
      <c r="W139" s="209" t="s">
        <v>2803</v>
      </c>
      <c r="X139" s="209" t="s">
        <v>2804</v>
      </c>
      <c r="Y139" s="90">
        <v>5</v>
      </c>
    </row>
    <row r="140" spans="1:25" ht="30.6" customHeight="1" x14ac:dyDescent="0.2">
      <c r="A140" s="90">
        <v>139</v>
      </c>
      <c r="B140" s="115" t="s">
        <v>566</v>
      </c>
      <c r="C140" s="115" t="s">
        <v>567</v>
      </c>
      <c r="D140" s="191" t="s">
        <v>5586</v>
      </c>
      <c r="E140" s="80" t="s">
        <v>4122</v>
      </c>
      <c r="F140" s="106" t="s">
        <v>702</v>
      </c>
      <c r="G140" s="105" t="s">
        <v>595</v>
      </c>
      <c r="H140" s="105" t="s">
        <v>1340</v>
      </c>
      <c r="I140" s="106" t="s">
        <v>546</v>
      </c>
      <c r="J140" s="78" t="s">
        <v>1487</v>
      </c>
      <c r="K140" s="364">
        <v>0</v>
      </c>
      <c r="L140" s="374">
        <v>4083</v>
      </c>
      <c r="M140" s="78" t="s">
        <v>1508</v>
      </c>
      <c r="N140" s="364">
        <v>2024</v>
      </c>
      <c r="O140" s="82" t="s">
        <v>99</v>
      </c>
      <c r="P140" s="93" t="str">
        <f t="shared" si="2"/>
        <v>I</v>
      </c>
      <c r="Q140" s="93" t="s">
        <v>108</v>
      </c>
      <c r="R140" s="150" t="s">
        <v>1226</v>
      </c>
      <c r="S140" s="144"/>
      <c r="T140" s="189" t="s">
        <v>768</v>
      </c>
      <c r="U140" s="212" t="s">
        <v>2042</v>
      </c>
      <c r="V140" s="209"/>
      <c r="W140" s="209" t="s">
        <v>2805</v>
      </c>
      <c r="X140" s="209" t="s">
        <v>2806</v>
      </c>
      <c r="Y140" s="90">
        <v>7</v>
      </c>
    </row>
    <row r="141" spans="1:25" ht="30.6" customHeight="1" x14ac:dyDescent="0.2">
      <c r="A141" s="90">
        <v>140</v>
      </c>
      <c r="B141" s="115" t="s">
        <v>566</v>
      </c>
      <c r="C141" s="115" t="s">
        <v>567</v>
      </c>
      <c r="D141" s="191" t="s">
        <v>5589</v>
      </c>
      <c r="E141" s="80" t="s">
        <v>4125</v>
      </c>
      <c r="F141" s="106" t="s">
        <v>703</v>
      </c>
      <c r="G141" s="105" t="s">
        <v>595</v>
      </c>
      <c r="H141" s="106" t="s">
        <v>1346</v>
      </c>
      <c r="I141" s="106" t="s">
        <v>546</v>
      </c>
      <c r="J141" s="78" t="s">
        <v>4089</v>
      </c>
      <c r="K141" s="375">
        <v>0.1</v>
      </c>
      <c r="L141" s="364">
        <v>40</v>
      </c>
      <c r="M141" s="78" t="s">
        <v>1488</v>
      </c>
      <c r="N141" s="364">
        <v>2024</v>
      </c>
      <c r="O141" s="85" t="s">
        <v>234</v>
      </c>
      <c r="P141" s="93" t="str">
        <f t="shared" si="2"/>
        <v>I</v>
      </c>
      <c r="Q141" s="93" t="s">
        <v>108</v>
      </c>
      <c r="R141" s="49" t="s">
        <v>1226</v>
      </c>
      <c r="S141" s="138"/>
      <c r="T141" s="189" t="s">
        <v>778</v>
      </c>
      <c r="U141" s="212" t="s">
        <v>2042</v>
      </c>
      <c r="V141" s="209"/>
      <c r="W141" s="209" t="s">
        <v>2807</v>
      </c>
      <c r="X141" s="209" t="s">
        <v>2808</v>
      </c>
      <c r="Y141" s="90">
        <v>7</v>
      </c>
    </row>
    <row r="142" spans="1:25" ht="30.6" customHeight="1" x14ac:dyDescent="0.2">
      <c r="A142" s="90">
        <v>141</v>
      </c>
      <c r="B142" s="115" t="s">
        <v>566</v>
      </c>
      <c r="C142" s="115" t="s">
        <v>567</v>
      </c>
      <c r="D142" s="191" t="s">
        <v>5602</v>
      </c>
      <c r="E142" s="80" t="s">
        <v>4126</v>
      </c>
      <c r="F142" s="106" t="s">
        <v>709</v>
      </c>
      <c r="G142" s="105" t="s">
        <v>595</v>
      </c>
      <c r="H142" s="106" t="s">
        <v>4127</v>
      </c>
      <c r="I142" s="106" t="s">
        <v>546</v>
      </c>
      <c r="J142" s="78" t="s">
        <v>1487</v>
      </c>
      <c r="K142" s="364">
        <v>15</v>
      </c>
      <c r="L142" s="364">
        <v>20</v>
      </c>
      <c r="M142" s="78" t="s">
        <v>1488</v>
      </c>
      <c r="N142" s="364">
        <v>2024</v>
      </c>
      <c r="O142" s="85" t="s">
        <v>233</v>
      </c>
      <c r="P142" s="93" t="str">
        <f t="shared" si="2"/>
        <v>I</v>
      </c>
      <c r="Q142" s="93" t="s">
        <v>108</v>
      </c>
      <c r="R142" s="49" t="s">
        <v>1226</v>
      </c>
      <c r="S142" s="138"/>
      <c r="T142" s="189"/>
      <c r="U142" s="212" t="s">
        <v>2797</v>
      </c>
      <c r="V142" s="209"/>
      <c r="W142" s="209" t="s">
        <v>2809</v>
      </c>
      <c r="X142" s="209" t="s">
        <v>2810</v>
      </c>
      <c r="Y142" s="90">
        <v>7</v>
      </c>
    </row>
    <row r="143" spans="1:25" ht="30.6" customHeight="1" x14ac:dyDescent="0.2">
      <c r="A143" s="90">
        <v>142</v>
      </c>
      <c r="B143" s="115" t="s">
        <v>566</v>
      </c>
      <c r="C143" s="115" t="s">
        <v>567</v>
      </c>
      <c r="D143" s="191" t="s">
        <v>5602</v>
      </c>
      <c r="E143" s="324" t="s">
        <v>4128</v>
      </c>
      <c r="F143" s="106" t="s">
        <v>709</v>
      </c>
      <c r="G143" s="101" t="s">
        <v>595</v>
      </c>
      <c r="H143" s="106" t="s">
        <v>4129</v>
      </c>
      <c r="I143" s="103" t="s">
        <v>546</v>
      </c>
      <c r="J143" s="97" t="s">
        <v>4118</v>
      </c>
      <c r="K143" s="523">
        <v>450000</v>
      </c>
      <c r="L143" s="523">
        <v>750000</v>
      </c>
      <c r="M143" s="97" t="s">
        <v>1488</v>
      </c>
      <c r="N143" s="369">
        <v>2024</v>
      </c>
      <c r="O143" s="111" t="s">
        <v>100</v>
      </c>
      <c r="P143" s="93" t="str">
        <f t="shared" si="2"/>
        <v>I</v>
      </c>
      <c r="Q143" s="93" t="s">
        <v>108</v>
      </c>
      <c r="R143" s="49" t="s">
        <v>1226</v>
      </c>
      <c r="S143" s="138"/>
      <c r="T143" s="189"/>
      <c r="U143" s="212" t="s">
        <v>2797</v>
      </c>
      <c r="V143" s="209"/>
      <c r="W143" s="209" t="s">
        <v>2811</v>
      </c>
      <c r="X143" s="213" t="s">
        <v>2812</v>
      </c>
      <c r="Y143" s="90">
        <v>7</v>
      </c>
    </row>
    <row r="144" spans="1:25" ht="30.6" customHeight="1" x14ac:dyDescent="0.2">
      <c r="A144" s="90">
        <v>143</v>
      </c>
      <c r="B144" s="115" t="s">
        <v>566</v>
      </c>
      <c r="C144" s="115" t="s">
        <v>567</v>
      </c>
      <c r="D144" s="191" t="s">
        <v>5602</v>
      </c>
      <c r="E144" s="80" t="s">
        <v>4130</v>
      </c>
      <c r="F144" s="106" t="s">
        <v>709</v>
      </c>
      <c r="G144" s="105" t="s">
        <v>595</v>
      </c>
      <c r="H144" s="106" t="s">
        <v>1470</v>
      </c>
      <c r="I144" s="106" t="s">
        <v>546</v>
      </c>
      <c r="J144" s="78" t="s">
        <v>1487</v>
      </c>
      <c r="K144" s="364">
        <v>10</v>
      </c>
      <c r="L144" s="364">
        <v>15</v>
      </c>
      <c r="M144" s="78" t="s">
        <v>1488</v>
      </c>
      <c r="N144" s="364">
        <v>2024</v>
      </c>
      <c r="O144" s="85" t="s">
        <v>232</v>
      </c>
      <c r="P144" s="93" t="str">
        <f t="shared" si="2"/>
        <v>I</v>
      </c>
      <c r="Q144" s="93" t="s">
        <v>108</v>
      </c>
      <c r="R144" s="49" t="s">
        <v>1226</v>
      </c>
      <c r="S144" s="138"/>
      <c r="T144" s="189"/>
      <c r="U144" s="212" t="s">
        <v>2797</v>
      </c>
      <c r="V144" s="209"/>
      <c r="W144" s="209" t="s">
        <v>2813</v>
      </c>
      <c r="X144" s="213" t="s">
        <v>2814</v>
      </c>
      <c r="Y144" s="90">
        <v>7</v>
      </c>
    </row>
    <row r="145" spans="1:25" ht="30.6" customHeight="1" x14ac:dyDescent="0.2">
      <c r="A145" s="90">
        <v>144</v>
      </c>
      <c r="B145" s="115" t="s">
        <v>566</v>
      </c>
      <c r="C145" s="115" t="s">
        <v>567</v>
      </c>
      <c r="D145" s="191" t="s">
        <v>5590</v>
      </c>
      <c r="E145" s="80" t="s">
        <v>4131</v>
      </c>
      <c r="F145" s="105" t="s">
        <v>704</v>
      </c>
      <c r="G145" s="105" t="s">
        <v>595</v>
      </c>
      <c r="H145" s="106" t="s">
        <v>1348</v>
      </c>
      <c r="I145" s="106" t="s">
        <v>546</v>
      </c>
      <c r="J145" s="78" t="s">
        <v>1487</v>
      </c>
      <c r="K145" s="364">
        <v>0</v>
      </c>
      <c r="L145" s="364">
        <v>55</v>
      </c>
      <c r="M145" s="78" t="s">
        <v>1485</v>
      </c>
      <c r="N145" s="364">
        <v>2025</v>
      </c>
      <c r="O145" s="85" t="s">
        <v>231</v>
      </c>
      <c r="P145" s="93" t="str">
        <f t="shared" si="2"/>
        <v>I</v>
      </c>
      <c r="Q145" s="93" t="s">
        <v>108</v>
      </c>
      <c r="R145" s="49" t="s">
        <v>1226</v>
      </c>
      <c r="S145" s="138"/>
      <c r="T145" s="189"/>
      <c r="U145" s="212" t="s">
        <v>2064</v>
      </c>
      <c r="V145" s="209"/>
      <c r="W145" s="209" t="s">
        <v>2815</v>
      </c>
      <c r="X145" s="209" t="s">
        <v>2816</v>
      </c>
      <c r="Y145" s="90">
        <v>8</v>
      </c>
    </row>
    <row r="146" spans="1:25" ht="30.6" customHeight="1" x14ac:dyDescent="0.2">
      <c r="A146" s="90">
        <v>145</v>
      </c>
      <c r="B146" s="115" t="s">
        <v>566</v>
      </c>
      <c r="C146" s="115" t="s">
        <v>567</v>
      </c>
      <c r="D146" s="191" t="s">
        <v>5592</v>
      </c>
      <c r="E146" s="80" t="s">
        <v>4132</v>
      </c>
      <c r="F146" s="106" t="s">
        <v>705</v>
      </c>
      <c r="G146" s="105" t="s">
        <v>595</v>
      </c>
      <c r="H146" s="106" t="s">
        <v>1355</v>
      </c>
      <c r="I146" s="106" t="s">
        <v>546</v>
      </c>
      <c r="J146" s="78" t="s">
        <v>4133</v>
      </c>
      <c r="K146" s="374">
        <v>17500000</v>
      </c>
      <c r="L146" s="374">
        <v>42300000</v>
      </c>
      <c r="M146" s="78" t="s">
        <v>1488</v>
      </c>
      <c r="N146" s="364">
        <v>2025</v>
      </c>
      <c r="O146" s="82" t="s">
        <v>101</v>
      </c>
      <c r="P146" s="93" t="str">
        <f t="shared" si="2"/>
        <v>I</v>
      </c>
      <c r="Q146" s="93" t="s">
        <v>108</v>
      </c>
      <c r="R146" s="49" t="s">
        <v>1226</v>
      </c>
      <c r="S146" s="138"/>
      <c r="T146" s="189"/>
      <c r="U146" s="205" t="s">
        <v>2042</v>
      </c>
      <c r="V146" s="206"/>
      <c r="W146" s="209" t="s">
        <v>2817</v>
      </c>
      <c r="X146" s="209" t="s">
        <v>2818</v>
      </c>
      <c r="Y146" s="90">
        <v>9</v>
      </c>
    </row>
    <row r="147" spans="1:25" ht="30.6" customHeight="1" x14ac:dyDescent="0.2">
      <c r="A147" s="90">
        <v>146</v>
      </c>
      <c r="B147" s="115" t="s">
        <v>566</v>
      </c>
      <c r="C147" s="115" t="s">
        <v>567</v>
      </c>
      <c r="D147" s="191" t="s">
        <v>5592</v>
      </c>
      <c r="E147" s="324" t="s">
        <v>4134</v>
      </c>
      <c r="F147" s="103" t="s">
        <v>705</v>
      </c>
      <c r="G147" s="101" t="s">
        <v>595</v>
      </c>
      <c r="H147" s="103" t="s">
        <v>1355</v>
      </c>
      <c r="I147" s="101" t="s">
        <v>546</v>
      </c>
      <c r="J147" s="97" t="s">
        <v>4089</v>
      </c>
      <c r="K147" s="523">
        <v>6283</v>
      </c>
      <c r="L147" s="523">
        <v>16500</v>
      </c>
      <c r="M147" s="97" t="s">
        <v>1497</v>
      </c>
      <c r="N147" s="369">
        <v>2026</v>
      </c>
      <c r="O147" s="121" t="s">
        <v>102</v>
      </c>
      <c r="P147" s="93" t="str">
        <f t="shared" si="2"/>
        <v>I</v>
      </c>
      <c r="Q147" s="93" t="s">
        <v>108</v>
      </c>
      <c r="R147" s="49" t="s">
        <v>1226</v>
      </c>
      <c r="S147" s="138"/>
      <c r="T147" s="189"/>
      <c r="U147" s="205" t="s">
        <v>2042</v>
      </c>
      <c r="V147" s="206"/>
      <c r="W147" s="206" t="s">
        <v>2819</v>
      </c>
      <c r="X147" s="207" t="s">
        <v>2820</v>
      </c>
      <c r="Y147" s="90">
        <v>10</v>
      </c>
    </row>
    <row r="148" spans="1:25" ht="30.6" customHeight="1" x14ac:dyDescent="0.2">
      <c r="A148" s="90">
        <v>147</v>
      </c>
      <c r="B148" s="115" t="s">
        <v>566</v>
      </c>
      <c r="C148" s="115" t="s">
        <v>567</v>
      </c>
      <c r="D148" s="191" t="s">
        <v>5586</v>
      </c>
      <c r="E148" s="80" t="s">
        <v>4135</v>
      </c>
      <c r="F148" s="106" t="s">
        <v>702</v>
      </c>
      <c r="G148" s="105" t="s">
        <v>595</v>
      </c>
      <c r="H148" s="105" t="s">
        <v>1341</v>
      </c>
      <c r="I148" s="105" t="s">
        <v>546</v>
      </c>
      <c r="J148" s="78" t="s">
        <v>1487</v>
      </c>
      <c r="K148" s="374">
        <v>4083</v>
      </c>
      <c r="L148" s="374">
        <v>12464</v>
      </c>
      <c r="M148" s="78" t="s">
        <v>1485</v>
      </c>
      <c r="N148" s="364">
        <v>2026</v>
      </c>
      <c r="O148" s="82" t="s">
        <v>103</v>
      </c>
      <c r="P148" s="93" t="str">
        <f t="shared" si="2"/>
        <v>I</v>
      </c>
      <c r="Q148" s="93" t="s">
        <v>108</v>
      </c>
      <c r="R148" s="49" t="s">
        <v>1226</v>
      </c>
      <c r="S148" s="138"/>
      <c r="T148" s="189" t="s">
        <v>768</v>
      </c>
      <c r="U148" s="202" t="s">
        <v>2042</v>
      </c>
      <c r="V148" s="203"/>
      <c r="W148" s="209" t="s">
        <v>2821</v>
      </c>
      <c r="X148" s="505" t="s">
        <v>2822</v>
      </c>
      <c r="Y148" s="90">
        <v>10</v>
      </c>
    </row>
    <row r="149" spans="1:25" ht="30.6" customHeight="1" x14ac:dyDescent="0.2">
      <c r="A149" s="90">
        <v>148</v>
      </c>
      <c r="B149" s="115" t="s">
        <v>566</v>
      </c>
      <c r="C149" s="115" t="s">
        <v>567</v>
      </c>
      <c r="D149" s="191" t="s">
        <v>5589</v>
      </c>
      <c r="E149" s="80" t="s">
        <v>4136</v>
      </c>
      <c r="F149" s="106" t="s">
        <v>703</v>
      </c>
      <c r="G149" s="105" t="s">
        <v>595</v>
      </c>
      <c r="H149" s="106" t="s">
        <v>1347</v>
      </c>
      <c r="I149" s="105" t="s">
        <v>546</v>
      </c>
      <c r="J149" s="78" t="s">
        <v>4089</v>
      </c>
      <c r="K149" s="364">
        <v>40</v>
      </c>
      <c r="L149" s="364">
        <v>80</v>
      </c>
      <c r="M149" s="78" t="s">
        <v>1485</v>
      </c>
      <c r="N149" s="364">
        <v>2026</v>
      </c>
      <c r="O149" s="79" t="s">
        <v>104</v>
      </c>
      <c r="P149" s="93" t="str">
        <f t="shared" si="2"/>
        <v>I</v>
      </c>
      <c r="Q149" s="93" t="s">
        <v>108</v>
      </c>
      <c r="R149" s="49" t="s">
        <v>1226</v>
      </c>
      <c r="S149" s="138"/>
      <c r="T149" s="189" t="s">
        <v>778</v>
      </c>
      <c r="U149" s="205" t="s">
        <v>2042</v>
      </c>
      <c r="V149" s="206"/>
      <c r="W149" s="206" t="s">
        <v>2823</v>
      </c>
      <c r="X149" s="506" t="s">
        <v>2824</v>
      </c>
      <c r="Y149" s="90">
        <v>10</v>
      </c>
    </row>
    <row r="150" spans="1:25" ht="30.6" customHeight="1" x14ac:dyDescent="0.2">
      <c r="A150" s="90">
        <v>149</v>
      </c>
      <c r="B150" s="115" t="s">
        <v>566</v>
      </c>
      <c r="C150" s="115" t="s">
        <v>567</v>
      </c>
      <c r="D150" s="191" t="s">
        <v>5591</v>
      </c>
      <c r="E150" s="80" t="s">
        <v>4137</v>
      </c>
      <c r="F150" s="106" t="s">
        <v>229</v>
      </c>
      <c r="G150" s="105" t="s">
        <v>595</v>
      </c>
      <c r="H150" s="106" t="s">
        <v>1352</v>
      </c>
      <c r="I150" s="105" t="s">
        <v>546</v>
      </c>
      <c r="J150" s="78" t="s">
        <v>1487</v>
      </c>
      <c r="K150" s="374">
        <v>11450</v>
      </c>
      <c r="L150" s="374">
        <v>14100</v>
      </c>
      <c r="M150" s="78" t="s">
        <v>1485</v>
      </c>
      <c r="N150" s="364">
        <v>2026</v>
      </c>
      <c r="O150" s="79" t="s">
        <v>105</v>
      </c>
      <c r="P150" s="93" t="str">
        <f t="shared" si="2"/>
        <v>I</v>
      </c>
      <c r="Q150" s="93" t="s">
        <v>108</v>
      </c>
      <c r="R150" s="49" t="s">
        <v>1226</v>
      </c>
      <c r="S150" s="138"/>
      <c r="T150" s="189"/>
      <c r="U150" s="210" t="s">
        <v>2773</v>
      </c>
      <c r="V150" s="206"/>
      <c r="W150" s="209" t="s">
        <v>2825</v>
      </c>
      <c r="X150" s="209" t="s">
        <v>2826</v>
      </c>
      <c r="Y150" s="90">
        <v>10</v>
      </c>
    </row>
    <row r="151" spans="1:25" ht="30.6" customHeight="1" x14ac:dyDescent="0.2">
      <c r="A151" s="90">
        <v>150</v>
      </c>
      <c r="B151" s="115" t="s">
        <v>566</v>
      </c>
      <c r="C151" s="115" t="s">
        <v>567</v>
      </c>
      <c r="D151" s="191" t="s">
        <v>5591</v>
      </c>
      <c r="E151" s="80" t="s">
        <v>4139</v>
      </c>
      <c r="F151" s="106" t="s">
        <v>229</v>
      </c>
      <c r="G151" s="105" t="s">
        <v>595</v>
      </c>
      <c r="H151" s="106" t="s">
        <v>1353</v>
      </c>
      <c r="I151" s="105" t="s">
        <v>546</v>
      </c>
      <c r="J151" s="78" t="s">
        <v>1487</v>
      </c>
      <c r="K151" s="374">
        <v>7000</v>
      </c>
      <c r="L151" s="374">
        <v>14100</v>
      </c>
      <c r="M151" s="78" t="s">
        <v>1485</v>
      </c>
      <c r="N151" s="364">
        <v>2026</v>
      </c>
      <c r="O151" s="85" t="s">
        <v>230</v>
      </c>
      <c r="P151" s="93" t="str">
        <f t="shared" si="2"/>
        <v>I</v>
      </c>
      <c r="Q151" s="93" t="s">
        <v>108</v>
      </c>
      <c r="R151" s="49" t="s">
        <v>1226</v>
      </c>
      <c r="S151" s="138"/>
      <c r="T151" s="189"/>
      <c r="U151" s="210" t="s">
        <v>2773</v>
      </c>
      <c r="V151" s="206"/>
      <c r="W151" s="209" t="s">
        <v>2827</v>
      </c>
      <c r="X151" s="209" t="s">
        <v>2828</v>
      </c>
      <c r="Y151" s="90">
        <v>10</v>
      </c>
    </row>
    <row r="152" spans="1:25" ht="30.6" customHeight="1" x14ac:dyDescent="0.2">
      <c r="A152" s="90">
        <v>151</v>
      </c>
      <c r="B152" s="115" t="s">
        <v>566</v>
      </c>
      <c r="C152" s="115" t="s">
        <v>567</v>
      </c>
      <c r="D152" s="191" t="s">
        <v>5591</v>
      </c>
      <c r="E152" s="80" t="s">
        <v>4140</v>
      </c>
      <c r="F152" s="106" t="s">
        <v>229</v>
      </c>
      <c r="G152" s="105" t="s">
        <v>595</v>
      </c>
      <c r="H152" s="106" t="s">
        <v>1354</v>
      </c>
      <c r="I152" s="105" t="s">
        <v>546</v>
      </c>
      <c r="J152" s="78" t="s">
        <v>1487</v>
      </c>
      <c r="K152" s="364">
        <v>800</v>
      </c>
      <c r="L152" s="374">
        <v>6400</v>
      </c>
      <c r="M152" s="78" t="s">
        <v>1485</v>
      </c>
      <c r="N152" s="364">
        <v>2026</v>
      </c>
      <c r="O152" s="85" t="s">
        <v>228</v>
      </c>
      <c r="P152" s="93" t="str">
        <f t="shared" si="2"/>
        <v>I</v>
      </c>
      <c r="Q152" s="93" t="s">
        <v>108</v>
      </c>
      <c r="R152" s="49" t="s">
        <v>1226</v>
      </c>
      <c r="S152" s="138"/>
      <c r="T152" s="189"/>
      <c r="U152" s="210" t="s">
        <v>2773</v>
      </c>
      <c r="V152" s="206"/>
      <c r="W152" s="209" t="s">
        <v>2829</v>
      </c>
      <c r="X152" s="209" t="s">
        <v>2830</v>
      </c>
      <c r="Y152" s="90">
        <v>10</v>
      </c>
    </row>
    <row r="153" spans="1:25" ht="30.6" customHeight="1" x14ac:dyDescent="0.2">
      <c r="A153" s="90">
        <v>152</v>
      </c>
      <c r="B153" s="115" t="s">
        <v>566</v>
      </c>
      <c r="C153" s="115" t="s">
        <v>567</v>
      </c>
      <c r="D153" s="191" t="s">
        <v>5599</v>
      </c>
      <c r="E153" s="80" t="s">
        <v>4141</v>
      </c>
      <c r="F153" s="105" t="s">
        <v>706</v>
      </c>
      <c r="G153" s="105" t="s">
        <v>595</v>
      </c>
      <c r="H153" s="106" t="s">
        <v>1370</v>
      </c>
      <c r="I153" s="105" t="s">
        <v>546</v>
      </c>
      <c r="J153" s="78" t="s">
        <v>1487</v>
      </c>
      <c r="K153" s="364">
        <v>7</v>
      </c>
      <c r="L153" s="364">
        <v>45</v>
      </c>
      <c r="M153" s="78" t="s">
        <v>1485</v>
      </c>
      <c r="N153" s="364">
        <v>2026</v>
      </c>
      <c r="O153" s="82" t="s">
        <v>106</v>
      </c>
      <c r="P153" s="93" t="str">
        <f t="shared" si="2"/>
        <v>I</v>
      </c>
      <c r="Q153" s="93" t="s">
        <v>108</v>
      </c>
      <c r="R153" s="49" t="s">
        <v>1226</v>
      </c>
      <c r="S153" s="138"/>
      <c r="T153" s="189" t="s">
        <v>773</v>
      </c>
      <c r="U153" s="205" t="s">
        <v>2780</v>
      </c>
      <c r="V153" s="206"/>
      <c r="W153" s="206" t="s">
        <v>2831</v>
      </c>
      <c r="X153" s="207" t="s">
        <v>2832</v>
      </c>
      <c r="Y153" s="90">
        <v>10</v>
      </c>
    </row>
    <row r="154" spans="1:25" ht="30.6" customHeight="1" x14ac:dyDescent="0.2">
      <c r="A154" s="90">
        <v>153</v>
      </c>
      <c r="B154" s="115" t="s">
        <v>566</v>
      </c>
      <c r="C154" s="115" t="s">
        <v>567</v>
      </c>
      <c r="D154" s="191" t="s">
        <v>5600</v>
      </c>
      <c r="E154" s="80" t="s">
        <v>4142</v>
      </c>
      <c r="F154" s="105" t="s">
        <v>707</v>
      </c>
      <c r="G154" s="105" t="s">
        <v>595</v>
      </c>
      <c r="H154" s="105" t="s">
        <v>1373</v>
      </c>
      <c r="I154" s="105" t="s">
        <v>546</v>
      </c>
      <c r="J154" s="78" t="s">
        <v>1487</v>
      </c>
      <c r="K154" s="364">
        <v>0</v>
      </c>
      <c r="L154" s="78" t="s">
        <v>4143</v>
      </c>
      <c r="M154" s="78" t="s">
        <v>1485</v>
      </c>
      <c r="N154" s="364">
        <v>2026</v>
      </c>
      <c r="O154" s="82" t="s">
        <v>107</v>
      </c>
      <c r="P154" s="93" t="str">
        <f t="shared" si="2"/>
        <v>I</v>
      </c>
      <c r="Q154" s="93" t="s">
        <v>108</v>
      </c>
      <c r="R154" s="49" t="s">
        <v>1226</v>
      </c>
      <c r="S154" s="138"/>
      <c r="T154" s="189"/>
      <c r="U154" s="205" t="s">
        <v>2103</v>
      </c>
      <c r="V154" s="206"/>
      <c r="W154" s="209" t="s">
        <v>2833</v>
      </c>
      <c r="X154" s="209" t="s">
        <v>2834</v>
      </c>
      <c r="Y154" s="90">
        <v>10</v>
      </c>
    </row>
    <row r="155" spans="1:25" ht="30.6" customHeight="1" x14ac:dyDescent="0.2">
      <c r="A155" s="90">
        <v>154</v>
      </c>
      <c r="B155" s="115" t="s">
        <v>566</v>
      </c>
      <c r="C155" s="115" t="s">
        <v>567</v>
      </c>
      <c r="D155" s="191" t="s">
        <v>5600</v>
      </c>
      <c r="E155" s="80" t="s">
        <v>4144</v>
      </c>
      <c r="F155" s="105" t="s">
        <v>707</v>
      </c>
      <c r="G155" s="105" t="s">
        <v>595</v>
      </c>
      <c r="H155" s="105" t="s">
        <v>4145</v>
      </c>
      <c r="I155" s="105" t="s">
        <v>546</v>
      </c>
      <c r="J155" s="78" t="s">
        <v>1487</v>
      </c>
      <c r="K155" s="364">
        <v>0</v>
      </c>
      <c r="L155" s="364">
        <v>6</v>
      </c>
      <c r="M155" s="78" t="s">
        <v>1485</v>
      </c>
      <c r="N155" s="364">
        <v>2026</v>
      </c>
      <c r="O155" s="85" t="s">
        <v>1313</v>
      </c>
      <c r="P155" s="93" t="str">
        <f t="shared" si="2"/>
        <v>I</v>
      </c>
      <c r="Q155" s="93" t="s">
        <v>108</v>
      </c>
      <c r="R155" s="49" t="s">
        <v>1226</v>
      </c>
      <c r="S155" s="138"/>
      <c r="T155" s="189"/>
      <c r="U155" s="205" t="s">
        <v>2103</v>
      </c>
      <c r="V155" s="206"/>
      <c r="W155" s="209" t="s">
        <v>2835</v>
      </c>
      <c r="X155" s="209" t="s">
        <v>2836</v>
      </c>
      <c r="Y155" s="90">
        <v>10</v>
      </c>
    </row>
    <row r="156" spans="1:25" ht="30.6" customHeight="1" x14ac:dyDescent="0.2">
      <c r="A156" s="90">
        <v>155</v>
      </c>
      <c r="B156" s="115" t="s">
        <v>566</v>
      </c>
      <c r="C156" s="115" t="s">
        <v>567</v>
      </c>
      <c r="D156" s="191" t="s">
        <v>5601</v>
      </c>
      <c r="E156" s="80" t="s">
        <v>4146</v>
      </c>
      <c r="F156" s="106" t="s">
        <v>708</v>
      </c>
      <c r="G156" s="105" t="s">
        <v>595</v>
      </c>
      <c r="H156" s="106" t="s">
        <v>544</v>
      </c>
      <c r="I156" s="105" t="s">
        <v>546</v>
      </c>
      <c r="J156" s="78" t="s">
        <v>1487</v>
      </c>
      <c r="K156" s="364">
        <v>53</v>
      </c>
      <c r="L156" s="364">
        <v>82</v>
      </c>
      <c r="M156" s="78" t="s">
        <v>1485</v>
      </c>
      <c r="N156" s="364">
        <v>2026</v>
      </c>
      <c r="O156" s="85" t="s">
        <v>227</v>
      </c>
      <c r="P156" s="93" t="str">
        <f t="shared" si="2"/>
        <v>I</v>
      </c>
      <c r="Q156" s="93" t="s">
        <v>108</v>
      </c>
      <c r="R156" s="49" t="s">
        <v>1226</v>
      </c>
      <c r="S156" s="138"/>
      <c r="T156" s="189"/>
      <c r="U156" s="205" t="s">
        <v>2791</v>
      </c>
      <c r="V156" s="206"/>
      <c r="W156" s="209" t="s">
        <v>2837</v>
      </c>
      <c r="X156" s="209" t="s">
        <v>2838</v>
      </c>
      <c r="Y156" s="90">
        <v>10</v>
      </c>
    </row>
    <row r="157" spans="1:25" ht="30.6" customHeight="1" x14ac:dyDescent="0.2">
      <c r="A157" s="90">
        <v>156</v>
      </c>
      <c r="B157" s="115" t="s">
        <v>566</v>
      </c>
      <c r="C157" s="115" t="s">
        <v>569</v>
      </c>
      <c r="D157" s="191" t="s">
        <v>5628</v>
      </c>
      <c r="E157" s="327" t="s">
        <v>4254</v>
      </c>
      <c r="F157" s="82" t="s">
        <v>622</v>
      </c>
      <c r="G157" s="105" t="s">
        <v>474</v>
      </c>
      <c r="H157" s="106" t="s">
        <v>545</v>
      </c>
      <c r="I157" s="106" t="s">
        <v>4255</v>
      </c>
      <c r="J157" s="78" t="s">
        <v>546</v>
      </c>
      <c r="K157" s="364" t="s">
        <v>546</v>
      </c>
      <c r="L157" s="364" t="s">
        <v>546</v>
      </c>
      <c r="M157" s="78" t="s">
        <v>1488</v>
      </c>
      <c r="N157" s="364">
        <v>2021</v>
      </c>
      <c r="O157" s="107" t="s">
        <v>235</v>
      </c>
      <c r="P157" s="93" t="str">
        <f t="shared" si="2"/>
        <v>I</v>
      </c>
      <c r="Q157" s="90" t="s">
        <v>75</v>
      </c>
      <c r="R157" s="49" t="s">
        <v>1216</v>
      </c>
      <c r="S157" s="138"/>
      <c r="T157" s="189" t="s">
        <v>783</v>
      </c>
      <c r="U157" s="212" t="s">
        <v>3549</v>
      </c>
      <c r="V157" s="209"/>
      <c r="W157" s="209" t="s">
        <v>2327</v>
      </c>
      <c r="X157" s="209" t="s">
        <v>2328</v>
      </c>
      <c r="Y157" s="90">
        <v>1</v>
      </c>
    </row>
    <row r="158" spans="1:25" ht="30.6" customHeight="1" x14ac:dyDescent="0.2">
      <c r="A158" s="90">
        <v>157</v>
      </c>
      <c r="B158" s="115" t="s">
        <v>566</v>
      </c>
      <c r="C158" s="115" t="s">
        <v>569</v>
      </c>
      <c r="D158" s="191" t="s">
        <v>5628</v>
      </c>
      <c r="E158" s="327" t="s">
        <v>4257</v>
      </c>
      <c r="F158" s="82" t="s">
        <v>622</v>
      </c>
      <c r="G158" s="105" t="s">
        <v>595</v>
      </c>
      <c r="H158" s="105" t="s">
        <v>1475</v>
      </c>
      <c r="I158" s="106" t="s">
        <v>546</v>
      </c>
      <c r="J158" s="78" t="s">
        <v>1487</v>
      </c>
      <c r="K158" s="364">
        <v>0</v>
      </c>
      <c r="L158" s="364">
        <v>69900</v>
      </c>
      <c r="M158" s="78" t="s">
        <v>1485</v>
      </c>
      <c r="N158" s="364">
        <v>2024</v>
      </c>
      <c r="O158" s="107" t="s">
        <v>236</v>
      </c>
      <c r="P158" s="93" t="str">
        <f t="shared" si="2"/>
        <v>I</v>
      </c>
      <c r="Q158" s="90" t="s">
        <v>75</v>
      </c>
      <c r="R158" s="49" t="s">
        <v>1216</v>
      </c>
      <c r="S158" s="138"/>
      <c r="T158" s="189" t="s">
        <v>783</v>
      </c>
      <c r="U158" s="212" t="s">
        <v>3549</v>
      </c>
      <c r="V158" s="211" t="s">
        <v>2329</v>
      </c>
      <c r="W158" s="209" t="s">
        <v>2330</v>
      </c>
      <c r="X158" s="209" t="s">
        <v>2331</v>
      </c>
      <c r="Y158" s="90">
        <v>6</v>
      </c>
    </row>
    <row r="159" spans="1:25" ht="30.6" customHeight="1" x14ac:dyDescent="0.2">
      <c r="A159" s="90">
        <v>158</v>
      </c>
      <c r="B159" s="115" t="s">
        <v>566</v>
      </c>
      <c r="C159" s="115" t="s">
        <v>569</v>
      </c>
      <c r="D159" s="191" t="s">
        <v>5628</v>
      </c>
      <c r="E159" s="80" t="s">
        <v>4259</v>
      </c>
      <c r="F159" s="82" t="s">
        <v>622</v>
      </c>
      <c r="G159" s="105" t="s">
        <v>595</v>
      </c>
      <c r="H159" s="106" t="s">
        <v>237</v>
      </c>
      <c r="I159" s="106" t="s">
        <v>546</v>
      </c>
      <c r="J159" s="78" t="s">
        <v>1487</v>
      </c>
      <c r="K159" s="364">
        <v>69900</v>
      </c>
      <c r="L159" s="364">
        <v>111700</v>
      </c>
      <c r="M159" s="78" t="s">
        <v>1485</v>
      </c>
      <c r="N159" s="364">
        <v>2025</v>
      </c>
      <c r="O159" s="85" t="s">
        <v>5493</v>
      </c>
      <c r="P159" s="93" t="str">
        <f t="shared" si="2"/>
        <v>I</v>
      </c>
      <c r="Q159" s="90" t="s">
        <v>75</v>
      </c>
      <c r="R159" s="49" t="s">
        <v>1216</v>
      </c>
      <c r="S159" s="138"/>
      <c r="T159" s="189" t="s">
        <v>783</v>
      </c>
      <c r="U159" s="212" t="s">
        <v>3549</v>
      </c>
      <c r="V159" s="213" t="s">
        <v>2332</v>
      </c>
      <c r="W159" s="209" t="s">
        <v>2333</v>
      </c>
      <c r="X159" s="209" t="s">
        <v>2334</v>
      </c>
      <c r="Y159" s="90">
        <v>8</v>
      </c>
    </row>
    <row r="160" spans="1:25" ht="30.6" customHeight="1" x14ac:dyDescent="0.2">
      <c r="A160" s="90">
        <v>159</v>
      </c>
      <c r="B160" s="115" t="s">
        <v>566</v>
      </c>
      <c r="C160" s="115" t="s">
        <v>569</v>
      </c>
      <c r="D160" s="191" t="s">
        <v>5651</v>
      </c>
      <c r="E160" s="80" t="s">
        <v>1517</v>
      </c>
      <c r="F160" s="82" t="s">
        <v>689</v>
      </c>
      <c r="G160" s="105" t="s">
        <v>474</v>
      </c>
      <c r="H160" s="106" t="s">
        <v>1518</v>
      </c>
      <c r="I160" s="106" t="s">
        <v>1519</v>
      </c>
      <c r="J160" s="78" t="s">
        <v>546</v>
      </c>
      <c r="K160" s="364" t="s">
        <v>546</v>
      </c>
      <c r="L160" s="364" t="s">
        <v>546</v>
      </c>
      <c r="M160" s="78" t="s">
        <v>1508</v>
      </c>
      <c r="N160" s="364">
        <v>2023</v>
      </c>
      <c r="O160" s="127" t="s">
        <v>242</v>
      </c>
      <c r="P160" s="93" t="str">
        <f t="shared" si="2"/>
        <v>R</v>
      </c>
      <c r="Q160" s="90" t="s">
        <v>75</v>
      </c>
      <c r="R160" s="148"/>
      <c r="S160" s="148"/>
      <c r="T160" s="189"/>
      <c r="U160" s="216" t="s">
        <v>2335</v>
      </c>
      <c r="V160" s="209"/>
      <c r="W160" s="209" t="s">
        <v>2336</v>
      </c>
      <c r="X160" s="209" t="s">
        <v>2337</v>
      </c>
      <c r="Y160" s="90">
        <v>5</v>
      </c>
    </row>
    <row r="161" spans="1:25" ht="30.6" customHeight="1" x14ac:dyDescent="0.2">
      <c r="A161" s="90">
        <v>160</v>
      </c>
      <c r="B161" s="115" t="s">
        <v>566</v>
      </c>
      <c r="C161" s="115" t="s">
        <v>569</v>
      </c>
      <c r="D161" s="191" t="s">
        <v>5650</v>
      </c>
      <c r="E161" s="80" t="s">
        <v>1520</v>
      </c>
      <c r="F161" s="106" t="s">
        <v>645</v>
      </c>
      <c r="G161" s="105" t="s">
        <v>595</v>
      </c>
      <c r="H161" s="106" t="s">
        <v>1521</v>
      </c>
      <c r="I161" s="106" t="s">
        <v>546</v>
      </c>
      <c r="J161" s="78" t="s">
        <v>1487</v>
      </c>
      <c r="K161" s="364">
        <v>0</v>
      </c>
      <c r="L161" s="364">
        <v>254</v>
      </c>
      <c r="M161" s="78" t="s">
        <v>1488</v>
      </c>
      <c r="N161" s="364">
        <v>2025</v>
      </c>
      <c r="O161" s="127" t="s">
        <v>1522</v>
      </c>
      <c r="P161" s="93" t="str">
        <f t="shared" si="2"/>
        <v>I</v>
      </c>
      <c r="Q161" s="90" t="s">
        <v>75</v>
      </c>
      <c r="R161" s="49" t="s">
        <v>1216</v>
      </c>
      <c r="S161" s="138"/>
      <c r="T161" s="189" t="s">
        <v>854</v>
      </c>
      <c r="U161" s="212" t="s">
        <v>2872</v>
      </c>
      <c r="V161" s="209"/>
      <c r="W161" s="213" t="s">
        <v>2338</v>
      </c>
      <c r="X161" s="209" t="s">
        <v>2339</v>
      </c>
      <c r="Y161" s="90">
        <v>9</v>
      </c>
    </row>
    <row r="162" spans="1:25" ht="30.6" customHeight="1" x14ac:dyDescent="0.2">
      <c r="A162" s="90">
        <v>161</v>
      </c>
      <c r="B162" s="115" t="s">
        <v>566</v>
      </c>
      <c r="C162" s="115" t="s">
        <v>569</v>
      </c>
      <c r="D162" s="191" t="s">
        <v>5652</v>
      </c>
      <c r="E162" s="80" t="s">
        <v>1524</v>
      </c>
      <c r="F162" s="82" t="s">
        <v>685</v>
      </c>
      <c r="G162" s="105" t="s">
        <v>474</v>
      </c>
      <c r="H162" s="106" t="s">
        <v>238</v>
      </c>
      <c r="I162" s="106" t="s">
        <v>239</v>
      </c>
      <c r="J162" s="78" t="s">
        <v>546</v>
      </c>
      <c r="K162" s="364" t="s">
        <v>546</v>
      </c>
      <c r="L162" s="364" t="s">
        <v>546</v>
      </c>
      <c r="M162" s="78" t="s">
        <v>1488</v>
      </c>
      <c r="N162" s="364">
        <v>2022</v>
      </c>
      <c r="O162" s="127" t="s">
        <v>240</v>
      </c>
      <c r="P162" s="93" t="str">
        <f t="shared" si="2"/>
        <v>R</v>
      </c>
      <c r="Q162" s="90" t="s">
        <v>75</v>
      </c>
      <c r="R162" s="148"/>
      <c r="S162" s="148"/>
      <c r="T162" s="189"/>
      <c r="U162" s="212" t="s">
        <v>3550</v>
      </c>
      <c r="V162" s="211" t="s">
        <v>2340</v>
      </c>
      <c r="W162" s="213" t="s">
        <v>2038</v>
      </c>
      <c r="X162" s="209" t="s">
        <v>2341</v>
      </c>
      <c r="Y162" s="90">
        <v>3</v>
      </c>
    </row>
    <row r="163" spans="1:25" ht="30.6" customHeight="1" x14ac:dyDescent="0.2">
      <c r="A163" s="90">
        <v>162</v>
      </c>
      <c r="B163" s="115" t="s">
        <v>566</v>
      </c>
      <c r="C163" s="115" t="s">
        <v>569</v>
      </c>
      <c r="D163" s="191" t="s">
        <v>5652</v>
      </c>
      <c r="E163" s="80" t="s">
        <v>1525</v>
      </c>
      <c r="F163" s="82" t="s">
        <v>685</v>
      </c>
      <c r="G163" s="105" t="s">
        <v>474</v>
      </c>
      <c r="H163" s="106" t="s">
        <v>1526</v>
      </c>
      <c r="I163" s="106" t="s">
        <v>1526</v>
      </c>
      <c r="J163" s="78" t="s">
        <v>546</v>
      </c>
      <c r="K163" s="364" t="s">
        <v>546</v>
      </c>
      <c r="L163" s="364" t="s">
        <v>546</v>
      </c>
      <c r="M163" s="78" t="s">
        <v>1488</v>
      </c>
      <c r="N163" s="364">
        <v>2022</v>
      </c>
      <c r="O163" s="127" t="s">
        <v>241</v>
      </c>
      <c r="P163" s="93" t="str">
        <f t="shared" si="2"/>
        <v>R</v>
      </c>
      <c r="Q163" s="90" t="s">
        <v>75</v>
      </c>
      <c r="R163" s="148"/>
      <c r="S163" s="148"/>
      <c r="T163" s="189"/>
      <c r="U163" s="212" t="s">
        <v>3550</v>
      </c>
      <c r="V163" s="209"/>
      <c r="W163" s="213" t="s">
        <v>2342</v>
      </c>
      <c r="X163" s="209" t="s">
        <v>2343</v>
      </c>
      <c r="Y163" s="90">
        <v>3</v>
      </c>
    </row>
    <row r="164" spans="1:25" ht="30.6" customHeight="1" x14ac:dyDescent="0.2">
      <c r="A164" s="90">
        <v>163</v>
      </c>
      <c r="B164" s="115" t="s">
        <v>566</v>
      </c>
      <c r="C164" s="115" t="s">
        <v>569</v>
      </c>
      <c r="D164" s="191" t="s">
        <v>5652</v>
      </c>
      <c r="E164" s="80" t="s">
        <v>1527</v>
      </c>
      <c r="F164" s="82" t="s">
        <v>685</v>
      </c>
      <c r="G164" s="105" t="s">
        <v>474</v>
      </c>
      <c r="H164" s="106" t="s">
        <v>243</v>
      </c>
      <c r="I164" s="106" t="s">
        <v>244</v>
      </c>
      <c r="J164" s="78" t="s">
        <v>546</v>
      </c>
      <c r="K164" s="364" t="s">
        <v>546</v>
      </c>
      <c r="L164" s="364" t="s">
        <v>546</v>
      </c>
      <c r="M164" s="78" t="s">
        <v>1488</v>
      </c>
      <c r="N164" s="364">
        <v>2022</v>
      </c>
      <c r="O164" s="127" t="s">
        <v>243</v>
      </c>
      <c r="P164" s="93" t="str">
        <f t="shared" si="2"/>
        <v>R</v>
      </c>
      <c r="Q164" s="90" t="s">
        <v>75</v>
      </c>
      <c r="R164" s="148"/>
      <c r="S164" s="148"/>
      <c r="T164" s="189"/>
      <c r="U164" s="212" t="s">
        <v>3551</v>
      </c>
      <c r="V164" s="209"/>
      <c r="W164" s="213" t="s">
        <v>2344</v>
      </c>
      <c r="X164" s="213" t="s">
        <v>2345</v>
      </c>
      <c r="Y164" s="90">
        <v>3</v>
      </c>
    </row>
    <row r="165" spans="1:25" ht="30.6" customHeight="1" x14ac:dyDescent="0.2">
      <c r="A165" s="90">
        <v>164</v>
      </c>
      <c r="B165" s="115" t="s">
        <v>566</v>
      </c>
      <c r="C165" s="115" t="s">
        <v>569</v>
      </c>
      <c r="D165" s="191" t="s">
        <v>5652</v>
      </c>
      <c r="E165" s="80" t="s">
        <v>1528</v>
      </c>
      <c r="F165" s="82" t="s">
        <v>685</v>
      </c>
      <c r="G165" s="105" t="s">
        <v>474</v>
      </c>
      <c r="H165" s="106" t="s">
        <v>1529</v>
      </c>
      <c r="I165" s="106" t="s">
        <v>1530</v>
      </c>
      <c r="J165" s="78" t="s">
        <v>546</v>
      </c>
      <c r="K165" s="364" t="s">
        <v>546</v>
      </c>
      <c r="L165" s="364" t="s">
        <v>546</v>
      </c>
      <c r="M165" s="78" t="s">
        <v>1488</v>
      </c>
      <c r="N165" s="364">
        <v>2023</v>
      </c>
      <c r="O165" s="127" t="s">
        <v>245</v>
      </c>
      <c r="P165" s="93" t="str">
        <f t="shared" si="2"/>
        <v>R</v>
      </c>
      <c r="Q165" s="90" t="s">
        <v>75</v>
      </c>
      <c r="R165" s="148"/>
      <c r="S165" s="148"/>
      <c r="T165" s="189"/>
      <c r="U165" s="212" t="s">
        <v>3552</v>
      </c>
      <c r="V165" s="211" t="s">
        <v>2346</v>
      </c>
      <c r="W165" s="213" t="s">
        <v>2158</v>
      </c>
      <c r="X165" s="209" t="s">
        <v>2347</v>
      </c>
      <c r="Y165" s="90">
        <v>5</v>
      </c>
    </row>
    <row r="166" spans="1:25" ht="30.6" customHeight="1" x14ac:dyDescent="0.2">
      <c r="A166" s="90">
        <v>165</v>
      </c>
      <c r="B166" s="115" t="s">
        <v>566</v>
      </c>
      <c r="C166" s="115" t="s">
        <v>569</v>
      </c>
      <c r="D166" s="191" t="s">
        <v>5652</v>
      </c>
      <c r="E166" s="327" t="s">
        <v>1531</v>
      </c>
      <c r="F166" s="82" t="s">
        <v>685</v>
      </c>
      <c r="G166" s="105" t="s">
        <v>474</v>
      </c>
      <c r="H166" s="106" t="s">
        <v>1532</v>
      </c>
      <c r="I166" s="106" t="s">
        <v>1533</v>
      </c>
      <c r="J166" s="78" t="s">
        <v>546</v>
      </c>
      <c r="K166" s="364" t="s">
        <v>546</v>
      </c>
      <c r="L166" s="364" t="s">
        <v>546</v>
      </c>
      <c r="M166" s="78" t="s">
        <v>1488</v>
      </c>
      <c r="N166" s="364">
        <v>2023</v>
      </c>
      <c r="O166" s="493" t="s">
        <v>547</v>
      </c>
      <c r="P166" s="93" t="str">
        <f t="shared" si="2"/>
        <v>R</v>
      </c>
      <c r="Q166" s="90" t="s">
        <v>75</v>
      </c>
      <c r="R166" s="148"/>
      <c r="S166" s="148"/>
      <c r="T166" s="189"/>
      <c r="U166" s="212" t="s">
        <v>3553</v>
      </c>
      <c r="V166" s="209"/>
      <c r="W166" s="213" t="s">
        <v>2348</v>
      </c>
      <c r="X166" s="213" t="s">
        <v>2349</v>
      </c>
      <c r="Y166" s="90">
        <v>5</v>
      </c>
    </row>
    <row r="167" spans="1:25" ht="30.6" customHeight="1" x14ac:dyDescent="0.2">
      <c r="A167" s="90">
        <v>166</v>
      </c>
      <c r="B167" s="115" t="s">
        <v>566</v>
      </c>
      <c r="C167" s="115" t="s">
        <v>569</v>
      </c>
      <c r="D167" s="191" t="s">
        <v>5652</v>
      </c>
      <c r="E167" s="327" t="s">
        <v>1534</v>
      </c>
      <c r="F167" s="82" t="s">
        <v>685</v>
      </c>
      <c r="G167" s="105" t="s">
        <v>474</v>
      </c>
      <c r="H167" s="106" t="s">
        <v>1535</v>
      </c>
      <c r="I167" s="106" t="s">
        <v>246</v>
      </c>
      <c r="J167" s="78" t="s">
        <v>546</v>
      </c>
      <c r="K167" s="364" t="s">
        <v>546</v>
      </c>
      <c r="L167" s="364" t="s">
        <v>546</v>
      </c>
      <c r="M167" s="78" t="s">
        <v>1488</v>
      </c>
      <c r="N167" s="364">
        <v>2024</v>
      </c>
      <c r="O167" s="493" t="s">
        <v>247</v>
      </c>
      <c r="P167" s="93" t="str">
        <f t="shared" si="2"/>
        <v>R</v>
      </c>
      <c r="Q167" s="90" t="s">
        <v>75</v>
      </c>
      <c r="R167" s="148"/>
      <c r="S167" s="148"/>
      <c r="T167" s="189"/>
      <c r="U167" s="212" t="s">
        <v>3553</v>
      </c>
      <c r="V167" s="209" t="s">
        <v>2350</v>
      </c>
      <c r="W167" s="213" t="s">
        <v>2158</v>
      </c>
      <c r="X167" s="209" t="s">
        <v>2351</v>
      </c>
      <c r="Y167" s="90">
        <v>7</v>
      </c>
    </row>
    <row r="168" spans="1:25" ht="30.6" customHeight="1" x14ac:dyDescent="0.2">
      <c r="A168" s="90">
        <v>167</v>
      </c>
      <c r="B168" s="115" t="s">
        <v>566</v>
      </c>
      <c r="C168" s="115" t="s">
        <v>569</v>
      </c>
      <c r="D168" s="191" t="s">
        <v>5652</v>
      </c>
      <c r="E168" s="327" t="s">
        <v>1536</v>
      </c>
      <c r="F168" s="82" t="s">
        <v>685</v>
      </c>
      <c r="G168" s="105" t="s">
        <v>474</v>
      </c>
      <c r="H168" s="106" t="s">
        <v>1537</v>
      </c>
      <c r="I168" s="106" t="s">
        <v>1538</v>
      </c>
      <c r="J168" s="78" t="s">
        <v>546</v>
      </c>
      <c r="K168" s="364" t="s">
        <v>546</v>
      </c>
      <c r="L168" s="364" t="s">
        <v>546</v>
      </c>
      <c r="M168" s="78" t="s">
        <v>1488</v>
      </c>
      <c r="N168" s="364">
        <v>2024</v>
      </c>
      <c r="O168" s="493" t="s">
        <v>548</v>
      </c>
      <c r="P168" s="93" t="str">
        <f t="shared" si="2"/>
        <v>R</v>
      </c>
      <c r="Q168" s="90" t="s">
        <v>75</v>
      </c>
      <c r="R168" s="148"/>
      <c r="S168" s="148"/>
      <c r="T168" s="189"/>
      <c r="U168" s="212" t="s">
        <v>3554</v>
      </c>
      <c r="V168" s="209"/>
      <c r="W168" s="209" t="s">
        <v>2352</v>
      </c>
      <c r="X168" s="209" t="s">
        <v>2353</v>
      </c>
      <c r="Y168" s="90">
        <v>7</v>
      </c>
    </row>
    <row r="169" spans="1:25" ht="30.6" customHeight="1" x14ac:dyDescent="0.2">
      <c r="A169" s="90">
        <v>168</v>
      </c>
      <c r="B169" s="115" t="s">
        <v>566</v>
      </c>
      <c r="C169" s="115" t="s">
        <v>569</v>
      </c>
      <c r="D169" s="191" t="s">
        <v>5652</v>
      </c>
      <c r="E169" s="327" t="s">
        <v>1539</v>
      </c>
      <c r="F169" s="82" t="s">
        <v>685</v>
      </c>
      <c r="G169" s="105" t="s">
        <v>474</v>
      </c>
      <c r="H169" s="106" t="s">
        <v>1540</v>
      </c>
      <c r="I169" s="106" t="s">
        <v>248</v>
      </c>
      <c r="J169" s="78" t="s">
        <v>546</v>
      </c>
      <c r="K169" s="364" t="s">
        <v>546</v>
      </c>
      <c r="L169" s="364" t="s">
        <v>546</v>
      </c>
      <c r="M169" s="78" t="s">
        <v>1488</v>
      </c>
      <c r="N169" s="364">
        <v>2025</v>
      </c>
      <c r="O169" s="493" t="s">
        <v>249</v>
      </c>
      <c r="P169" s="93" t="str">
        <f t="shared" si="2"/>
        <v>R</v>
      </c>
      <c r="Q169" s="90" t="s">
        <v>75</v>
      </c>
      <c r="R169" s="148"/>
      <c r="S169" s="148"/>
      <c r="T169" s="189"/>
      <c r="U169" s="212" t="s">
        <v>3553</v>
      </c>
      <c r="V169" s="209" t="s">
        <v>2354</v>
      </c>
      <c r="W169" s="213" t="s">
        <v>2158</v>
      </c>
      <c r="X169" s="209" t="s">
        <v>2355</v>
      </c>
      <c r="Y169" s="90">
        <v>9</v>
      </c>
    </row>
    <row r="170" spans="1:25" ht="30.6" customHeight="1" x14ac:dyDescent="0.2">
      <c r="A170" s="90">
        <v>169</v>
      </c>
      <c r="B170" s="115" t="s">
        <v>566</v>
      </c>
      <c r="C170" s="115" t="s">
        <v>569</v>
      </c>
      <c r="D170" s="191" t="s">
        <v>5652</v>
      </c>
      <c r="E170" s="327" t="s">
        <v>1541</v>
      </c>
      <c r="F170" s="82" t="s">
        <v>685</v>
      </c>
      <c r="G170" s="105" t="s">
        <v>595</v>
      </c>
      <c r="H170" s="106" t="s">
        <v>1542</v>
      </c>
      <c r="I170" s="106" t="s">
        <v>546</v>
      </c>
      <c r="J170" s="78" t="s">
        <v>1487</v>
      </c>
      <c r="K170" s="364">
        <v>20</v>
      </c>
      <c r="L170" s="364">
        <v>33</v>
      </c>
      <c r="M170" s="78" t="s">
        <v>1488</v>
      </c>
      <c r="N170" s="364">
        <v>2025</v>
      </c>
      <c r="O170" s="493" t="s">
        <v>549</v>
      </c>
      <c r="P170" s="93" t="str">
        <f t="shared" si="2"/>
        <v>R</v>
      </c>
      <c r="Q170" s="90" t="s">
        <v>75</v>
      </c>
      <c r="R170" s="148"/>
      <c r="S170" s="148"/>
      <c r="T170" s="189"/>
      <c r="U170" s="216" t="s">
        <v>3555</v>
      </c>
      <c r="V170" s="209"/>
      <c r="W170" s="209" t="s">
        <v>2356</v>
      </c>
      <c r="X170" s="213" t="s">
        <v>2357</v>
      </c>
      <c r="Y170" s="90">
        <v>9</v>
      </c>
    </row>
    <row r="171" spans="1:25" ht="30.6" customHeight="1" x14ac:dyDescent="0.2">
      <c r="A171" s="90">
        <v>170</v>
      </c>
      <c r="B171" s="115" t="s">
        <v>566</v>
      </c>
      <c r="C171" s="115" t="s">
        <v>569</v>
      </c>
      <c r="D171" s="191" t="s">
        <v>5635</v>
      </c>
      <c r="E171" s="327" t="s">
        <v>4256</v>
      </c>
      <c r="F171" s="106" t="s">
        <v>648</v>
      </c>
      <c r="G171" s="105" t="s">
        <v>595</v>
      </c>
      <c r="H171" s="106" t="s">
        <v>1476</v>
      </c>
      <c r="I171" s="105" t="s">
        <v>546</v>
      </c>
      <c r="J171" s="78" t="s">
        <v>1487</v>
      </c>
      <c r="K171" s="364">
        <v>0</v>
      </c>
      <c r="L171" s="364">
        <v>374400</v>
      </c>
      <c r="M171" s="78" t="s">
        <v>1485</v>
      </c>
      <c r="N171" s="364">
        <v>2026</v>
      </c>
      <c r="O171" s="107" t="s">
        <v>550</v>
      </c>
      <c r="P171" s="93" t="str">
        <f t="shared" si="2"/>
        <v>I</v>
      </c>
      <c r="Q171" s="90" t="s">
        <v>108</v>
      </c>
      <c r="R171" s="49" t="s">
        <v>1225</v>
      </c>
      <c r="S171" s="138"/>
      <c r="T171" s="189" t="s">
        <v>781</v>
      </c>
      <c r="U171" s="212" t="s">
        <v>2839</v>
      </c>
      <c r="V171" s="209"/>
      <c r="W171" s="209" t="s">
        <v>2840</v>
      </c>
      <c r="X171" s="213" t="s">
        <v>2841</v>
      </c>
      <c r="Y171" s="90">
        <v>10</v>
      </c>
    </row>
    <row r="172" spans="1:25" ht="30.6" customHeight="1" x14ac:dyDescent="0.2">
      <c r="A172" s="90">
        <v>171</v>
      </c>
      <c r="B172" s="115" t="s">
        <v>566</v>
      </c>
      <c r="C172" s="115" t="s">
        <v>569</v>
      </c>
      <c r="D172" s="191" t="s">
        <v>5636</v>
      </c>
      <c r="E172" s="327" t="s">
        <v>1483</v>
      </c>
      <c r="F172" s="106" t="s">
        <v>649</v>
      </c>
      <c r="G172" s="105" t="s">
        <v>474</v>
      </c>
      <c r="H172" s="106" t="s">
        <v>1477</v>
      </c>
      <c r="I172" s="106" t="s">
        <v>1484</v>
      </c>
      <c r="J172" s="78" t="s">
        <v>546</v>
      </c>
      <c r="K172" s="364" t="s">
        <v>546</v>
      </c>
      <c r="L172" s="364" t="s">
        <v>546</v>
      </c>
      <c r="M172" s="78" t="s">
        <v>1485</v>
      </c>
      <c r="N172" s="364">
        <v>2022</v>
      </c>
      <c r="O172" s="493" t="s">
        <v>551</v>
      </c>
      <c r="P172" s="93" t="str">
        <f t="shared" si="2"/>
        <v>I</v>
      </c>
      <c r="Q172" s="90" t="s">
        <v>108</v>
      </c>
      <c r="R172" s="49" t="s">
        <v>1226</v>
      </c>
      <c r="S172" s="138"/>
      <c r="T172" s="189" t="s">
        <v>780</v>
      </c>
      <c r="U172" s="215" t="s">
        <v>3547</v>
      </c>
      <c r="V172" s="209" t="s">
        <v>2843</v>
      </c>
      <c r="W172" s="209" t="s">
        <v>2844</v>
      </c>
      <c r="X172" s="209" t="s">
        <v>2845</v>
      </c>
      <c r="Y172" s="90">
        <v>2</v>
      </c>
    </row>
    <row r="173" spans="1:25" ht="30.6" customHeight="1" x14ac:dyDescent="0.2">
      <c r="A173" s="90">
        <v>172</v>
      </c>
      <c r="B173" s="115" t="s">
        <v>566</v>
      </c>
      <c r="C173" s="115" t="s">
        <v>569</v>
      </c>
      <c r="D173" s="191" t="s">
        <v>5636</v>
      </c>
      <c r="E173" s="327" t="s">
        <v>1490</v>
      </c>
      <c r="F173" s="106" t="s">
        <v>649</v>
      </c>
      <c r="G173" s="105" t="s">
        <v>595</v>
      </c>
      <c r="H173" s="105" t="s">
        <v>1479</v>
      </c>
      <c r="I173" s="105" t="s">
        <v>546</v>
      </c>
      <c r="J173" s="78" t="s">
        <v>1487</v>
      </c>
      <c r="K173" s="364">
        <v>0</v>
      </c>
      <c r="L173" s="364" t="s">
        <v>552</v>
      </c>
      <c r="M173" s="78" t="s">
        <v>1485</v>
      </c>
      <c r="N173" s="364">
        <v>2026</v>
      </c>
      <c r="O173" s="493" t="s">
        <v>553</v>
      </c>
      <c r="P173" s="93" t="str">
        <f t="shared" si="2"/>
        <v>I</v>
      </c>
      <c r="Q173" s="90" t="s">
        <v>108</v>
      </c>
      <c r="R173" s="49" t="s">
        <v>1226</v>
      </c>
      <c r="S173" s="138"/>
      <c r="T173" s="189" t="s">
        <v>780</v>
      </c>
      <c r="U173" s="216" t="s">
        <v>2842</v>
      </c>
      <c r="V173" s="209"/>
      <c r="W173" s="209" t="s">
        <v>2846</v>
      </c>
      <c r="X173" s="209" t="s">
        <v>2847</v>
      </c>
      <c r="Y173" s="90">
        <v>10</v>
      </c>
    </row>
    <row r="174" spans="1:25" ht="30.6" customHeight="1" x14ac:dyDescent="0.2">
      <c r="A174" s="90">
        <v>173</v>
      </c>
      <c r="B174" s="115" t="s">
        <v>566</v>
      </c>
      <c r="C174" s="115" t="s">
        <v>569</v>
      </c>
      <c r="D174" s="191" t="s">
        <v>5636</v>
      </c>
      <c r="E174" s="327" t="s">
        <v>1491</v>
      </c>
      <c r="F174" s="106" t="s">
        <v>649</v>
      </c>
      <c r="G174" s="105" t="s">
        <v>595</v>
      </c>
      <c r="H174" s="106" t="s">
        <v>1480</v>
      </c>
      <c r="I174" s="105" t="s">
        <v>546</v>
      </c>
      <c r="J174" s="78" t="s">
        <v>1487</v>
      </c>
      <c r="K174" s="364">
        <v>0</v>
      </c>
      <c r="L174" s="364">
        <v>21279</v>
      </c>
      <c r="M174" s="78" t="s">
        <v>1485</v>
      </c>
      <c r="N174" s="364">
        <v>2026</v>
      </c>
      <c r="O174" s="493" t="s">
        <v>554</v>
      </c>
      <c r="P174" s="93" t="str">
        <f t="shared" si="2"/>
        <v>I</v>
      </c>
      <c r="Q174" s="90" t="s">
        <v>108</v>
      </c>
      <c r="R174" s="49" t="s">
        <v>1226</v>
      </c>
      <c r="S174" s="138"/>
      <c r="T174" s="189" t="s">
        <v>780</v>
      </c>
      <c r="U174" s="216" t="s">
        <v>2842</v>
      </c>
      <c r="V174" s="209"/>
      <c r="W174" s="209" t="s">
        <v>2848</v>
      </c>
      <c r="X174" s="209" t="s">
        <v>2849</v>
      </c>
      <c r="Y174" s="90">
        <v>10</v>
      </c>
    </row>
    <row r="175" spans="1:25" ht="30.6" customHeight="1" x14ac:dyDescent="0.2">
      <c r="A175" s="90">
        <v>174</v>
      </c>
      <c r="B175" s="115" t="s">
        <v>566</v>
      </c>
      <c r="C175" s="115" t="s">
        <v>569</v>
      </c>
      <c r="D175" s="191" t="s">
        <v>5636</v>
      </c>
      <c r="E175" s="327" t="s">
        <v>1486</v>
      </c>
      <c r="F175" s="106" t="s">
        <v>649</v>
      </c>
      <c r="G175" s="105" t="s">
        <v>595</v>
      </c>
      <c r="H175" s="106" t="s">
        <v>1478</v>
      </c>
      <c r="I175" s="106" t="s">
        <v>546</v>
      </c>
      <c r="J175" s="78" t="s">
        <v>1487</v>
      </c>
      <c r="K175" s="364">
        <v>0</v>
      </c>
      <c r="L175" s="364">
        <v>18</v>
      </c>
      <c r="M175" s="78" t="s">
        <v>1488</v>
      </c>
      <c r="N175" s="364">
        <v>2023</v>
      </c>
      <c r="O175" s="493" t="s">
        <v>1489</v>
      </c>
      <c r="P175" s="93" t="str">
        <f t="shared" si="2"/>
        <v>I</v>
      </c>
      <c r="Q175" s="90" t="s">
        <v>108</v>
      </c>
      <c r="R175" s="49" t="s">
        <v>1226</v>
      </c>
      <c r="S175" s="138"/>
      <c r="T175" s="189" t="s">
        <v>780</v>
      </c>
      <c r="U175" s="216" t="s">
        <v>2842</v>
      </c>
      <c r="V175" s="209"/>
      <c r="W175" s="209" t="s">
        <v>2850</v>
      </c>
      <c r="X175" s="209" t="s">
        <v>2851</v>
      </c>
      <c r="Y175" s="90">
        <v>5</v>
      </c>
    </row>
    <row r="176" spans="1:25" ht="30.6" customHeight="1" x14ac:dyDescent="0.2">
      <c r="A176" s="90">
        <v>175</v>
      </c>
      <c r="B176" s="115" t="s">
        <v>566</v>
      </c>
      <c r="C176" s="115" t="s">
        <v>569</v>
      </c>
      <c r="D176" s="191" t="s">
        <v>5636</v>
      </c>
      <c r="E176" s="327" t="s">
        <v>1492</v>
      </c>
      <c r="F176" s="106" t="s">
        <v>649</v>
      </c>
      <c r="G176" s="105" t="s">
        <v>595</v>
      </c>
      <c r="H176" s="106" t="s">
        <v>1481</v>
      </c>
      <c r="I176" s="105" t="s">
        <v>546</v>
      </c>
      <c r="J176" s="78" t="s">
        <v>1487</v>
      </c>
      <c r="K176" s="364">
        <v>0</v>
      </c>
      <c r="L176" s="364">
        <v>12600</v>
      </c>
      <c r="M176" s="78" t="s">
        <v>1485</v>
      </c>
      <c r="N176" s="364">
        <v>2026</v>
      </c>
      <c r="O176" s="493" t="s">
        <v>555</v>
      </c>
      <c r="P176" s="93" t="str">
        <f t="shared" si="2"/>
        <v>I</v>
      </c>
      <c r="Q176" s="90" t="s">
        <v>108</v>
      </c>
      <c r="R176" s="49" t="s">
        <v>1226</v>
      </c>
      <c r="S176" s="138"/>
      <c r="T176" s="189" t="s">
        <v>780</v>
      </c>
      <c r="U176" s="216" t="s">
        <v>2842</v>
      </c>
      <c r="V176" s="209"/>
      <c r="W176" s="209" t="s">
        <v>2852</v>
      </c>
      <c r="X176" s="209" t="s">
        <v>2853</v>
      </c>
      <c r="Y176" s="90">
        <v>10</v>
      </c>
    </row>
    <row r="177" spans="1:25" ht="30.6" customHeight="1" x14ac:dyDescent="0.2">
      <c r="A177" s="90">
        <v>176</v>
      </c>
      <c r="B177" s="115" t="s">
        <v>566</v>
      </c>
      <c r="C177" s="115" t="s">
        <v>569</v>
      </c>
      <c r="D177" s="191" t="s">
        <v>5636</v>
      </c>
      <c r="E177" s="327" t="s">
        <v>1493</v>
      </c>
      <c r="F177" s="106" t="s">
        <v>649</v>
      </c>
      <c r="G177" s="105" t="s">
        <v>595</v>
      </c>
      <c r="H177" s="105"/>
      <c r="I177" s="105" t="s">
        <v>546</v>
      </c>
      <c r="J177" s="78" t="s">
        <v>1487</v>
      </c>
      <c r="K177" s="364">
        <v>0</v>
      </c>
      <c r="L177" s="364">
        <v>15000</v>
      </c>
      <c r="M177" s="78" t="s">
        <v>1485</v>
      </c>
      <c r="N177" s="364">
        <v>2026</v>
      </c>
      <c r="O177" s="493" t="s">
        <v>556</v>
      </c>
      <c r="P177" s="93" t="str">
        <f t="shared" si="2"/>
        <v>I</v>
      </c>
      <c r="Q177" s="90" t="s">
        <v>108</v>
      </c>
      <c r="R177" s="49" t="s">
        <v>1226</v>
      </c>
      <c r="S177" s="138"/>
      <c r="T177" s="189" t="s">
        <v>780</v>
      </c>
      <c r="U177" s="216" t="s">
        <v>2842</v>
      </c>
      <c r="V177" s="209"/>
      <c r="W177" s="209" t="s">
        <v>2854</v>
      </c>
      <c r="X177" s="213" t="s">
        <v>2855</v>
      </c>
      <c r="Y177" s="90">
        <v>10</v>
      </c>
    </row>
    <row r="178" spans="1:25" ht="30.6" customHeight="1" x14ac:dyDescent="0.2">
      <c r="A178" s="90">
        <v>177</v>
      </c>
      <c r="B178" s="115" t="s">
        <v>566</v>
      </c>
      <c r="C178" s="115" t="s">
        <v>569</v>
      </c>
      <c r="D178" s="191" t="s">
        <v>5637</v>
      </c>
      <c r="E178" s="327" t="s">
        <v>1494</v>
      </c>
      <c r="F178" s="106" t="s">
        <v>641</v>
      </c>
      <c r="G178" s="105" t="s">
        <v>474</v>
      </c>
      <c r="H178" s="106" t="s">
        <v>1495</v>
      </c>
      <c r="I178" s="106" t="s">
        <v>1496</v>
      </c>
      <c r="J178" s="78" t="s">
        <v>546</v>
      </c>
      <c r="K178" s="364" t="s">
        <v>546</v>
      </c>
      <c r="L178" s="364" t="s">
        <v>546</v>
      </c>
      <c r="M178" s="78" t="s">
        <v>1497</v>
      </c>
      <c r="N178" s="364">
        <v>2023</v>
      </c>
      <c r="O178" s="493" t="s">
        <v>1498</v>
      </c>
      <c r="P178" s="93" t="str">
        <f t="shared" si="2"/>
        <v>I</v>
      </c>
      <c r="Q178" s="90" t="s">
        <v>108</v>
      </c>
      <c r="R178" s="141" t="s">
        <v>1887</v>
      </c>
      <c r="S178" s="142" t="s">
        <v>1888</v>
      </c>
      <c r="T178" s="189" t="s">
        <v>791</v>
      </c>
      <c r="U178" s="216" t="s">
        <v>2856</v>
      </c>
      <c r="V178" s="209"/>
      <c r="W178" s="209" t="s">
        <v>2857</v>
      </c>
      <c r="X178" s="209" t="s">
        <v>2858</v>
      </c>
      <c r="Y178" s="90">
        <v>4</v>
      </c>
    </row>
    <row r="179" spans="1:25" ht="30.6" customHeight="1" x14ac:dyDescent="0.2">
      <c r="A179" s="90">
        <v>178</v>
      </c>
      <c r="B179" s="115" t="s">
        <v>566</v>
      </c>
      <c r="C179" s="115" t="s">
        <v>569</v>
      </c>
      <c r="D179" s="191" t="s">
        <v>5637</v>
      </c>
      <c r="E179" s="327" t="s">
        <v>1499</v>
      </c>
      <c r="F179" s="106" t="s">
        <v>641</v>
      </c>
      <c r="G179" s="105" t="s">
        <v>595</v>
      </c>
      <c r="H179" s="106" t="s">
        <v>4258</v>
      </c>
      <c r="I179" s="105" t="s">
        <v>546</v>
      </c>
      <c r="J179" s="78" t="s">
        <v>1487</v>
      </c>
      <c r="K179" s="364">
        <v>0</v>
      </c>
      <c r="L179" s="364">
        <v>6</v>
      </c>
      <c r="M179" s="78" t="s">
        <v>1485</v>
      </c>
      <c r="N179" s="364">
        <v>2026</v>
      </c>
      <c r="O179" s="493" t="s">
        <v>1500</v>
      </c>
      <c r="P179" s="93" t="str">
        <f t="shared" si="2"/>
        <v>I</v>
      </c>
      <c r="Q179" s="90" t="s">
        <v>108</v>
      </c>
      <c r="R179" s="141" t="s">
        <v>1887</v>
      </c>
      <c r="S179" s="142" t="s">
        <v>1888</v>
      </c>
      <c r="T179" s="189" t="s">
        <v>791</v>
      </c>
      <c r="U179" s="220" t="s">
        <v>2859</v>
      </c>
      <c r="V179" s="206"/>
      <c r="W179" s="209" t="s">
        <v>2860</v>
      </c>
      <c r="X179" s="209" t="s">
        <v>2861</v>
      </c>
      <c r="Y179" s="90">
        <v>10</v>
      </c>
    </row>
    <row r="180" spans="1:25" ht="30.6" customHeight="1" x14ac:dyDescent="0.2">
      <c r="A180" s="90">
        <v>179</v>
      </c>
      <c r="B180" s="115" t="s">
        <v>566</v>
      </c>
      <c r="C180" s="115" t="s">
        <v>569</v>
      </c>
      <c r="D180" s="191" t="s">
        <v>5637</v>
      </c>
      <c r="E180" s="327" t="s">
        <v>1501</v>
      </c>
      <c r="F180" s="106" t="s">
        <v>641</v>
      </c>
      <c r="G180" s="105" t="s">
        <v>595</v>
      </c>
      <c r="H180" s="106" t="s">
        <v>1502</v>
      </c>
      <c r="I180" s="105" t="s">
        <v>546</v>
      </c>
      <c r="J180" s="78" t="s">
        <v>1487</v>
      </c>
      <c r="K180" s="364">
        <v>0</v>
      </c>
      <c r="L180" s="364">
        <v>2</v>
      </c>
      <c r="M180" s="78" t="s">
        <v>1485</v>
      </c>
      <c r="N180" s="364">
        <v>2026</v>
      </c>
      <c r="O180" s="493" t="s">
        <v>1503</v>
      </c>
      <c r="P180" s="93" t="str">
        <f t="shared" si="2"/>
        <v>I</v>
      </c>
      <c r="Q180" s="90" t="s">
        <v>108</v>
      </c>
      <c r="R180" s="141" t="s">
        <v>1887</v>
      </c>
      <c r="S180" s="142" t="s">
        <v>1888</v>
      </c>
      <c r="T180" s="189" t="s">
        <v>791</v>
      </c>
      <c r="U180" s="220" t="s">
        <v>2859</v>
      </c>
      <c r="V180" s="206"/>
      <c r="W180" s="206" t="s">
        <v>2862</v>
      </c>
      <c r="X180" s="207" t="s">
        <v>2863</v>
      </c>
      <c r="Y180" s="90">
        <v>10</v>
      </c>
    </row>
    <row r="181" spans="1:25" ht="30.6" customHeight="1" x14ac:dyDescent="0.2">
      <c r="A181" s="90">
        <v>180</v>
      </c>
      <c r="B181" s="115" t="s">
        <v>566</v>
      </c>
      <c r="C181" s="115" t="s">
        <v>569</v>
      </c>
      <c r="D181" s="191" t="s">
        <v>5637</v>
      </c>
      <c r="E181" s="327" t="s">
        <v>1504</v>
      </c>
      <c r="F181" s="106" t="s">
        <v>641</v>
      </c>
      <c r="G181" s="105" t="s">
        <v>595</v>
      </c>
      <c r="H181" s="106" t="s">
        <v>1505</v>
      </c>
      <c r="I181" s="105" t="s">
        <v>546</v>
      </c>
      <c r="J181" s="78" t="s">
        <v>1487</v>
      </c>
      <c r="K181" s="364">
        <v>0</v>
      </c>
      <c r="L181" s="364">
        <v>8</v>
      </c>
      <c r="M181" s="78" t="s">
        <v>1485</v>
      </c>
      <c r="N181" s="364">
        <v>2026</v>
      </c>
      <c r="O181" s="493" t="s">
        <v>557</v>
      </c>
      <c r="P181" s="93" t="str">
        <f t="shared" si="2"/>
        <v>I</v>
      </c>
      <c r="Q181" s="90" t="s">
        <v>108</v>
      </c>
      <c r="R181" s="141" t="s">
        <v>1887</v>
      </c>
      <c r="S181" s="142" t="s">
        <v>1888</v>
      </c>
      <c r="T181" s="189" t="s">
        <v>791</v>
      </c>
      <c r="U181" s="220" t="s">
        <v>2859</v>
      </c>
      <c r="V181" s="206"/>
      <c r="W181" s="209" t="s">
        <v>2864</v>
      </c>
      <c r="X181" s="209" t="s">
        <v>2865</v>
      </c>
      <c r="Y181" s="90">
        <v>10</v>
      </c>
    </row>
    <row r="182" spans="1:25" ht="30.6" customHeight="1" x14ac:dyDescent="0.2">
      <c r="A182" s="90">
        <v>181</v>
      </c>
      <c r="B182" s="115" t="s">
        <v>566</v>
      </c>
      <c r="C182" s="115" t="s">
        <v>569</v>
      </c>
      <c r="D182" s="191" t="s">
        <v>5648</v>
      </c>
      <c r="E182" s="327" t="s">
        <v>1507</v>
      </c>
      <c r="F182" s="106" t="s">
        <v>638</v>
      </c>
      <c r="G182" s="105" t="s">
        <v>474</v>
      </c>
      <c r="H182" s="106" t="s">
        <v>250</v>
      </c>
      <c r="I182" s="106" t="s">
        <v>251</v>
      </c>
      <c r="J182" s="78" t="s">
        <v>546</v>
      </c>
      <c r="K182" s="364" t="s">
        <v>546</v>
      </c>
      <c r="L182" s="364" t="s">
        <v>546</v>
      </c>
      <c r="M182" s="78" t="s">
        <v>1508</v>
      </c>
      <c r="N182" s="364">
        <v>2021</v>
      </c>
      <c r="O182" s="493" t="s">
        <v>252</v>
      </c>
      <c r="P182" s="93" t="str">
        <f t="shared" si="2"/>
        <v>I</v>
      </c>
      <c r="Q182" s="90" t="s">
        <v>108</v>
      </c>
      <c r="R182" s="49" t="s">
        <v>1224</v>
      </c>
      <c r="S182" s="138"/>
      <c r="T182" s="189" t="s">
        <v>782</v>
      </c>
      <c r="U182" s="210" t="s">
        <v>3556</v>
      </c>
      <c r="V182" s="206"/>
      <c r="W182" s="209" t="s">
        <v>2867</v>
      </c>
      <c r="X182" s="209" t="s">
        <v>2868</v>
      </c>
      <c r="Y182" s="90">
        <v>1</v>
      </c>
    </row>
    <row r="183" spans="1:25" ht="30.6" customHeight="1" x14ac:dyDescent="0.2">
      <c r="A183" s="90">
        <v>182</v>
      </c>
      <c r="B183" s="115" t="s">
        <v>566</v>
      </c>
      <c r="C183" s="115" t="s">
        <v>569</v>
      </c>
      <c r="D183" s="191" t="s">
        <v>5648</v>
      </c>
      <c r="E183" s="327" t="s">
        <v>1509</v>
      </c>
      <c r="F183" s="106" t="s">
        <v>638</v>
      </c>
      <c r="G183" s="105" t="s">
        <v>595</v>
      </c>
      <c r="H183" s="106" t="s">
        <v>1510</v>
      </c>
      <c r="I183" s="106" t="s">
        <v>546</v>
      </c>
      <c r="J183" s="78" t="s">
        <v>1487</v>
      </c>
      <c r="K183" s="364">
        <v>0</v>
      </c>
      <c r="L183" s="364">
        <v>4000</v>
      </c>
      <c r="M183" s="78" t="s">
        <v>1488</v>
      </c>
      <c r="N183" s="364">
        <v>2021</v>
      </c>
      <c r="O183" s="493" t="s">
        <v>558</v>
      </c>
      <c r="P183" s="93" t="str">
        <f t="shared" si="2"/>
        <v>I</v>
      </c>
      <c r="Q183" s="90" t="s">
        <v>108</v>
      </c>
      <c r="R183" s="49" t="s">
        <v>1224</v>
      </c>
      <c r="S183" s="138"/>
      <c r="T183" s="189" t="s">
        <v>782</v>
      </c>
      <c r="U183" s="205" t="s">
        <v>3557</v>
      </c>
      <c r="V183" s="206"/>
      <c r="W183" s="206" t="s">
        <v>2870</v>
      </c>
      <c r="X183" s="207" t="s">
        <v>2871</v>
      </c>
      <c r="Y183" s="90">
        <v>1</v>
      </c>
    </row>
    <row r="184" spans="1:25" ht="30.6" customHeight="1" x14ac:dyDescent="0.2">
      <c r="A184" s="90">
        <v>183</v>
      </c>
      <c r="B184" s="115" t="s">
        <v>566</v>
      </c>
      <c r="C184" s="115" t="s">
        <v>569</v>
      </c>
      <c r="D184" s="191" t="s">
        <v>5649</v>
      </c>
      <c r="E184" s="325" t="s">
        <v>1512</v>
      </c>
      <c r="F184" s="103" t="s">
        <v>652</v>
      </c>
      <c r="G184" s="112" t="s">
        <v>474</v>
      </c>
      <c r="H184" s="103" t="s">
        <v>1513</v>
      </c>
      <c r="I184" s="103" t="s">
        <v>1514</v>
      </c>
      <c r="J184" s="96" t="s">
        <v>546</v>
      </c>
      <c r="K184" s="368" t="s">
        <v>546</v>
      </c>
      <c r="L184" s="368" t="s">
        <v>546</v>
      </c>
      <c r="M184" s="96" t="s">
        <v>1497</v>
      </c>
      <c r="N184" s="368">
        <v>2022</v>
      </c>
      <c r="O184" s="266" t="s">
        <v>253</v>
      </c>
      <c r="P184" s="93" t="str">
        <f t="shared" si="2"/>
        <v>I</v>
      </c>
      <c r="Q184" s="90" t="s">
        <v>108</v>
      </c>
      <c r="R184" s="49" t="s">
        <v>1216</v>
      </c>
      <c r="S184" s="138"/>
      <c r="T184" s="189"/>
      <c r="U184" s="220" t="s">
        <v>2872</v>
      </c>
      <c r="V184" s="206"/>
      <c r="W184" s="209" t="s">
        <v>2873</v>
      </c>
      <c r="X184" s="209" t="s">
        <v>2874</v>
      </c>
      <c r="Y184" s="90">
        <v>2</v>
      </c>
    </row>
    <row r="185" spans="1:25" ht="30.6" customHeight="1" x14ac:dyDescent="0.2">
      <c r="A185" s="90">
        <v>184</v>
      </c>
      <c r="B185" s="115" t="s">
        <v>566</v>
      </c>
      <c r="C185" s="115" t="s">
        <v>569</v>
      </c>
      <c r="D185" s="191" t="s">
        <v>5649</v>
      </c>
      <c r="E185" s="80" t="s">
        <v>1515</v>
      </c>
      <c r="F185" s="106" t="s">
        <v>652</v>
      </c>
      <c r="G185" s="105" t="s">
        <v>595</v>
      </c>
      <c r="H185" s="106" t="s">
        <v>1516</v>
      </c>
      <c r="I185" s="106" t="s">
        <v>546</v>
      </c>
      <c r="J185" s="78" t="s">
        <v>1487</v>
      </c>
      <c r="K185" s="364">
        <v>0</v>
      </c>
      <c r="L185" s="364">
        <v>40</v>
      </c>
      <c r="M185" s="78" t="s">
        <v>1488</v>
      </c>
      <c r="N185" s="364">
        <v>2023</v>
      </c>
      <c r="O185" s="127" t="s">
        <v>559</v>
      </c>
      <c r="P185" s="93" t="str">
        <f t="shared" si="2"/>
        <v>I</v>
      </c>
      <c r="Q185" s="90" t="s">
        <v>108</v>
      </c>
      <c r="R185" s="49" t="s">
        <v>1216</v>
      </c>
      <c r="S185" s="138"/>
      <c r="T185" s="189"/>
      <c r="U185" s="216"/>
      <c r="V185" s="209"/>
      <c r="W185" s="209" t="s">
        <v>2875</v>
      </c>
      <c r="X185" s="209" t="s">
        <v>2876</v>
      </c>
      <c r="Y185" s="90">
        <v>5</v>
      </c>
    </row>
    <row r="186" spans="1:25" ht="30.6" customHeight="1" x14ac:dyDescent="0.2">
      <c r="A186" s="90">
        <v>185</v>
      </c>
      <c r="B186" s="115" t="s">
        <v>566</v>
      </c>
      <c r="C186" s="115" t="s">
        <v>571</v>
      </c>
      <c r="D186" s="191" t="s">
        <v>5654</v>
      </c>
      <c r="E186" s="80" t="s">
        <v>1595</v>
      </c>
      <c r="F186" s="105" t="s">
        <v>274</v>
      </c>
      <c r="G186" s="105" t="s">
        <v>595</v>
      </c>
      <c r="H186" s="106" t="s">
        <v>1596</v>
      </c>
      <c r="I186" s="106" t="s">
        <v>546</v>
      </c>
      <c r="J186" s="78" t="s">
        <v>1487</v>
      </c>
      <c r="K186" s="364">
        <v>0</v>
      </c>
      <c r="L186" s="374">
        <v>30000</v>
      </c>
      <c r="M186" s="78" t="s">
        <v>1488</v>
      </c>
      <c r="N186" s="364">
        <v>2025</v>
      </c>
      <c r="O186" s="128" t="s">
        <v>1597</v>
      </c>
      <c r="P186" s="93" t="str">
        <f t="shared" si="2"/>
        <v>I</v>
      </c>
      <c r="Q186" s="90" t="s">
        <v>75</v>
      </c>
      <c r="R186" s="48" t="s">
        <v>1220</v>
      </c>
      <c r="S186" s="143"/>
      <c r="T186" s="189" t="s">
        <v>857</v>
      </c>
      <c r="U186" s="212" t="s">
        <v>2358</v>
      </c>
      <c r="V186" s="211" t="s">
        <v>2359</v>
      </c>
      <c r="W186" s="209" t="s">
        <v>2360</v>
      </c>
      <c r="X186" s="209" t="s">
        <v>2361</v>
      </c>
      <c r="Y186" s="90">
        <v>9</v>
      </c>
    </row>
    <row r="187" spans="1:25" ht="30.6" customHeight="1" x14ac:dyDescent="0.2">
      <c r="A187" s="90">
        <v>186</v>
      </c>
      <c r="B187" s="115" t="s">
        <v>566</v>
      </c>
      <c r="C187" s="115" t="s">
        <v>571</v>
      </c>
      <c r="D187" s="191" t="s">
        <v>5654</v>
      </c>
      <c r="E187" s="80" t="s">
        <v>1598</v>
      </c>
      <c r="F187" s="106" t="s">
        <v>274</v>
      </c>
      <c r="G187" s="105" t="s">
        <v>595</v>
      </c>
      <c r="H187" s="106" t="s">
        <v>275</v>
      </c>
      <c r="I187" s="106" t="s">
        <v>546</v>
      </c>
      <c r="J187" s="78" t="s">
        <v>1487</v>
      </c>
      <c r="K187" s="364">
        <v>0</v>
      </c>
      <c r="L187" s="374">
        <v>65000000</v>
      </c>
      <c r="M187" s="78" t="s">
        <v>1488</v>
      </c>
      <c r="N187" s="364">
        <v>2025</v>
      </c>
      <c r="O187" s="127" t="s">
        <v>276</v>
      </c>
      <c r="P187" s="93" t="str">
        <f t="shared" si="2"/>
        <v>I</v>
      </c>
      <c r="Q187" s="90" t="s">
        <v>75</v>
      </c>
      <c r="R187" s="48" t="s">
        <v>1220</v>
      </c>
      <c r="S187" s="143"/>
      <c r="T187" s="189" t="s">
        <v>857</v>
      </c>
      <c r="U187" s="212" t="s">
        <v>2358</v>
      </c>
      <c r="V187" s="209"/>
      <c r="W187" s="213" t="s">
        <v>2362</v>
      </c>
      <c r="X187" s="209" t="s">
        <v>2363</v>
      </c>
      <c r="Y187" s="90">
        <v>9</v>
      </c>
    </row>
    <row r="188" spans="1:25" ht="30.6" customHeight="1" x14ac:dyDescent="0.2">
      <c r="A188" s="90">
        <v>187</v>
      </c>
      <c r="B188" s="115" t="s">
        <v>566</v>
      </c>
      <c r="C188" s="115" t="s">
        <v>571</v>
      </c>
      <c r="D188" s="191" t="s">
        <v>5656</v>
      </c>
      <c r="E188" s="80" t="s">
        <v>1615</v>
      </c>
      <c r="F188" s="106" t="s">
        <v>710</v>
      </c>
      <c r="G188" s="105" t="s">
        <v>595</v>
      </c>
      <c r="H188" s="106" t="s">
        <v>1616</v>
      </c>
      <c r="I188" s="105" t="s">
        <v>546</v>
      </c>
      <c r="J188" s="78" t="s">
        <v>1487</v>
      </c>
      <c r="K188" s="364">
        <v>0</v>
      </c>
      <c r="L188" s="364">
        <v>617</v>
      </c>
      <c r="M188" s="78" t="s">
        <v>1485</v>
      </c>
      <c r="N188" s="364">
        <v>2026</v>
      </c>
      <c r="O188" s="128" t="s">
        <v>1617</v>
      </c>
      <c r="P188" s="93" t="str">
        <f t="shared" si="2"/>
        <v>I</v>
      </c>
      <c r="Q188" s="90" t="s">
        <v>75</v>
      </c>
      <c r="R188" s="49" t="s">
        <v>1220</v>
      </c>
      <c r="S188" s="138"/>
      <c r="T188" s="189" t="s">
        <v>856</v>
      </c>
      <c r="U188" s="212" t="s">
        <v>2364</v>
      </c>
      <c r="V188" s="209" t="s">
        <v>2365</v>
      </c>
      <c r="W188" s="209" t="s">
        <v>2366</v>
      </c>
      <c r="X188" s="209" t="s">
        <v>2367</v>
      </c>
      <c r="Y188" s="90">
        <v>10</v>
      </c>
    </row>
    <row r="189" spans="1:25" ht="30.6" customHeight="1" x14ac:dyDescent="0.2">
      <c r="A189" s="90">
        <v>188</v>
      </c>
      <c r="B189" s="115" t="s">
        <v>566</v>
      </c>
      <c r="C189" s="115" t="s">
        <v>571</v>
      </c>
      <c r="D189" s="191" t="s">
        <v>5657</v>
      </c>
      <c r="E189" s="80" t="s">
        <v>1580</v>
      </c>
      <c r="F189" s="105" t="s">
        <v>278</v>
      </c>
      <c r="G189" s="105" t="s">
        <v>595</v>
      </c>
      <c r="H189" s="106" t="s">
        <v>1625</v>
      </c>
      <c r="I189" s="106" t="s">
        <v>546</v>
      </c>
      <c r="J189" s="78" t="s">
        <v>1487</v>
      </c>
      <c r="K189" s="364">
        <v>0</v>
      </c>
      <c r="L189" s="364">
        <v>80</v>
      </c>
      <c r="M189" s="78" t="s">
        <v>1508</v>
      </c>
      <c r="N189" s="364">
        <v>2023</v>
      </c>
      <c r="O189" s="127" t="s">
        <v>277</v>
      </c>
      <c r="P189" s="93" t="str">
        <f t="shared" si="2"/>
        <v>I</v>
      </c>
      <c r="Q189" s="90" t="s">
        <v>75</v>
      </c>
      <c r="R189" s="49" t="s">
        <v>1220</v>
      </c>
      <c r="S189" s="138"/>
      <c r="T189" s="189" t="s">
        <v>855</v>
      </c>
      <c r="U189" s="212" t="s">
        <v>2358</v>
      </c>
      <c r="V189" s="209"/>
      <c r="W189" s="209" t="s">
        <v>2368</v>
      </c>
      <c r="X189" s="209" t="s">
        <v>2369</v>
      </c>
      <c r="Y189" s="90">
        <v>5</v>
      </c>
    </row>
    <row r="190" spans="1:25" ht="30.6" customHeight="1" x14ac:dyDescent="0.2">
      <c r="A190" s="90">
        <v>189</v>
      </c>
      <c r="B190" s="115" t="s">
        <v>566</v>
      </c>
      <c r="C190" s="115" t="s">
        <v>571</v>
      </c>
      <c r="D190" s="191" t="s">
        <v>5657</v>
      </c>
      <c r="E190" s="80" t="s">
        <v>1599</v>
      </c>
      <c r="F190" s="106" t="s">
        <v>278</v>
      </c>
      <c r="G190" s="105" t="s">
        <v>595</v>
      </c>
      <c r="H190" s="106" t="s">
        <v>279</v>
      </c>
      <c r="I190" s="106" t="s">
        <v>546</v>
      </c>
      <c r="J190" s="78" t="s">
        <v>1487</v>
      </c>
      <c r="K190" s="364">
        <v>0</v>
      </c>
      <c r="L190" s="364">
        <v>420</v>
      </c>
      <c r="M190" s="78" t="s">
        <v>1488</v>
      </c>
      <c r="N190" s="364">
        <v>2025</v>
      </c>
      <c r="O190" s="127" t="s">
        <v>280</v>
      </c>
      <c r="P190" s="93" t="str">
        <f t="shared" si="2"/>
        <v>I</v>
      </c>
      <c r="Q190" s="90" t="s">
        <v>75</v>
      </c>
      <c r="R190" s="49" t="s">
        <v>1220</v>
      </c>
      <c r="S190" s="138"/>
      <c r="T190" s="189" t="s">
        <v>855</v>
      </c>
      <c r="U190" s="212" t="s">
        <v>2358</v>
      </c>
      <c r="V190" s="209"/>
      <c r="W190" s="213" t="s">
        <v>2370</v>
      </c>
      <c r="X190" s="209" t="s">
        <v>2371</v>
      </c>
      <c r="Y190" s="90">
        <v>9</v>
      </c>
    </row>
    <row r="191" spans="1:25" ht="30.6" customHeight="1" x14ac:dyDescent="0.2">
      <c r="A191" s="90">
        <v>190</v>
      </c>
      <c r="B191" s="115" t="s">
        <v>566</v>
      </c>
      <c r="C191" s="115" t="s">
        <v>571</v>
      </c>
      <c r="D191" s="191" t="s">
        <v>5669</v>
      </c>
      <c r="E191" s="80" t="s">
        <v>1575</v>
      </c>
      <c r="F191" s="106" t="s">
        <v>3608</v>
      </c>
      <c r="G191" s="105" t="s">
        <v>474</v>
      </c>
      <c r="H191" s="106" t="s">
        <v>281</v>
      </c>
      <c r="I191" s="106" t="s">
        <v>282</v>
      </c>
      <c r="J191" s="78" t="s">
        <v>546</v>
      </c>
      <c r="K191" s="78" t="s">
        <v>546</v>
      </c>
      <c r="L191" s="78" t="s">
        <v>546</v>
      </c>
      <c r="M191" s="78" t="s">
        <v>1488</v>
      </c>
      <c r="N191" s="364">
        <v>2022</v>
      </c>
      <c r="O191" s="127" t="s">
        <v>283</v>
      </c>
      <c r="P191" s="93" t="str">
        <f t="shared" si="2"/>
        <v>R</v>
      </c>
      <c r="Q191" s="90" t="s">
        <v>75</v>
      </c>
      <c r="R191" s="148"/>
      <c r="S191" s="148"/>
      <c r="T191" s="189"/>
      <c r="U191" s="212" t="s">
        <v>2372</v>
      </c>
      <c r="V191" s="209"/>
      <c r="W191" s="213" t="s">
        <v>2373</v>
      </c>
      <c r="X191" s="209" t="s">
        <v>2374</v>
      </c>
      <c r="Y191" s="90">
        <v>3</v>
      </c>
    </row>
    <row r="192" spans="1:25" ht="30.6" customHeight="1" x14ac:dyDescent="0.2">
      <c r="A192" s="90">
        <v>191</v>
      </c>
      <c r="B192" s="115" t="s">
        <v>566</v>
      </c>
      <c r="C192" s="115" t="s">
        <v>571</v>
      </c>
      <c r="D192" s="191" t="s">
        <v>5665</v>
      </c>
      <c r="E192" s="80" t="s">
        <v>1581</v>
      </c>
      <c r="F192" s="106" t="s">
        <v>4262</v>
      </c>
      <c r="G192" s="105" t="s">
        <v>474</v>
      </c>
      <c r="H192" s="106" t="s">
        <v>1582</v>
      </c>
      <c r="I192" s="106" t="s">
        <v>1583</v>
      </c>
      <c r="J192" s="78" t="s">
        <v>546</v>
      </c>
      <c r="K192" s="78" t="s">
        <v>546</v>
      </c>
      <c r="L192" s="78" t="s">
        <v>546</v>
      </c>
      <c r="M192" s="78" t="s">
        <v>1488</v>
      </c>
      <c r="N192" s="364">
        <v>2023</v>
      </c>
      <c r="O192" s="128" t="s">
        <v>1584</v>
      </c>
      <c r="P192" s="93" t="str">
        <f t="shared" si="2"/>
        <v>I</v>
      </c>
      <c r="Q192" s="90" t="s">
        <v>75</v>
      </c>
      <c r="R192" s="48" t="s">
        <v>1220</v>
      </c>
      <c r="S192" s="143"/>
      <c r="T192" s="189" t="s">
        <v>853</v>
      </c>
      <c r="U192" s="212" t="s">
        <v>2358</v>
      </c>
      <c r="V192" s="213" t="s">
        <v>2375</v>
      </c>
      <c r="W192" s="209" t="s">
        <v>2376</v>
      </c>
      <c r="X192" s="209" t="s">
        <v>2377</v>
      </c>
      <c r="Y192" s="90">
        <v>5</v>
      </c>
    </row>
    <row r="193" spans="1:25" ht="30.6" customHeight="1" x14ac:dyDescent="0.2">
      <c r="A193" s="90">
        <v>192</v>
      </c>
      <c r="B193" s="115" t="s">
        <v>566</v>
      </c>
      <c r="C193" s="115" t="s">
        <v>571</v>
      </c>
      <c r="D193" s="191" t="s">
        <v>5666</v>
      </c>
      <c r="E193" s="80" t="s">
        <v>1545</v>
      </c>
      <c r="F193" s="106" t="s">
        <v>4263</v>
      </c>
      <c r="G193" s="105" t="s">
        <v>474</v>
      </c>
      <c r="H193" s="106" t="s">
        <v>1546</v>
      </c>
      <c r="I193" s="106" t="s">
        <v>1547</v>
      </c>
      <c r="J193" s="78" t="s">
        <v>546</v>
      </c>
      <c r="K193" s="78" t="s">
        <v>546</v>
      </c>
      <c r="L193" s="78" t="s">
        <v>546</v>
      </c>
      <c r="M193" s="78" t="s">
        <v>1488</v>
      </c>
      <c r="N193" s="364">
        <v>2021</v>
      </c>
      <c r="O193" s="127" t="s">
        <v>1548</v>
      </c>
      <c r="P193" s="93" t="str">
        <f t="shared" si="2"/>
        <v>I</v>
      </c>
      <c r="Q193" s="90" t="s">
        <v>75</v>
      </c>
      <c r="R193" s="49" t="s">
        <v>1223</v>
      </c>
      <c r="S193" s="138"/>
      <c r="T193" s="189" t="s">
        <v>787</v>
      </c>
      <c r="U193" s="212" t="s">
        <v>2378</v>
      </c>
      <c r="V193" s="209"/>
      <c r="W193" s="209" t="s">
        <v>2379</v>
      </c>
      <c r="X193" s="209" t="s">
        <v>2380</v>
      </c>
      <c r="Y193" s="90">
        <v>1</v>
      </c>
    </row>
    <row r="194" spans="1:25" ht="30.6" customHeight="1" x14ac:dyDescent="0.2">
      <c r="A194" s="90">
        <v>193</v>
      </c>
      <c r="B194" s="115" t="s">
        <v>566</v>
      </c>
      <c r="C194" s="115" t="s">
        <v>571</v>
      </c>
      <c r="D194" s="191" t="s">
        <v>5666</v>
      </c>
      <c r="E194" s="80" t="s">
        <v>1589</v>
      </c>
      <c r="F194" s="114" t="s">
        <v>4263</v>
      </c>
      <c r="G194" s="105" t="s">
        <v>595</v>
      </c>
      <c r="H194" s="114" t="s">
        <v>4264</v>
      </c>
      <c r="I194" s="114" t="s">
        <v>546</v>
      </c>
      <c r="J194" s="78" t="s">
        <v>1487</v>
      </c>
      <c r="K194" s="364">
        <v>0</v>
      </c>
      <c r="L194" s="374">
        <v>20000</v>
      </c>
      <c r="M194" s="78" t="s">
        <v>1485</v>
      </c>
      <c r="N194" s="364">
        <v>2024</v>
      </c>
      <c r="O194" s="529" t="s">
        <v>284</v>
      </c>
      <c r="P194" s="93" t="str">
        <f t="shared" ref="P194:P257" si="3">LEFT(F194,1)</f>
        <v>I</v>
      </c>
      <c r="Q194" s="90" t="s">
        <v>75</v>
      </c>
      <c r="R194" s="49" t="s">
        <v>1223</v>
      </c>
      <c r="S194" s="138"/>
      <c r="T194" s="189" t="s">
        <v>787</v>
      </c>
      <c r="U194" s="212" t="s">
        <v>2378</v>
      </c>
      <c r="V194" s="209" t="s">
        <v>2381</v>
      </c>
      <c r="W194" s="209" t="s">
        <v>2382</v>
      </c>
      <c r="X194" s="209" t="s">
        <v>2383</v>
      </c>
      <c r="Y194" s="90">
        <v>6</v>
      </c>
    </row>
    <row r="195" spans="1:25" ht="30.6" customHeight="1" x14ac:dyDescent="0.2">
      <c r="A195" s="90">
        <v>194</v>
      </c>
      <c r="B195" s="115" t="s">
        <v>566</v>
      </c>
      <c r="C195" s="115" t="s">
        <v>571</v>
      </c>
      <c r="D195" s="191" t="s">
        <v>5670</v>
      </c>
      <c r="E195" s="80" t="s">
        <v>1585</v>
      </c>
      <c r="F195" s="106" t="s">
        <v>717</v>
      </c>
      <c r="G195" s="105" t="s">
        <v>474</v>
      </c>
      <c r="H195" s="106" t="s">
        <v>1586</v>
      </c>
      <c r="I195" s="106" t="s">
        <v>1587</v>
      </c>
      <c r="J195" s="78" t="s">
        <v>546</v>
      </c>
      <c r="K195" s="78" t="s">
        <v>546</v>
      </c>
      <c r="L195" s="78" t="s">
        <v>546</v>
      </c>
      <c r="M195" s="78" t="s">
        <v>1488</v>
      </c>
      <c r="N195" s="364">
        <v>2023</v>
      </c>
      <c r="O195" s="128" t="s">
        <v>1588</v>
      </c>
      <c r="P195" s="93" t="str">
        <f t="shared" si="3"/>
        <v>R</v>
      </c>
      <c r="Q195" s="90" t="s">
        <v>75</v>
      </c>
      <c r="R195" s="148"/>
      <c r="S195" s="148"/>
      <c r="T195" s="189"/>
      <c r="U195" s="212" t="s">
        <v>2378</v>
      </c>
      <c r="V195" s="209" t="s">
        <v>2384</v>
      </c>
      <c r="W195" s="209" t="s">
        <v>2385</v>
      </c>
      <c r="X195" s="213" t="s">
        <v>2386</v>
      </c>
      <c r="Y195" s="90">
        <v>5</v>
      </c>
    </row>
    <row r="196" spans="1:25" ht="30.6" customHeight="1" x14ac:dyDescent="0.2">
      <c r="A196" s="90">
        <v>195</v>
      </c>
      <c r="B196" s="115" t="s">
        <v>566</v>
      </c>
      <c r="C196" s="115" t="s">
        <v>571</v>
      </c>
      <c r="D196" s="191" t="s">
        <v>5657</v>
      </c>
      <c r="E196" s="80" t="s">
        <v>1560</v>
      </c>
      <c r="F196" s="105" t="s">
        <v>278</v>
      </c>
      <c r="G196" s="105" t="s">
        <v>474</v>
      </c>
      <c r="H196" s="106" t="s">
        <v>1624</v>
      </c>
      <c r="I196" s="106" t="s">
        <v>1561</v>
      </c>
      <c r="J196" s="78" t="s">
        <v>546</v>
      </c>
      <c r="K196" s="78" t="s">
        <v>546</v>
      </c>
      <c r="L196" s="78" t="s">
        <v>546</v>
      </c>
      <c r="M196" s="78" t="s">
        <v>1485</v>
      </c>
      <c r="N196" s="364">
        <v>2022</v>
      </c>
      <c r="O196" s="127" t="s">
        <v>285</v>
      </c>
      <c r="P196" s="93" t="str">
        <f t="shared" si="3"/>
        <v>I</v>
      </c>
      <c r="Q196" s="90" t="s">
        <v>75</v>
      </c>
      <c r="R196" s="49" t="s">
        <v>1220</v>
      </c>
      <c r="S196" s="138"/>
      <c r="T196" s="189" t="s">
        <v>855</v>
      </c>
      <c r="U196" s="212" t="s">
        <v>2358</v>
      </c>
      <c r="V196" s="209" t="s">
        <v>2387</v>
      </c>
      <c r="W196" s="209" t="s">
        <v>2388</v>
      </c>
      <c r="X196" s="211" t="s">
        <v>2389</v>
      </c>
      <c r="Y196" s="90">
        <v>2</v>
      </c>
    </row>
    <row r="197" spans="1:25" ht="30.6" customHeight="1" x14ac:dyDescent="0.2">
      <c r="A197" s="90">
        <v>196</v>
      </c>
      <c r="B197" s="115" t="s">
        <v>566</v>
      </c>
      <c r="C197" s="115" t="s">
        <v>571</v>
      </c>
      <c r="D197" s="191" t="s">
        <v>5653</v>
      </c>
      <c r="E197" s="80" t="s">
        <v>1562</v>
      </c>
      <c r="F197" s="105" t="s">
        <v>711</v>
      </c>
      <c r="G197" s="105" t="s">
        <v>474</v>
      </c>
      <c r="H197" s="106" t="s">
        <v>1563</v>
      </c>
      <c r="I197" s="106" t="s">
        <v>1564</v>
      </c>
      <c r="J197" s="78" t="s">
        <v>546</v>
      </c>
      <c r="K197" s="78" t="s">
        <v>546</v>
      </c>
      <c r="L197" s="78" t="s">
        <v>546</v>
      </c>
      <c r="M197" s="78" t="s">
        <v>1485</v>
      </c>
      <c r="N197" s="364">
        <v>2022</v>
      </c>
      <c r="O197" s="128" t="s">
        <v>1565</v>
      </c>
      <c r="P197" s="93" t="str">
        <f t="shared" si="3"/>
        <v>I</v>
      </c>
      <c r="Q197" s="93" t="s">
        <v>108</v>
      </c>
      <c r="R197" s="49" t="s">
        <v>1220</v>
      </c>
      <c r="S197" s="138"/>
      <c r="T197" s="189" t="s">
        <v>784</v>
      </c>
      <c r="U197" s="216" t="s">
        <v>3569</v>
      </c>
      <c r="V197" s="209" t="s">
        <v>2877</v>
      </c>
      <c r="W197" s="209" t="s">
        <v>2878</v>
      </c>
      <c r="X197" s="209" t="s">
        <v>2879</v>
      </c>
      <c r="Y197" s="90">
        <v>2</v>
      </c>
    </row>
    <row r="198" spans="1:25" ht="30.6" customHeight="1" x14ac:dyDescent="0.2">
      <c r="A198" s="90">
        <v>197</v>
      </c>
      <c r="B198" s="115" t="s">
        <v>566</v>
      </c>
      <c r="C198" s="115" t="s">
        <v>571</v>
      </c>
      <c r="D198" s="191" t="s">
        <v>5660</v>
      </c>
      <c r="E198" s="80" t="s">
        <v>1566</v>
      </c>
      <c r="F198" s="106" t="s">
        <v>712</v>
      </c>
      <c r="G198" s="105" t="s">
        <v>474</v>
      </c>
      <c r="H198" s="106" t="s">
        <v>1626</v>
      </c>
      <c r="I198" s="106" t="s">
        <v>1567</v>
      </c>
      <c r="J198" s="78" t="s">
        <v>546</v>
      </c>
      <c r="K198" s="78" t="s">
        <v>546</v>
      </c>
      <c r="L198" s="78" t="s">
        <v>546</v>
      </c>
      <c r="M198" s="78" t="s">
        <v>1485</v>
      </c>
      <c r="N198" s="364">
        <v>2022</v>
      </c>
      <c r="O198" s="127" t="s">
        <v>286</v>
      </c>
      <c r="P198" s="93" t="str">
        <f t="shared" si="3"/>
        <v>I</v>
      </c>
      <c r="Q198" s="93" t="s">
        <v>108</v>
      </c>
      <c r="R198" s="49" t="s">
        <v>1220</v>
      </c>
      <c r="S198" s="138"/>
      <c r="T198" s="189" t="s">
        <v>790</v>
      </c>
      <c r="U198" s="215" t="s">
        <v>3572</v>
      </c>
      <c r="V198" s="209" t="s">
        <v>2880</v>
      </c>
      <c r="W198" s="209" t="s">
        <v>2881</v>
      </c>
      <c r="X198" s="209" t="s">
        <v>2882</v>
      </c>
      <c r="Y198" s="90">
        <v>2</v>
      </c>
    </row>
    <row r="199" spans="1:25" ht="30.6" customHeight="1" x14ac:dyDescent="0.2">
      <c r="A199" s="90">
        <v>198</v>
      </c>
      <c r="B199" s="115" t="s">
        <v>566</v>
      </c>
      <c r="C199" s="115" t="s">
        <v>571</v>
      </c>
      <c r="D199" s="191" t="s">
        <v>5662</v>
      </c>
      <c r="E199" s="80" t="s">
        <v>1568</v>
      </c>
      <c r="F199" s="106" t="s">
        <v>763</v>
      </c>
      <c r="G199" s="105" t="s">
        <v>474</v>
      </c>
      <c r="H199" s="106" t="s">
        <v>1627</v>
      </c>
      <c r="I199" s="106" t="s">
        <v>1569</v>
      </c>
      <c r="J199" s="78" t="s">
        <v>546</v>
      </c>
      <c r="K199" s="78" t="s">
        <v>546</v>
      </c>
      <c r="L199" s="78" t="s">
        <v>546</v>
      </c>
      <c r="M199" s="78" t="s">
        <v>1485</v>
      </c>
      <c r="N199" s="364">
        <v>2022</v>
      </c>
      <c r="O199" s="127" t="s">
        <v>287</v>
      </c>
      <c r="P199" s="93" t="str">
        <f t="shared" si="3"/>
        <v>I</v>
      </c>
      <c r="Q199" s="93" t="s">
        <v>108</v>
      </c>
      <c r="R199" s="49" t="s">
        <v>1220</v>
      </c>
      <c r="S199" s="138"/>
      <c r="T199" s="189" t="s">
        <v>788</v>
      </c>
      <c r="U199" s="212" t="s">
        <v>2358</v>
      </c>
      <c r="V199" s="209" t="s">
        <v>2770</v>
      </c>
      <c r="W199" s="209" t="s">
        <v>2883</v>
      </c>
      <c r="X199" s="209" t="s">
        <v>2884</v>
      </c>
      <c r="Y199" s="90">
        <v>2</v>
      </c>
    </row>
    <row r="200" spans="1:25" ht="30.6" customHeight="1" x14ac:dyDescent="0.2">
      <c r="A200" s="90">
        <v>199</v>
      </c>
      <c r="B200" s="115" t="s">
        <v>566</v>
      </c>
      <c r="C200" s="115" t="s">
        <v>571</v>
      </c>
      <c r="D200" s="191" t="s">
        <v>5663</v>
      </c>
      <c r="E200" s="80" t="s">
        <v>1570</v>
      </c>
      <c r="F200" s="106" t="s">
        <v>713</v>
      </c>
      <c r="G200" s="105" t="s">
        <v>474</v>
      </c>
      <c r="H200" s="106" t="s">
        <v>1628</v>
      </c>
      <c r="I200" s="106" t="s">
        <v>1571</v>
      </c>
      <c r="J200" s="78" t="s">
        <v>546</v>
      </c>
      <c r="K200" s="78" t="s">
        <v>546</v>
      </c>
      <c r="L200" s="78" t="s">
        <v>546</v>
      </c>
      <c r="M200" s="78" t="s">
        <v>1485</v>
      </c>
      <c r="N200" s="364">
        <v>2022</v>
      </c>
      <c r="O200" s="127" t="s">
        <v>288</v>
      </c>
      <c r="P200" s="93" t="str">
        <f t="shared" si="3"/>
        <v>I</v>
      </c>
      <c r="Q200" s="93" t="s">
        <v>108</v>
      </c>
      <c r="R200" s="49" t="s">
        <v>1220</v>
      </c>
      <c r="S200" s="138"/>
      <c r="T200" s="189" t="s">
        <v>789</v>
      </c>
      <c r="U200" s="212" t="s">
        <v>2358</v>
      </c>
      <c r="V200" s="209" t="s">
        <v>2885</v>
      </c>
      <c r="W200" s="209" t="s">
        <v>2886</v>
      </c>
      <c r="X200" s="209" t="s">
        <v>2887</v>
      </c>
      <c r="Y200" s="90">
        <v>2</v>
      </c>
    </row>
    <row r="201" spans="1:25" ht="30.6" customHeight="1" x14ac:dyDescent="0.2">
      <c r="A201" s="90">
        <v>200</v>
      </c>
      <c r="B201" s="115" t="s">
        <v>566</v>
      </c>
      <c r="C201" s="115" t="s">
        <v>571</v>
      </c>
      <c r="D201" s="191" t="s">
        <v>5653</v>
      </c>
      <c r="E201" s="80" t="s">
        <v>1593</v>
      </c>
      <c r="F201" s="105" t="s">
        <v>711</v>
      </c>
      <c r="G201" s="105" t="s">
        <v>595</v>
      </c>
      <c r="H201" s="106" t="s">
        <v>1594</v>
      </c>
      <c r="I201" s="106" t="s">
        <v>546</v>
      </c>
      <c r="J201" s="78" t="s">
        <v>1487</v>
      </c>
      <c r="K201" s="364">
        <v>0</v>
      </c>
      <c r="L201" s="374">
        <v>1300</v>
      </c>
      <c r="M201" s="78" t="s">
        <v>1485</v>
      </c>
      <c r="N201" s="364">
        <v>2025</v>
      </c>
      <c r="O201" s="127" t="s">
        <v>289</v>
      </c>
      <c r="P201" s="93" t="str">
        <f t="shared" si="3"/>
        <v>I</v>
      </c>
      <c r="Q201" s="93" t="s">
        <v>108</v>
      </c>
      <c r="R201" s="49" t="s">
        <v>1220</v>
      </c>
      <c r="S201" s="138"/>
      <c r="T201" s="189" t="s">
        <v>784</v>
      </c>
      <c r="U201" s="215" t="s">
        <v>2888</v>
      </c>
      <c r="V201" s="209"/>
      <c r="W201" s="209" t="s">
        <v>2889</v>
      </c>
      <c r="X201" s="209" t="s">
        <v>2890</v>
      </c>
      <c r="Y201" s="90">
        <v>8</v>
      </c>
    </row>
    <row r="202" spans="1:25" ht="30.6" customHeight="1" x14ac:dyDescent="0.2">
      <c r="A202" s="90">
        <v>201</v>
      </c>
      <c r="B202" s="115" t="s">
        <v>566</v>
      </c>
      <c r="C202" s="115" t="s">
        <v>571</v>
      </c>
      <c r="D202" s="191" t="s">
        <v>5660</v>
      </c>
      <c r="E202" s="80" t="s">
        <v>1600</v>
      </c>
      <c r="F202" s="106" t="s">
        <v>712</v>
      </c>
      <c r="G202" s="105" t="s">
        <v>595</v>
      </c>
      <c r="H202" s="106" t="s">
        <v>1601</v>
      </c>
      <c r="I202" s="106" t="s">
        <v>546</v>
      </c>
      <c r="J202" s="78" t="s">
        <v>1487</v>
      </c>
      <c r="K202" s="364">
        <v>0</v>
      </c>
      <c r="L202" s="374">
        <v>3000</v>
      </c>
      <c r="M202" s="78" t="s">
        <v>1488</v>
      </c>
      <c r="N202" s="364">
        <v>2025</v>
      </c>
      <c r="O202" s="127" t="s">
        <v>290</v>
      </c>
      <c r="P202" s="93" t="str">
        <f t="shared" si="3"/>
        <v>I</v>
      </c>
      <c r="Q202" s="93" t="s">
        <v>108</v>
      </c>
      <c r="R202" s="49" t="s">
        <v>1220</v>
      </c>
      <c r="S202" s="138"/>
      <c r="T202" s="189" t="s">
        <v>790</v>
      </c>
      <c r="U202" s="212" t="s">
        <v>2358</v>
      </c>
      <c r="V202" s="209"/>
      <c r="W202" s="209" t="s">
        <v>2891</v>
      </c>
      <c r="X202" s="209" t="s">
        <v>2892</v>
      </c>
      <c r="Y202" s="90">
        <v>9</v>
      </c>
    </row>
    <row r="203" spans="1:25" ht="30.6" customHeight="1" x14ac:dyDescent="0.2">
      <c r="A203" s="90">
        <v>202</v>
      </c>
      <c r="B203" s="115" t="s">
        <v>566</v>
      </c>
      <c r="C203" s="115" t="s">
        <v>571</v>
      </c>
      <c r="D203" s="191" t="s">
        <v>5662</v>
      </c>
      <c r="E203" s="310" t="s">
        <v>1590</v>
      </c>
      <c r="F203" s="114" t="s">
        <v>763</v>
      </c>
      <c r="G203" s="105" t="s">
        <v>595</v>
      </c>
      <c r="H203" s="114" t="s">
        <v>1591</v>
      </c>
      <c r="I203" s="114" t="s">
        <v>546</v>
      </c>
      <c r="J203" s="92" t="s">
        <v>1487</v>
      </c>
      <c r="K203" s="367">
        <v>0</v>
      </c>
      <c r="L203" s="367">
        <v>40</v>
      </c>
      <c r="M203" s="92" t="s">
        <v>1488</v>
      </c>
      <c r="N203" s="367">
        <v>2024</v>
      </c>
      <c r="O203" s="529" t="s">
        <v>291</v>
      </c>
      <c r="P203" s="93" t="str">
        <f t="shared" si="3"/>
        <v>I</v>
      </c>
      <c r="Q203" s="93" t="s">
        <v>108</v>
      </c>
      <c r="R203" s="49" t="s">
        <v>1220</v>
      </c>
      <c r="S203" s="138"/>
      <c r="T203" s="189" t="s">
        <v>788</v>
      </c>
      <c r="U203" s="216" t="s">
        <v>2893</v>
      </c>
      <c r="V203" s="209"/>
      <c r="W203" s="209" t="s">
        <v>2894</v>
      </c>
      <c r="X203" s="209" t="s">
        <v>2895</v>
      </c>
      <c r="Y203" s="90">
        <v>7</v>
      </c>
    </row>
    <row r="204" spans="1:25" ht="30.6" customHeight="1" x14ac:dyDescent="0.2">
      <c r="A204" s="90">
        <v>203</v>
      </c>
      <c r="B204" s="115" t="s">
        <v>566</v>
      </c>
      <c r="C204" s="115" t="s">
        <v>571</v>
      </c>
      <c r="D204" s="191" t="s">
        <v>5663</v>
      </c>
      <c r="E204" s="80" t="s">
        <v>1602</v>
      </c>
      <c r="F204" s="106" t="s">
        <v>4260</v>
      </c>
      <c r="G204" s="105" t="s">
        <v>595</v>
      </c>
      <c r="H204" s="106" t="s">
        <v>4261</v>
      </c>
      <c r="I204" s="106" t="s">
        <v>546</v>
      </c>
      <c r="J204" s="78" t="s">
        <v>1487</v>
      </c>
      <c r="K204" s="364">
        <v>0</v>
      </c>
      <c r="L204" s="364">
        <v>300</v>
      </c>
      <c r="M204" s="78" t="s">
        <v>1488</v>
      </c>
      <c r="N204" s="364">
        <v>2025</v>
      </c>
      <c r="O204" s="127" t="s">
        <v>1886</v>
      </c>
      <c r="P204" s="93" t="str">
        <f t="shared" si="3"/>
        <v>I</v>
      </c>
      <c r="Q204" s="93" t="s">
        <v>108</v>
      </c>
      <c r="R204" s="49" t="s">
        <v>1220</v>
      </c>
      <c r="S204" s="138"/>
      <c r="T204" s="189" t="s">
        <v>789</v>
      </c>
      <c r="U204" s="212" t="s">
        <v>2896</v>
      </c>
      <c r="V204" s="209"/>
      <c r="W204" s="209" t="s">
        <v>2897</v>
      </c>
      <c r="X204" s="209" t="s">
        <v>2898</v>
      </c>
      <c r="Y204" s="90">
        <v>9</v>
      </c>
    </row>
    <row r="205" spans="1:25" ht="30.6" customHeight="1" x14ac:dyDescent="0.2">
      <c r="A205" s="90">
        <v>204</v>
      </c>
      <c r="B205" s="115" t="s">
        <v>566</v>
      </c>
      <c r="C205" s="115" t="s">
        <v>571</v>
      </c>
      <c r="D205" s="191" t="s">
        <v>5664</v>
      </c>
      <c r="E205" s="80" t="s">
        <v>1579</v>
      </c>
      <c r="F205" s="106" t="s">
        <v>298</v>
      </c>
      <c r="G205" s="106" t="s">
        <v>474</v>
      </c>
      <c r="H205" s="106" t="s">
        <v>299</v>
      </c>
      <c r="I205" s="106" t="s">
        <v>300</v>
      </c>
      <c r="J205" s="81" t="s">
        <v>546</v>
      </c>
      <c r="K205" s="81" t="s">
        <v>546</v>
      </c>
      <c r="L205" s="81" t="s">
        <v>546</v>
      </c>
      <c r="M205" s="81" t="s">
        <v>1485</v>
      </c>
      <c r="N205" s="366">
        <v>2023</v>
      </c>
      <c r="O205" s="127" t="s">
        <v>301</v>
      </c>
      <c r="P205" s="93" t="str">
        <f t="shared" si="3"/>
        <v>I</v>
      </c>
      <c r="Q205" s="93" t="s">
        <v>108</v>
      </c>
      <c r="R205" s="49" t="s">
        <v>1220</v>
      </c>
      <c r="S205" s="138"/>
      <c r="T205" s="189" t="s">
        <v>858</v>
      </c>
      <c r="U205" s="216" t="s">
        <v>2899</v>
      </c>
      <c r="V205" s="209" t="s">
        <v>2900</v>
      </c>
      <c r="W205" s="209" t="s">
        <v>2901</v>
      </c>
      <c r="X205" s="209" t="s">
        <v>2902</v>
      </c>
      <c r="Y205" s="90">
        <v>4</v>
      </c>
    </row>
    <row r="206" spans="1:25" ht="30.6" customHeight="1" x14ac:dyDescent="0.2">
      <c r="A206" s="90">
        <v>205</v>
      </c>
      <c r="B206" s="115" t="s">
        <v>566</v>
      </c>
      <c r="C206" s="115" t="s">
        <v>571</v>
      </c>
      <c r="D206" s="191" t="s">
        <v>5664</v>
      </c>
      <c r="E206" s="80" t="s">
        <v>1618</v>
      </c>
      <c r="F206" s="106" t="s">
        <v>298</v>
      </c>
      <c r="G206" s="105" t="s">
        <v>595</v>
      </c>
      <c r="H206" s="106" t="s">
        <v>1619</v>
      </c>
      <c r="I206" s="105" t="s">
        <v>546</v>
      </c>
      <c r="J206" s="78" t="s">
        <v>1487</v>
      </c>
      <c r="K206" s="364">
        <v>0</v>
      </c>
      <c r="L206" s="364">
        <v>17</v>
      </c>
      <c r="M206" s="78" t="s">
        <v>1485</v>
      </c>
      <c r="N206" s="364">
        <v>2026</v>
      </c>
      <c r="O206" s="128" t="s">
        <v>1620</v>
      </c>
      <c r="P206" s="93" t="str">
        <f t="shared" si="3"/>
        <v>I</v>
      </c>
      <c r="Q206" s="93" t="s">
        <v>108</v>
      </c>
      <c r="R206" s="49" t="s">
        <v>1220</v>
      </c>
      <c r="S206" s="138"/>
      <c r="T206" s="189" t="s">
        <v>858</v>
      </c>
      <c r="U206" s="220" t="s">
        <v>2903</v>
      </c>
      <c r="V206" s="206" t="s">
        <v>2904</v>
      </c>
      <c r="W206" s="206" t="s">
        <v>2905</v>
      </c>
      <c r="X206" s="206" t="s">
        <v>2906</v>
      </c>
      <c r="Y206" s="90">
        <v>10</v>
      </c>
    </row>
    <row r="207" spans="1:25" ht="30.6" customHeight="1" x14ac:dyDescent="0.2">
      <c r="A207" s="90">
        <v>206</v>
      </c>
      <c r="B207" s="115" t="s">
        <v>566</v>
      </c>
      <c r="C207" s="115" t="s">
        <v>571</v>
      </c>
      <c r="D207" s="191" t="s">
        <v>5667</v>
      </c>
      <c r="E207" s="80" t="s">
        <v>1549</v>
      </c>
      <c r="F207" s="106" t="s">
        <v>294</v>
      </c>
      <c r="G207" s="105" t="s">
        <v>474</v>
      </c>
      <c r="H207" s="106" t="s">
        <v>1631</v>
      </c>
      <c r="I207" s="106" t="s">
        <v>1550</v>
      </c>
      <c r="J207" s="78" t="s">
        <v>546</v>
      </c>
      <c r="K207" s="78" t="s">
        <v>546</v>
      </c>
      <c r="L207" s="78" t="s">
        <v>546</v>
      </c>
      <c r="M207" s="78" t="s">
        <v>1488</v>
      </c>
      <c r="N207" s="364">
        <v>2021</v>
      </c>
      <c r="O207" s="127" t="s">
        <v>1889</v>
      </c>
      <c r="P207" s="93" t="str">
        <f t="shared" si="3"/>
        <v>I</v>
      </c>
      <c r="Q207" s="93" t="s">
        <v>108</v>
      </c>
      <c r="R207" s="48" t="s">
        <v>1223</v>
      </c>
      <c r="S207" s="143"/>
      <c r="T207" s="189" t="s">
        <v>786</v>
      </c>
      <c r="U207" s="205" t="s">
        <v>2378</v>
      </c>
      <c r="V207" s="206"/>
      <c r="W207" s="209" t="s">
        <v>2907</v>
      </c>
      <c r="X207" s="209" t="s">
        <v>2908</v>
      </c>
      <c r="Y207" s="90">
        <v>1</v>
      </c>
    </row>
    <row r="208" spans="1:25" ht="30.6" customHeight="1" x14ac:dyDescent="0.2">
      <c r="A208" s="90">
        <v>207</v>
      </c>
      <c r="B208" s="115" t="s">
        <v>566</v>
      </c>
      <c r="C208" s="115" t="s">
        <v>571</v>
      </c>
      <c r="D208" s="191" t="s">
        <v>5667</v>
      </c>
      <c r="E208" s="80" t="s">
        <v>1551</v>
      </c>
      <c r="F208" s="106" t="s">
        <v>294</v>
      </c>
      <c r="G208" s="105" t="s">
        <v>474</v>
      </c>
      <c r="H208" s="106" t="s">
        <v>1552</v>
      </c>
      <c r="I208" s="106" t="s">
        <v>1550</v>
      </c>
      <c r="J208" s="78" t="s">
        <v>546</v>
      </c>
      <c r="K208" s="78" t="s">
        <v>546</v>
      </c>
      <c r="L208" s="78" t="s">
        <v>546</v>
      </c>
      <c r="M208" s="78" t="s">
        <v>1488</v>
      </c>
      <c r="N208" s="364">
        <v>2021</v>
      </c>
      <c r="O208" s="128" t="s">
        <v>1553</v>
      </c>
      <c r="P208" s="93" t="str">
        <f t="shared" si="3"/>
        <v>I</v>
      </c>
      <c r="Q208" s="93" t="s">
        <v>108</v>
      </c>
      <c r="R208" s="48" t="s">
        <v>1223</v>
      </c>
      <c r="S208" s="143"/>
      <c r="T208" s="189" t="s">
        <v>786</v>
      </c>
      <c r="U208" s="205" t="s">
        <v>2378</v>
      </c>
      <c r="V208" s="209" t="s">
        <v>2909</v>
      </c>
      <c r="W208" s="209" t="s">
        <v>2910</v>
      </c>
      <c r="X208" s="209" t="s">
        <v>2911</v>
      </c>
      <c r="Y208" s="90">
        <v>1</v>
      </c>
    </row>
    <row r="209" spans="1:25" ht="30.6" customHeight="1" x14ac:dyDescent="0.2">
      <c r="A209" s="90">
        <v>208</v>
      </c>
      <c r="B209" s="115" t="s">
        <v>566</v>
      </c>
      <c r="C209" s="115" t="s">
        <v>571</v>
      </c>
      <c r="D209" s="191" t="s">
        <v>5667</v>
      </c>
      <c r="E209" s="80" t="s">
        <v>1554</v>
      </c>
      <c r="F209" s="106" t="s">
        <v>294</v>
      </c>
      <c r="G209" s="105" t="s">
        <v>474</v>
      </c>
      <c r="H209" s="106" t="s">
        <v>1632</v>
      </c>
      <c r="I209" s="106" t="s">
        <v>1550</v>
      </c>
      <c r="J209" s="78" t="s">
        <v>546</v>
      </c>
      <c r="K209" s="78" t="s">
        <v>546</v>
      </c>
      <c r="L209" s="78" t="s">
        <v>546</v>
      </c>
      <c r="M209" s="78" t="s">
        <v>1488</v>
      </c>
      <c r="N209" s="364">
        <v>2021</v>
      </c>
      <c r="O209" s="127" t="s">
        <v>5117</v>
      </c>
      <c r="P209" s="93" t="str">
        <f t="shared" si="3"/>
        <v>I</v>
      </c>
      <c r="Q209" s="93" t="s">
        <v>108</v>
      </c>
      <c r="R209" s="48" t="s">
        <v>1223</v>
      </c>
      <c r="S209" s="143"/>
      <c r="T209" s="189" t="s">
        <v>786</v>
      </c>
      <c r="U209" s="205" t="s">
        <v>2378</v>
      </c>
      <c r="V209" s="207" t="s">
        <v>2912</v>
      </c>
      <c r="W209" s="207" t="s">
        <v>2913</v>
      </c>
      <c r="X209" s="206" t="s">
        <v>2914</v>
      </c>
      <c r="Y209" s="90">
        <v>1</v>
      </c>
    </row>
    <row r="210" spans="1:25" ht="30.6" customHeight="1" x14ac:dyDescent="0.2">
      <c r="A210" s="90">
        <v>209</v>
      </c>
      <c r="B210" s="115" t="s">
        <v>566</v>
      </c>
      <c r="C210" s="115" t="s">
        <v>571</v>
      </c>
      <c r="D210" s="191" t="s">
        <v>5667</v>
      </c>
      <c r="E210" s="80" t="s">
        <v>1555</v>
      </c>
      <c r="F210" s="106" t="s">
        <v>294</v>
      </c>
      <c r="G210" s="105" t="s">
        <v>474</v>
      </c>
      <c r="H210" s="106" t="s">
        <v>1633</v>
      </c>
      <c r="I210" s="106" t="s">
        <v>1550</v>
      </c>
      <c r="J210" s="78" t="s">
        <v>546</v>
      </c>
      <c r="K210" s="78" t="s">
        <v>546</v>
      </c>
      <c r="L210" s="78" t="s">
        <v>546</v>
      </c>
      <c r="M210" s="78" t="s">
        <v>1488</v>
      </c>
      <c r="N210" s="364">
        <v>2021</v>
      </c>
      <c r="O210" s="128" t="s">
        <v>1556</v>
      </c>
      <c r="P210" s="93" t="str">
        <f t="shared" si="3"/>
        <v>I</v>
      </c>
      <c r="Q210" s="93" t="s">
        <v>108</v>
      </c>
      <c r="R210" s="48" t="s">
        <v>1223</v>
      </c>
      <c r="S210" s="143"/>
      <c r="T210" s="189" t="s">
        <v>786</v>
      </c>
      <c r="U210" s="205" t="s">
        <v>2378</v>
      </c>
      <c r="V210" s="209" t="s">
        <v>2915</v>
      </c>
      <c r="W210" s="209" t="s">
        <v>2916</v>
      </c>
      <c r="X210" s="209" t="s">
        <v>2917</v>
      </c>
      <c r="Y210" s="90">
        <v>1</v>
      </c>
    </row>
    <row r="211" spans="1:25" ht="30.6" customHeight="1" x14ac:dyDescent="0.2">
      <c r="A211" s="90">
        <v>210</v>
      </c>
      <c r="B211" s="115" t="s">
        <v>566</v>
      </c>
      <c r="C211" s="115" t="s">
        <v>571</v>
      </c>
      <c r="D211" s="191" t="s">
        <v>5667</v>
      </c>
      <c r="E211" s="80" t="s">
        <v>1557</v>
      </c>
      <c r="F211" s="106" t="s">
        <v>294</v>
      </c>
      <c r="G211" s="105" t="s">
        <v>474</v>
      </c>
      <c r="H211" s="106" t="s">
        <v>1558</v>
      </c>
      <c r="I211" s="106" t="s">
        <v>1559</v>
      </c>
      <c r="J211" s="78" t="s">
        <v>546</v>
      </c>
      <c r="K211" s="78" t="s">
        <v>546</v>
      </c>
      <c r="L211" s="78" t="s">
        <v>546</v>
      </c>
      <c r="M211" s="78" t="s">
        <v>1488</v>
      </c>
      <c r="N211" s="364">
        <v>2021</v>
      </c>
      <c r="O211" s="127" t="s">
        <v>1890</v>
      </c>
      <c r="P211" s="93" t="str">
        <f t="shared" si="3"/>
        <v>I</v>
      </c>
      <c r="Q211" s="93" t="s">
        <v>108</v>
      </c>
      <c r="R211" s="48" t="s">
        <v>1223</v>
      </c>
      <c r="S211" s="143"/>
      <c r="T211" s="189" t="s">
        <v>786</v>
      </c>
      <c r="U211" s="205" t="s">
        <v>2378</v>
      </c>
      <c r="V211" s="209" t="s">
        <v>2918</v>
      </c>
      <c r="W211" s="209" t="s">
        <v>2919</v>
      </c>
      <c r="X211" s="209" t="s">
        <v>2920</v>
      </c>
      <c r="Y211" s="90">
        <v>1</v>
      </c>
    </row>
    <row r="212" spans="1:25" ht="30.6" customHeight="1" x14ac:dyDescent="0.2">
      <c r="A212" s="90">
        <v>211</v>
      </c>
      <c r="B212" s="115" t="s">
        <v>566</v>
      </c>
      <c r="C212" s="115" t="s">
        <v>571</v>
      </c>
      <c r="D212" s="191" t="s">
        <v>5668</v>
      </c>
      <c r="E212" s="80" t="s">
        <v>1592</v>
      </c>
      <c r="F212" s="106" t="s">
        <v>716</v>
      </c>
      <c r="G212" s="105" t="s">
        <v>595</v>
      </c>
      <c r="H212" s="106" t="s">
        <v>292</v>
      </c>
      <c r="I212" s="106" t="s">
        <v>546</v>
      </c>
      <c r="J212" s="78" t="s">
        <v>1487</v>
      </c>
      <c r="K212" s="364">
        <v>0</v>
      </c>
      <c r="L212" s="364">
        <v>200</v>
      </c>
      <c r="M212" s="78" t="s">
        <v>1488</v>
      </c>
      <c r="N212" s="364">
        <v>2024</v>
      </c>
      <c r="O212" s="127" t="s">
        <v>293</v>
      </c>
      <c r="P212" s="93" t="str">
        <f t="shared" si="3"/>
        <v>I</v>
      </c>
      <c r="Q212" s="93" t="s">
        <v>108</v>
      </c>
      <c r="R212" s="48" t="s">
        <v>1223</v>
      </c>
      <c r="S212" s="143"/>
      <c r="T212" s="189" t="s">
        <v>785</v>
      </c>
      <c r="U212" s="205" t="s">
        <v>2378</v>
      </c>
      <c r="V212" s="209" t="s">
        <v>2921</v>
      </c>
      <c r="W212" s="209" t="s">
        <v>2922</v>
      </c>
      <c r="X212" s="209" t="s">
        <v>2923</v>
      </c>
      <c r="Y212" s="90">
        <v>7</v>
      </c>
    </row>
    <row r="213" spans="1:25" ht="30.6" customHeight="1" x14ac:dyDescent="0.2">
      <c r="A213" s="90">
        <v>212</v>
      </c>
      <c r="B213" s="115" t="s">
        <v>566</v>
      </c>
      <c r="C213" s="115" t="s">
        <v>571</v>
      </c>
      <c r="D213" s="191" t="s">
        <v>5667</v>
      </c>
      <c r="E213" s="80" t="s">
        <v>1603</v>
      </c>
      <c r="F213" s="106" t="s">
        <v>294</v>
      </c>
      <c r="G213" s="105" t="s">
        <v>595</v>
      </c>
      <c r="H213" s="106" t="s">
        <v>295</v>
      </c>
      <c r="I213" s="106" t="s">
        <v>546</v>
      </c>
      <c r="J213" s="78" t="s">
        <v>1487</v>
      </c>
      <c r="K213" s="364">
        <v>0</v>
      </c>
      <c r="L213" s="374">
        <v>3500</v>
      </c>
      <c r="M213" s="78" t="s">
        <v>1488</v>
      </c>
      <c r="N213" s="364">
        <v>2025</v>
      </c>
      <c r="O213" s="127" t="s">
        <v>296</v>
      </c>
      <c r="P213" s="93" t="str">
        <f t="shared" si="3"/>
        <v>I</v>
      </c>
      <c r="Q213" s="93" t="s">
        <v>108</v>
      </c>
      <c r="R213" s="48" t="s">
        <v>1223</v>
      </c>
      <c r="S213" s="143"/>
      <c r="T213" s="189" t="s">
        <v>786</v>
      </c>
      <c r="U213" s="205" t="s">
        <v>2378</v>
      </c>
      <c r="V213" s="206"/>
      <c r="W213" s="206" t="s">
        <v>2924</v>
      </c>
      <c r="X213" s="206" t="s">
        <v>2925</v>
      </c>
      <c r="Y213" s="90">
        <v>9</v>
      </c>
    </row>
    <row r="214" spans="1:25" ht="30.6" customHeight="1" x14ac:dyDescent="0.2">
      <c r="A214" s="90">
        <v>213</v>
      </c>
      <c r="B214" s="115" t="s">
        <v>566</v>
      </c>
      <c r="C214" s="115" t="s">
        <v>571</v>
      </c>
      <c r="D214" s="191" t="s">
        <v>5667</v>
      </c>
      <c r="E214" s="80" t="s">
        <v>1604</v>
      </c>
      <c r="F214" s="106" t="s">
        <v>294</v>
      </c>
      <c r="G214" s="105" t="s">
        <v>595</v>
      </c>
      <c r="H214" s="106" t="s">
        <v>1605</v>
      </c>
      <c r="I214" s="106" t="s">
        <v>546</v>
      </c>
      <c r="J214" s="78" t="s">
        <v>1487</v>
      </c>
      <c r="K214" s="364">
        <v>0</v>
      </c>
      <c r="L214" s="364">
        <v>150</v>
      </c>
      <c r="M214" s="78" t="s">
        <v>1488</v>
      </c>
      <c r="N214" s="364">
        <v>2025</v>
      </c>
      <c r="O214" s="128" t="s">
        <v>1606</v>
      </c>
      <c r="P214" s="93" t="str">
        <f t="shared" si="3"/>
        <v>I</v>
      </c>
      <c r="Q214" s="93" t="s">
        <v>108</v>
      </c>
      <c r="R214" s="48" t="s">
        <v>1223</v>
      </c>
      <c r="S214" s="143"/>
      <c r="T214" s="189" t="s">
        <v>786</v>
      </c>
      <c r="U214" s="212" t="s">
        <v>2378</v>
      </c>
      <c r="V214" s="209"/>
      <c r="W214" s="209" t="s">
        <v>2926</v>
      </c>
      <c r="X214" s="209" t="s">
        <v>2927</v>
      </c>
      <c r="Y214" s="90">
        <v>9</v>
      </c>
    </row>
    <row r="215" spans="1:25" ht="30.6" customHeight="1" x14ac:dyDescent="0.2">
      <c r="A215" s="90">
        <v>214</v>
      </c>
      <c r="B215" s="115" t="s">
        <v>566</v>
      </c>
      <c r="C215" s="115" t="s">
        <v>571</v>
      </c>
      <c r="D215" s="191" t="s">
        <v>5667</v>
      </c>
      <c r="E215" s="80" t="s">
        <v>1576</v>
      </c>
      <c r="F215" s="106" t="s">
        <v>294</v>
      </c>
      <c r="G215" s="105" t="s">
        <v>595</v>
      </c>
      <c r="H215" s="106" t="s">
        <v>1634</v>
      </c>
      <c r="I215" s="106" t="s">
        <v>546</v>
      </c>
      <c r="J215" s="78" t="s">
        <v>1487</v>
      </c>
      <c r="K215" s="364">
        <v>0</v>
      </c>
      <c r="L215" s="374">
        <v>350000000</v>
      </c>
      <c r="M215" s="78" t="s">
        <v>1488</v>
      </c>
      <c r="N215" s="364">
        <v>2022</v>
      </c>
      <c r="O215" s="127" t="s">
        <v>1577</v>
      </c>
      <c r="P215" s="93" t="str">
        <f t="shared" si="3"/>
        <v>I</v>
      </c>
      <c r="Q215" s="93" t="s">
        <v>108</v>
      </c>
      <c r="R215" s="48" t="s">
        <v>1223</v>
      </c>
      <c r="S215" s="143"/>
      <c r="T215" s="189" t="s">
        <v>786</v>
      </c>
      <c r="U215" s="212" t="s">
        <v>2378</v>
      </c>
      <c r="V215" s="213" t="s">
        <v>2928</v>
      </c>
      <c r="W215" s="209" t="s">
        <v>2929</v>
      </c>
      <c r="X215" s="213" t="s">
        <v>2930</v>
      </c>
      <c r="Y215" s="90">
        <v>3</v>
      </c>
    </row>
    <row r="216" spans="1:25" ht="30.6" customHeight="1" x14ac:dyDescent="0.2">
      <c r="A216" s="90">
        <v>215</v>
      </c>
      <c r="B216" s="115" t="s">
        <v>566</v>
      </c>
      <c r="C216" s="115" t="s">
        <v>571</v>
      </c>
      <c r="D216" s="191" t="s">
        <v>5667</v>
      </c>
      <c r="E216" s="80" t="s">
        <v>1578</v>
      </c>
      <c r="F216" s="106" t="s">
        <v>294</v>
      </c>
      <c r="G216" s="105" t="s">
        <v>595</v>
      </c>
      <c r="H216" s="106" t="s">
        <v>1635</v>
      </c>
      <c r="I216" s="106" t="s">
        <v>546</v>
      </c>
      <c r="J216" s="78" t="s">
        <v>1487</v>
      </c>
      <c r="K216" s="364">
        <v>0</v>
      </c>
      <c r="L216" s="374">
        <v>150000000</v>
      </c>
      <c r="M216" s="78" t="s">
        <v>1488</v>
      </c>
      <c r="N216" s="364">
        <v>2022</v>
      </c>
      <c r="O216" s="407" t="s">
        <v>1577</v>
      </c>
      <c r="P216" s="93" t="str">
        <f t="shared" si="3"/>
        <v>I</v>
      </c>
      <c r="Q216" s="93" t="s">
        <v>108</v>
      </c>
      <c r="R216" s="48" t="s">
        <v>1223</v>
      </c>
      <c r="S216" s="143"/>
      <c r="T216" s="189" t="s">
        <v>786</v>
      </c>
      <c r="U216" s="212" t="s">
        <v>2378</v>
      </c>
      <c r="V216" s="209" t="s">
        <v>2931</v>
      </c>
      <c r="W216" s="209" t="s">
        <v>2932</v>
      </c>
      <c r="X216" s="209" t="s">
        <v>2933</v>
      </c>
      <c r="Y216" s="90">
        <v>3</v>
      </c>
    </row>
    <row r="217" spans="1:25" ht="30.6" customHeight="1" x14ac:dyDescent="0.2">
      <c r="A217" s="90">
        <v>216</v>
      </c>
      <c r="B217" s="115" t="s">
        <v>566</v>
      </c>
      <c r="C217" s="115" t="s">
        <v>571</v>
      </c>
      <c r="D217" s="191" t="s">
        <v>5667</v>
      </c>
      <c r="E217" s="80" t="s">
        <v>1607</v>
      </c>
      <c r="F217" s="106" t="s">
        <v>294</v>
      </c>
      <c r="G217" s="105" t="s">
        <v>595</v>
      </c>
      <c r="H217" s="106" t="s">
        <v>1608</v>
      </c>
      <c r="I217" s="106" t="s">
        <v>546</v>
      </c>
      <c r="J217" s="78" t="s">
        <v>1487</v>
      </c>
      <c r="K217" s="364">
        <v>0</v>
      </c>
      <c r="L217" s="374">
        <v>11800</v>
      </c>
      <c r="M217" s="78" t="s">
        <v>1488</v>
      </c>
      <c r="N217" s="364">
        <v>2025</v>
      </c>
      <c r="O217" s="127" t="s">
        <v>5118</v>
      </c>
      <c r="P217" s="93" t="str">
        <f t="shared" si="3"/>
        <v>I</v>
      </c>
      <c r="Q217" s="93" t="s">
        <v>108</v>
      </c>
      <c r="R217" s="48" t="s">
        <v>1223</v>
      </c>
      <c r="S217" s="143"/>
      <c r="T217" s="189" t="s">
        <v>786</v>
      </c>
      <c r="U217" s="212" t="s">
        <v>2378</v>
      </c>
      <c r="V217" s="209" t="s">
        <v>2934</v>
      </c>
      <c r="W217" s="209" t="s">
        <v>2935</v>
      </c>
      <c r="X217" s="209" t="s">
        <v>2936</v>
      </c>
      <c r="Y217" s="90">
        <v>9</v>
      </c>
    </row>
    <row r="218" spans="1:25" ht="30.6" customHeight="1" x14ac:dyDescent="0.2">
      <c r="A218" s="90">
        <v>217</v>
      </c>
      <c r="B218" s="115" t="s">
        <v>566</v>
      </c>
      <c r="C218" s="115" t="s">
        <v>571</v>
      </c>
      <c r="D218" s="191" t="s">
        <v>5667</v>
      </c>
      <c r="E218" s="80" t="s">
        <v>1609</v>
      </c>
      <c r="F218" s="106" t="s">
        <v>294</v>
      </c>
      <c r="G218" s="105" t="s">
        <v>595</v>
      </c>
      <c r="H218" s="106" t="s">
        <v>1610</v>
      </c>
      <c r="I218" s="106" t="s">
        <v>546</v>
      </c>
      <c r="J218" s="78" t="s">
        <v>1487</v>
      </c>
      <c r="K218" s="364">
        <v>0</v>
      </c>
      <c r="L218" s="364">
        <v>300</v>
      </c>
      <c r="M218" s="78" t="s">
        <v>1488</v>
      </c>
      <c r="N218" s="364">
        <v>2025</v>
      </c>
      <c r="O218" s="127" t="s">
        <v>1611</v>
      </c>
      <c r="P218" s="93" t="str">
        <f t="shared" si="3"/>
        <v>I</v>
      </c>
      <c r="Q218" s="93" t="s">
        <v>108</v>
      </c>
      <c r="R218" s="48" t="s">
        <v>1223</v>
      </c>
      <c r="S218" s="143"/>
      <c r="T218" s="189" t="s">
        <v>786</v>
      </c>
      <c r="U218" s="216" t="s">
        <v>2937</v>
      </c>
      <c r="V218" s="209" t="s">
        <v>2938</v>
      </c>
      <c r="W218" s="209" t="s">
        <v>2939</v>
      </c>
      <c r="X218" s="209" t="s">
        <v>2940</v>
      </c>
      <c r="Y218" s="90">
        <v>9</v>
      </c>
    </row>
    <row r="219" spans="1:25" ht="30.6" customHeight="1" x14ac:dyDescent="0.2">
      <c r="A219" s="90">
        <v>218</v>
      </c>
      <c r="B219" s="115" t="s">
        <v>566</v>
      </c>
      <c r="C219" s="115" t="s">
        <v>571</v>
      </c>
      <c r="D219" s="191" t="s">
        <v>5667</v>
      </c>
      <c r="E219" s="324" t="s">
        <v>1612</v>
      </c>
      <c r="F219" s="103" t="s">
        <v>294</v>
      </c>
      <c r="G219" s="101" t="s">
        <v>595</v>
      </c>
      <c r="H219" s="103" t="s">
        <v>1613</v>
      </c>
      <c r="I219" s="103"/>
      <c r="J219" s="97" t="s">
        <v>1487</v>
      </c>
      <c r="K219" s="369">
        <v>0</v>
      </c>
      <c r="L219" s="369">
        <v>12</v>
      </c>
      <c r="M219" s="97" t="s">
        <v>1488</v>
      </c>
      <c r="N219" s="369">
        <v>2025</v>
      </c>
      <c r="O219" s="538" t="s">
        <v>1614</v>
      </c>
      <c r="P219" s="93" t="str">
        <f t="shared" si="3"/>
        <v>I</v>
      </c>
      <c r="Q219" s="93" t="s">
        <v>108</v>
      </c>
      <c r="R219" s="48" t="s">
        <v>1223</v>
      </c>
      <c r="S219" s="143"/>
      <c r="T219" s="189" t="s">
        <v>786</v>
      </c>
      <c r="U219" s="212" t="s">
        <v>2378</v>
      </c>
      <c r="V219" s="209"/>
      <c r="W219" s="209" t="s">
        <v>2941</v>
      </c>
      <c r="X219" s="209" t="s">
        <v>2942</v>
      </c>
      <c r="Y219" s="90">
        <v>9</v>
      </c>
    </row>
    <row r="220" spans="1:25" ht="30.6" customHeight="1" x14ac:dyDescent="0.2">
      <c r="A220" s="90">
        <v>219</v>
      </c>
      <c r="B220" s="115" t="s">
        <v>566</v>
      </c>
      <c r="C220" s="115" t="s">
        <v>571</v>
      </c>
      <c r="D220" s="191" t="s">
        <v>5668</v>
      </c>
      <c r="E220" s="80" t="s">
        <v>1572</v>
      </c>
      <c r="F220" s="105" t="s">
        <v>716</v>
      </c>
      <c r="G220" s="105" t="s">
        <v>474</v>
      </c>
      <c r="H220" s="106" t="s">
        <v>1573</v>
      </c>
      <c r="I220" s="106" t="s">
        <v>1574</v>
      </c>
      <c r="J220" s="78" t="s">
        <v>546</v>
      </c>
      <c r="K220" s="78" t="s">
        <v>546</v>
      </c>
      <c r="L220" s="78" t="s">
        <v>546</v>
      </c>
      <c r="M220" s="78" t="s">
        <v>1485</v>
      </c>
      <c r="N220" s="364">
        <v>2022</v>
      </c>
      <c r="O220" s="127" t="s">
        <v>297</v>
      </c>
      <c r="P220" s="93" t="str">
        <f t="shared" si="3"/>
        <v>I</v>
      </c>
      <c r="Q220" s="93" t="s">
        <v>108</v>
      </c>
      <c r="R220" s="48" t="s">
        <v>1223</v>
      </c>
      <c r="S220" s="143"/>
      <c r="T220" s="189" t="s">
        <v>785</v>
      </c>
      <c r="U220" s="216" t="s">
        <v>2943</v>
      </c>
      <c r="V220" s="209" t="s">
        <v>2944</v>
      </c>
      <c r="W220" s="209" t="s">
        <v>2945</v>
      </c>
      <c r="X220" s="209" t="s">
        <v>2946</v>
      </c>
      <c r="Y220" s="90">
        <v>2</v>
      </c>
    </row>
    <row r="221" spans="1:25" ht="30.6" customHeight="1" x14ac:dyDescent="0.2">
      <c r="A221" s="90">
        <v>220</v>
      </c>
      <c r="B221" s="115" t="s">
        <v>566</v>
      </c>
      <c r="C221" s="115" t="s">
        <v>571</v>
      </c>
      <c r="D221" s="191" t="s">
        <v>5668</v>
      </c>
      <c r="E221" s="80" t="s">
        <v>1621</v>
      </c>
      <c r="F221" s="105" t="s">
        <v>716</v>
      </c>
      <c r="G221" s="105" t="s">
        <v>595</v>
      </c>
      <c r="H221" s="106" t="s">
        <v>1622</v>
      </c>
      <c r="I221" s="105" t="s">
        <v>546</v>
      </c>
      <c r="J221" s="78" t="s">
        <v>1487</v>
      </c>
      <c r="K221" s="364">
        <v>0</v>
      </c>
      <c r="L221" s="364">
        <v>200</v>
      </c>
      <c r="M221" s="78" t="s">
        <v>1485</v>
      </c>
      <c r="N221" s="364">
        <v>2026</v>
      </c>
      <c r="O221" s="127" t="s">
        <v>1623</v>
      </c>
      <c r="P221" s="93" t="str">
        <f t="shared" si="3"/>
        <v>I</v>
      </c>
      <c r="Q221" s="93" t="s">
        <v>108</v>
      </c>
      <c r="R221" s="48" t="s">
        <v>1223</v>
      </c>
      <c r="S221" s="143"/>
      <c r="T221" s="189" t="s">
        <v>785</v>
      </c>
      <c r="U221" s="212" t="s">
        <v>2378</v>
      </c>
      <c r="V221" s="209"/>
      <c r="W221" s="209" t="s">
        <v>2947</v>
      </c>
      <c r="X221" s="209" t="s">
        <v>2948</v>
      </c>
      <c r="Y221" s="90">
        <v>10</v>
      </c>
    </row>
    <row r="222" spans="1:25" ht="30.6" customHeight="1" x14ac:dyDescent="0.2">
      <c r="A222" s="90">
        <v>221</v>
      </c>
      <c r="B222" s="115" t="s">
        <v>568</v>
      </c>
      <c r="C222" s="115" t="s">
        <v>575</v>
      </c>
      <c r="D222" s="191" t="s">
        <v>5691</v>
      </c>
      <c r="E222" s="80" t="s">
        <v>3472</v>
      </c>
      <c r="F222" s="106" t="s">
        <v>947</v>
      </c>
      <c r="G222" s="105" t="s">
        <v>474</v>
      </c>
      <c r="H222" s="106" t="s">
        <v>1637</v>
      </c>
      <c r="I222" s="106" t="s">
        <v>4267</v>
      </c>
      <c r="J222" s="78" t="s">
        <v>546</v>
      </c>
      <c r="K222" s="78" t="s">
        <v>546</v>
      </c>
      <c r="L222" s="364" t="s">
        <v>546</v>
      </c>
      <c r="M222" s="78" t="s">
        <v>1485</v>
      </c>
      <c r="N222" s="364">
        <v>2022</v>
      </c>
      <c r="O222" s="495" t="s">
        <v>302</v>
      </c>
      <c r="P222" s="93" t="str">
        <f t="shared" si="3"/>
        <v>R</v>
      </c>
      <c r="Q222" s="93" t="s">
        <v>75</v>
      </c>
      <c r="R222" s="148"/>
      <c r="S222" s="148"/>
      <c r="T222" s="189"/>
      <c r="U222" s="211" t="s">
        <v>3573</v>
      </c>
      <c r="V222" s="209" t="s">
        <v>2390</v>
      </c>
      <c r="W222" s="209" t="s">
        <v>2391</v>
      </c>
      <c r="X222" s="209" t="s">
        <v>2392</v>
      </c>
      <c r="Y222" s="90">
        <v>2</v>
      </c>
    </row>
    <row r="223" spans="1:25" ht="30.6" customHeight="1" x14ac:dyDescent="0.2">
      <c r="A223" s="90">
        <v>222</v>
      </c>
      <c r="B223" s="115" t="s">
        <v>568</v>
      </c>
      <c r="C223" s="115" t="s">
        <v>575</v>
      </c>
      <c r="D223" s="191" t="s">
        <v>5693</v>
      </c>
      <c r="E223" s="80" t="s">
        <v>3473</v>
      </c>
      <c r="F223" s="105" t="s">
        <v>721</v>
      </c>
      <c r="G223" s="105" t="s">
        <v>474</v>
      </c>
      <c r="H223" s="106" t="s">
        <v>1640</v>
      </c>
      <c r="I223" s="106" t="s">
        <v>4291</v>
      </c>
      <c r="J223" s="78" t="s">
        <v>546</v>
      </c>
      <c r="K223" s="78" t="s">
        <v>546</v>
      </c>
      <c r="L223" s="78" t="s">
        <v>546</v>
      </c>
      <c r="M223" s="78" t="s">
        <v>1485</v>
      </c>
      <c r="N223" s="364">
        <v>2022</v>
      </c>
      <c r="O223" s="99" t="s">
        <v>305</v>
      </c>
      <c r="P223" s="93" t="str">
        <f t="shared" si="3"/>
        <v>R</v>
      </c>
      <c r="Q223" s="93" t="s">
        <v>75</v>
      </c>
      <c r="R223" s="148"/>
      <c r="S223" s="148"/>
      <c r="T223" s="189"/>
      <c r="U223" s="211" t="s">
        <v>3574</v>
      </c>
      <c r="V223" s="209"/>
      <c r="W223" s="209" t="s">
        <v>2393</v>
      </c>
      <c r="X223" s="213" t="s">
        <v>2394</v>
      </c>
      <c r="Y223" s="90">
        <v>2</v>
      </c>
    </row>
    <row r="224" spans="1:25" ht="30.6" customHeight="1" x14ac:dyDescent="0.2">
      <c r="A224" s="90">
        <v>223</v>
      </c>
      <c r="B224" s="115" t="s">
        <v>568</v>
      </c>
      <c r="C224" s="115" t="s">
        <v>575</v>
      </c>
      <c r="D224" s="191" t="s">
        <v>5671</v>
      </c>
      <c r="E224" s="80" t="s">
        <v>3609</v>
      </c>
      <c r="F224" s="106" t="s">
        <v>312</v>
      </c>
      <c r="G224" s="105" t="s">
        <v>474</v>
      </c>
      <c r="H224" s="106" t="s">
        <v>1648</v>
      </c>
      <c r="I224" s="106" t="s">
        <v>4295</v>
      </c>
      <c r="J224" s="78" t="s">
        <v>546</v>
      </c>
      <c r="K224" s="78" t="s">
        <v>546</v>
      </c>
      <c r="L224" s="78" t="s">
        <v>546</v>
      </c>
      <c r="M224" s="78" t="s">
        <v>1488</v>
      </c>
      <c r="N224" s="364">
        <v>2022</v>
      </c>
      <c r="O224" s="99" t="s">
        <v>306</v>
      </c>
      <c r="P224" s="93" t="str">
        <f t="shared" si="3"/>
        <v>I</v>
      </c>
      <c r="Q224" s="93" t="s">
        <v>75</v>
      </c>
      <c r="R224" s="49" t="s">
        <v>1221</v>
      </c>
      <c r="S224" s="138"/>
      <c r="T224" s="189" t="s">
        <v>860</v>
      </c>
      <c r="U224" s="212" t="s">
        <v>2395</v>
      </c>
      <c r="V224" s="209"/>
      <c r="W224" s="209" t="s">
        <v>2396</v>
      </c>
      <c r="X224" s="206" t="s">
        <v>2397</v>
      </c>
      <c r="Y224" s="90">
        <v>3</v>
      </c>
    </row>
    <row r="225" spans="1:25" ht="30.6" customHeight="1" x14ac:dyDescent="0.2">
      <c r="A225" s="90">
        <v>224</v>
      </c>
      <c r="B225" s="115" t="s">
        <v>568</v>
      </c>
      <c r="C225" s="115" t="s">
        <v>575</v>
      </c>
      <c r="D225" s="191" t="s">
        <v>5661</v>
      </c>
      <c r="E225" s="310" t="s">
        <v>3610</v>
      </c>
      <c r="F225" s="106" t="s">
        <v>718</v>
      </c>
      <c r="G225" s="102" t="s">
        <v>595</v>
      </c>
      <c r="H225" s="114" t="s">
        <v>307</v>
      </c>
      <c r="I225" s="114" t="s">
        <v>546</v>
      </c>
      <c r="J225" s="92" t="s">
        <v>4089</v>
      </c>
      <c r="K225" s="367">
        <v>0</v>
      </c>
      <c r="L225" s="367">
        <v>30</v>
      </c>
      <c r="M225" s="92" t="s">
        <v>1488</v>
      </c>
      <c r="N225" s="367">
        <v>2022</v>
      </c>
      <c r="O225" s="110" t="s">
        <v>109</v>
      </c>
      <c r="P225" s="93" t="str">
        <f t="shared" si="3"/>
        <v>I</v>
      </c>
      <c r="Q225" s="93" t="s">
        <v>75</v>
      </c>
      <c r="R225" s="49" t="s">
        <v>1221</v>
      </c>
      <c r="S225" s="138"/>
      <c r="T225" s="189" t="s">
        <v>869</v>
      </c>
      <c r="U225" s="213" t="s">
        <v>2398</v>
      </c>
      <c r="V225" s="211" t="s">
        <v>2399</v>
      </c>
      <c r="W225" s="209" t="s">
        <v>2400</v>
      </c>
      <c r="X225" s="207" t="s">
        <v>2401</v>
      </c>
      <c r="Y225" s="90">
        <v>3</v>
      </c>
    </row>
    <row r="226" spans="1:25" ht="30.6" customHeight="1" x14ac:dyDescent="0.2">
      <c r="A226" s="90">
        <v>225</v>
      </c>
      <c r="B226" s="115" t="s">
        <v>568</v>
      </c>
      <c r="C226" s="115" t="s">
        <v>575</v>
      </c>
      <c r="D226" s="191" t="s">
        <v>5661</v>
      </c>
      <c r="E226" s="80" t="s">
        <v>4296</v>
      </c>
      <c r="F226" s="106" t="s">
        <v>718</v>
      </c>
      <c r="G226" s="105" t="s">
        <v>595</v>
      </c>
      <c r="H226" s="106" t="s">
        <v>307</v>
      </c>
      <c r="I226" s="106" t="s">
        <v>546</v>
      </c>
      <c r="J226" s="78" t="s">
        <v>4089</v>
      </c>
      <c r="K226" s="364">
        <v>30</v>
      </c>
      <c r="L226" s="364">
        <v>50</v>
      </c>
      <c r="M226" s="78" t="s">
        <v>1488</v>
      </c>
      <c r="N226" s="364">
        <v>2023</v>
      </c>
      <c r="O226" s="99" t="s">
        <v>308</v>
      </c>
      <c r="P226" s="93" t="str">
        <f t="shared" si="3"/>
        <v>I</v>
      </c>
      <c r="Q226" s="93" t="s">
        <v>75</v>
      </c>
      <c r="R226" s="49" t="s">
        <v>1221</v>
      </c>
      <c r="S226" s="138"/>
      <c r="T226" s="189" t="s">
        <v>869</v>
      </c>
      <c r="U226" s="211" t="s">
        <v>2402</v>
      </c>
      <c r="V226" s="211" t="s">
        <v>2399</v>
      </c>
      <c r="W226" s="217" t="s">
        <v>2403</v>
      </c>
      <c r="X226" s="208" t="s">
        <v>2404</v>
      </c>
      <c r="Y226" s="90">
        <v>5</v>
      </c>
    </row>
    <row r="227" spans="1:25" ht="30.6" customHeight="1" x14ac:dyDescent="0.2">
      <c r="A227" s="90">
        <v>226</v>
      </c>
      <c r="B227" s="115" t="s">
        <v>568</v>
      </c>
      <c r="C227" s="115" t="s">
        <v>575</v>
      </c>
      <c r="D227" s="191" t="s">
        <v>5661</v>
      </c>
      <c r="E227" s="80" t="s">
        <v>4297</v>
      </c>
      <c r="F227" s="106" t="s">
        <v>718</v>
      </c>
      <c r="G227" s="105" t="s">
        <v>595</v>
      </c>
      <c r="H227" s="106" t="s">
        <v>307</v>
      </c>
      <c r="I227" s="106" t="s">
        <v>546</v>
      </c>
      <c r="J227" s="78" t="s">
        <v>4089</v>
      </c>
      <c r="K227" s="364">
        <v>50</v>
      </c>
      <c r="L227" s="364">
        <v>100</v>
      </c>
      <c r="M227" s="78" t="s">
        <v>1488</v>
      </c>
      <c r="N227" s="364">
        <v>2024</v>
      </c>
      <c r="O227" s="91" t="s">
        <v>110</v>
      </c>
      <c r="P227" s="93" t="str">
        <f t="shared" si="3"/>
        <v>I</v>
      </c>
      <c r="Q227" s="93" t="s">
        <v>75</v>
      </c>
      <c r="R227" s="49" t="s">
        <v>1221</v>
      </c>
      <c r="S227" s="138"/>
      <c r="T227" s="189" t="s">
        <v>869</v>
      </c>
      <c r="U227" s="211" t="s">
        <v>2402</v>
      </c>
      <c r="V227" s="211" t="s">
        <v>2405</v>
      </c>
      <c r="W227" s="213" t="s">
        <v>2406</v>
      </c>
      <c r="X227" s="207" t="s">
        <v>2407</v>
      </c>
      <c r="Y227" s="90">
        <v>7</v>
      </c>
    </row>
    <row r="228" spans="1:25" ht="30.6" customHeight="1" x14ac:dyDescent="0.2">
      <c r="A228" s="90">
        <v>227</v>
      </c>
      <c r="B228" s="115" t="s">
        <v>568</v>
      </c>
      <c r="C228" s="115" t="s">
        <v>575</v>
      </c>
      <c r="D228" s="191" t="s">
        <v>5673</v>
      </c>
      <c r="E228" s="80" t="s">
        <v>4298</v>
      </c>
      <c r="F228" s="106" t="s">
        <v>719</v>
      </c>
      <c r="G228" s="105" t="s">
        <v>595</v>
      </c>
      <c r="H228" s="106" t="s">
        <v>1650</v>
      </c>
      <c r="I228" s="106" t="s">
        <v>546</v>
      </c>
      <c r="J228" s="78" t="s">
        <v>1487</v>
      </c>
      <c r="K228" s="364">
        <v>0</v>
      </c>
      <c r="L228" s="450">
        <v>10</v>
      </c>
      <c r="M228" s="78" t="s">
        <v>1488</v>
      </c>
      <c r="N228" s="364">
        <v>2024</v>
      </c>
      <c r="O228" s="99" t="s">
        <v>309</v>
      </c>
      <c r="P228" s="93" t="str">
        <f t="shared" si="3"/>
        <v>I</v>
      </c>
      <c r="Q228" s="93" t="s">
        <v>75</v>
      </c>
      <c r="R228" s="49" t="s">
        <v>1221</v>
      </c>
      <c r="S228" s="138"/>
      <c r="T228" s="189" t="s">
        <v>863</v>
      </c>
      <c r="U228" s="209" t="s">
        <v>2408</v>
      </c>
      <c r="V228" s="209"/>
      <c r="W228" s="209" t="s">
        <v>2409</v>
      </c>
      <c r="X228" s="206" t="s">
        <v>2410</v>
      </c>
      <c r="Y228" s="90">
        <v>7</v>
      </c>
    </row>
    <row r="229" spans="1:25" ht="30.6" customHeight="1" x14ac:dyDescent="0.2">
      <c r="A229" s="90">
        <v>228</v>
      </c>
      <c r="B229" s="115" t="s">
        <v>568</v>
      </c>
      <c r="C229" s="115" t="s">
        <v>575</v>
      </c>
      <c r="D229" s="191" t="s">
        <v>5673</v>
      </c>
      <c r="E229" s="80" t="s">
        <v>4299</v>
      </c>
      <c r="F229" s="103" t="s">
        <v>719</v>
      </c>
      <c r="G229" s="101" t="s">
        <v>595</v>
      </c>
      <c r="H229" s="103" t="s">
        <v>1650</v>
      </c>
      <c r="I229" s="101" t="s">
        <v>546</v>
      </c>
      <c r="J229" s="97" t="s">
        <v>1487</v>
      </c>
      <c r="K229" s="523">
        <v>10000</v>
      </c>
      <c r="L229" s="523">
        <v>15000</v>
      </c>
      <c r="M229" s="97" t="s">
        <v>1485</v>
      </c>
      <c r="N229" s="369">
        <v>2026</v>
      </c>
      <c r="O229" s="497" t="s">
        <v>310</v>
      </c>
      <c r="P229" s="93" t="str">
        <f t="shared" si="3"/>
        <v>I</v>
      </c>
      <c r="Q229" s="93" t="s">
        <v>75</v>
      </c>
      <c r="R229" s="49" t="s">
        <v>1221</v>
      </c>
      <c r="S229" s="138"/>
      <c r="T229" s="189" t="s">
        <v>863</v>
      </c>
      <c r="U229" s="209" t="s">
        <v>2408</v>
      </c>
      <c r="V229" s="209"/>
      <c r="W229" s="209" t="s">
        <v>2411</v>
      </c>
      <c r="X229" s="211" t="s">
        <v>2412</v>
      </c>
      <c r="Y229" s="90">
        <v>10</v>
      </c>
    </row>
    <row r="230" spans="1:25" ht="30.6" customHeight="1" x14ac:dyDescent="0.2">
      <c r="A230" s="90">
        <v>229</v>
      </c>
      <c r="B230" s="115" t="s">
        <v>568</v>
      </c>
      <c r="C230" s="115" t="s">
        <v>575</v>
      </c>
      <c r="D230" s="191" t="s">
        <v>5661</v>
      </c>
      <c r="E230" s="80" t="s">
        <v>4300</v>
      </c>
      <c r="F230" s="106" t="s">
        <v>718</v>
      </c>
      <c r="G230" s="105" t="s">
        <v>595</v>
      </c>
      <c r="H230" s="106" t="s">
        <v>1649</v>
      </c>
      <c r="I230" s="105" t="s">
        <v>546</v>
      </c>
      <c r="J230" s="78" t="s">
        <v>4301</v>
      </c>
      <c r="K230" s="364">
        <v>0</v>
      </c>
      <c r="L230" s="374">
        <v>375000</v>
      </c>
      <c r="M230" s="78" t="s">
        <v>1485</v>
      </c>
      <c r="N230" s="364">
        <v>2026</v>
      </c>
      <c r="O230" s="99" t="s">
        <v>311</v>
      </c>
      <c r="P230" s="93" t="str">
        <f t="shared" si="3"/>
        <v>I</v>
      </c>
      <c r="Q230" s="93" t="s">
        <v>75</v>
      </c>
      <c r="R230" s="49" t="s">
        <v>1221</v>
      </c>
      <c r="S230" s="138"/>
      <c r="T230" s="189" t="s">
        <v>869</v>
      </c>
      <c r="U230" s="209" t="s">
        <v>2413</v>
      </c>
      <c r="V230" s="211" t="s">
        <v>2414</v>
      </c>
      <c r="W230" s="209" t="s">
        <v>2415</v>
      </c>
      <c r="X230" s="213" t="s">
        <v>2416</v>
      </c>
      <c r="Y230" s="90">
        <v>10</v>
      </c>
    </row>
    <row r="231" spans="1:25" ht="30.6" customHeight="1" x14ac:dyDescent="0.2">
      <c r="A231" s="90">
        <v>230</v>
      </c>
      <c r="B231" s="115" t="s">
        <v>568</v>
      </c>
      <c r="C231" s="115" t="s">
        <v>575</v>
      </c>
      <c r="D231" s="191" t="s">
        <v>5671</v>
      </c>
      <c r="E231" s="80" t="s">
        <v>4268</v>
      </c>
      <c r="F231" s="106" t="s">
        <v>312</v>
      </c>
      <c r="G231" s="105" t="s">
        <v>595</v>
      </c>
      <c r="H231" s="106" t="s">
        <v>313</v>
      </c>
      <c r="I231" s="106" t="s">
        <v>546</v>
      </c>
      <c r="J231" s="78" t="s">
        <v>1487</v>
      </c>
      <c r="K231" s="364">
        <v>0</v>
      </c>
      <c r="L231" s="364">
        <v>48</v>
      </c>
      <c r="M231" s="78" t="s">
        <v>1485</v>
      </c>
      <c r="N231" s="364">
        <v>2026</v>
      </c>
      <c r="O231" s="99" t="s">
        <v>314</v>
      </c>
      <c r="P231" s="93" t="str">
        <f t="shared" si="3"/>
        <v>I</v>
      </c>
      <c r="Q231" s="93" t="s">
        <v>75</v>
      </c>
      <c r="R231" s="49" t="s">
        <v>1221</v>
      </c>
      <c r="S231" s="138"/>
      <c r="T231" s="189" t="s">
        <v>860</v>
      </c>
      <c r="U231" s="212" t="s">
        <v>2395</v>
      </c>
      <c r="V231" s="209"/>
      <c r="W231" s="209" t="s">
        <v>2417</v>
      </c>
      <c r="X231" s="213" t="s">
        <v>2418</v>
      </c>
      <c r="Y231" s="90">
        <v>10</v>
      </c>
    </row>
    <row r="232" spans="1:25" ht="30.6" customHeight="1" x14ac:dyDescent="0.2">
      <c r="A232" s="90">
        <v>231</v>
      </c>
      <c r="B232" s="115" t="s">
        <v>568</v>
      </c>
      <c r="C232" s="115" t="s">
        <v>575</v>
      </c>
      <c r="D232" s="191" t="s">
        <v>5690</v>
      </c>
      <c r="E232" s="80" t="s">
        <v>3474</v>
      </c>
      <c r="F232" s="106" t="s">
        <v>720</v>
      </c>
      <c r="G232" s="105" t="s">
        <v>474</v>
      </c>
      <c r="H232" s="294" t="s">
        <v>1654</v>
      </c>
      <c r="I232" s="294" t="s">
        <v>4269</v>
      </c>
      <c r="J232" s="490" t="s">
        <v>546</v>
      </c>
      <c r="K232" s="490" t="s">
        <v>546</v>
      </c>
      <c r="L232" s="490" t="s">
        <v>546</v>
      </c>
      <c r="M232" s="490" t="s">
        <v>1485</v>
      </c>
      <c r="N232" s="492">
        <v>2022</v>
      </c>
      <c r="O232" s="111" t="s">
        <v>111</v>
      </c>
      <c r="P232" s="93" t="str">
        <f t="shared" si="3"/>
        <v>I</v>
      </c>
      <c r="Q232" s="93" t="s">
        <v>75</v>
      </c>
      <c r="R232" s="33" t="s">
        <v>1213</v>
      </c>
      <c r="S232" s="138"/>
      <c r="T232" s="189" t="s">
        <v>861</v>
      </c>
      <c r="U232" s="212" t="s">
        <v>2419</v>
      </c>
      <c r="V232" s="209"/>
      <c r="W232" s="209" t="s">
        <v>2420</v>
      </c>
      <c r="X232" s="209" t="s">
        <v>2421</v>
      </c>
      <c r="Y232" s="90">
        <v>2</v>
      </c>
    </row>
    <row r="233" spans="1:25" ht="30.6" customHeight="1" x14ac:dyDescent="0.2">
      <c r="A233" s="90">
        <v>232</v>
      </c>
      <c r="B233" s="115" t="s">
        <v>568</v>
      </c>
      <c r="C233" s="115" t="s">
        <v>575</v>
      </c>
      <c r="D233" s="191" t="s">
        <v>5690</v>
      </c>
      <c r="E233" s="80" t="s">
        <v>4270</v>
      </c>
      <c r="F233" s="108" t="s">
        <v>720</v>
      </c>
      <c r="G233" s="105" t="s">
        <v>595</v>
      </c>
      <c r="H233" s="108" t="s">
        <v>1655</v>
      </c>
      <c r="I233" s="112" t="s">
        <v>546</v>
      </c>
      <c r="J233" s="96" t="s">
        <v>1487</v>
      </c>
      <c r="K233" s="368">
        <v>0</v>
      </c>
      <c r="L233" s="368">
        <v>180</v>
      </c>
      <c r="M233" s="96" t="s">
        <v>1485</v>
      </c>
      <c r="N233" s="368">
        <v>2026</v>
      </c>
      <c r="O233" s="541" t="s">
        <v>112</v>
      </c>
      <c r="P233" s="93" t="str">
        <f t="shared" si="3"/>
        <v>I</v>
      </c>
      <c r="Q233" s="93" t="s">
        <v>75</v>
      </c>
      <c r="R233" s="33" t="s">
        <v>1213</v>
      </c>
      <c r="S233" s="138"/>
      <c r="T233" s="189" t="s">
        <v>861</v>
      </c>
      <c r="U233" s="212" t="s">
        <v>2419</v>
      </c>
      <c r="V233" s="209"/>
      <c r="W233" s="209" t="s">
        <v>2422</v>
      </c>
      <c r="X233" s="213" t="s">
        <v>2423</v>
      </c>
      <c r="Y233" s="90">
        <v>10</v>
      </c>
    </row>
    <row r="234" spans="1:25" ht="30.6" customHeight="1" x14ac:dyDescent="0.2">
      <c r="A234" s="90">
        <v>233</v>
      </c>
      <c r="B234" s="115" t="s">
        <v>568</v>
      </c>
      <c r="C234" s="115" t="s">
        <v>575</v>
      </c>
      <c r="D234" s="191" t="s">
        <v>5692</v>
      </c>
      <c r="E234" s="80" t="s">
        <v>3475</v>
      </c>
      <c r="F234" s="103" t="s">
        <v>948</v>
      </c>
      <c r="G234" s="105" t="s">
        <v>474</v>
      </c>
      <c r="H234" s="103" t="s">
        <v>1639</v>
      </c>
      <c r="I234" s="103" t="s">
        <v>4271</v>
      </c>
      <c r="J234" s="97" t="s">
        <v>546</v>
      </c>
      <c r="K234" s="97" t="s">
        <v>546</v>
      </c>
      <c r="L234" s="97" t="s">
        <v>546</v>
      </c>
      <c r="M234" s="97" t="s">
        <v>1485</v>
      </c>
      <c r="N234" s="369">
        <v>2022</v>
      </c>
      <c r="O234" s="539" t="s">
        <v>315</v>
      </c>
      <c r="P234" s="93" t="str">
        <f t="shared" si="3"/>
        <v>R</v>
      </c>
      <c r="Q234" s="93" t="s">
        <v>108</v>
      </c>
      <c r="R234" s="148"/>
      <c r="S234" s="148"/>
      <c r="T234" s="189"/>
      <c r="U234" s="209" t="s">
        <v>3575</v>
      </c>
      <c r="V234" s="209" t="s">
        <v>2949</v>
      </c>
      <c r="W234" s="209" t="s">
        <v>2950</v>
      </c>
      <c r="X234" s="209" t="s">
        <v>2951</v>
      </c>
      <c r="Y234" s="90">
        <v>2</v>
      </c>
    </row>
    <row r="235" spans="1:25" ht="30.6" customHeight="1" x14ac:dyDescent="0.2">
      <c r="A235" s="90">
        <v>234</v>
      </c>
      <c r="B235" s="115" t="s">
        <v>568</v>
      </c>
      <c r="C235" s="115" t="s">
        <v>575</v>
      </c>
      <c r="D235" s="191" t="s">
        <v>5655</v>
      </c>
      <c r="E235" s="80" t="s">
        <v>4272</v>
      </c>
      <c r="F235" s="82" t="s">
        <v>667</v>
      </c>
      <c r="G235" s="105" t="s">
        <v>474</v>
      </c>
      <c r="H235" s="106" t="s">
        <v>326</v>
      </c>
      <c r="I235" s="106" t="s">
        <v>4273</v>
      </c>
      <c r="J235" s="78" t="s">
        <v>4274</v>
      </c>
      <c r="K235" s="78" t="s">
        <v>546</v>
      </c>
      <c r="L235" s="78" t="s">
        <v>546</v>
      </c>
      <c r="M235" s="78" t="s">
        <v>1508</v>
      </c>
      <c r="N235" s="364">
        <v>2021</v>
      </c>
      <c r="O235" s="79" t="s">
        <v>113</v>
      </c>
      <c r="P235" s="93" t="str">
        <f t="shared" si="3"/>
        <v>I</v>
      </c>
      <c r="Q235" s="93" t="s">
        <v>108</v>
      </c>
      <c r="R235" s="33" t="s">
        <v>1213</v>
      </c>
      <c r="S235" s="138"/>
      <c r="T235" s="189" t="s">
        <v>796</v>
      </c>
      <c r="U235" s="216" t="s">
        <v>2952</v>
      </c>
      <c r="V235" s="209" t="s">
        <v>2953</v>
      </c>
      <c r="W235" s="209" t="s">
        <v>2954</v>
      </c>
      <c r="X235" s="209" t="s">
        <v>2955</v>
      </c>
      <c r="Y235" s="90">
        <v>1</v>
      </c>
    </row>
    <row r="236" spans="1:25" ht="30.6" customHeight="1" x14ac:dyDescent="0.2">
      <c r="A236" s="90">
        <v>235</v>
      </c>
      <c r="B236" s="115" t="s">
        <v>568</v>
      </c>
      <c r="C236" s="115" t="s">
        <v>575</v>
      </c>
      <c r="D236" s="191" t="s">
        <v>5655</v>
      </c>
      <c r="E236" s="80" t="s">
        <v>4275</v>
      </c>
      <c r="F236" s="82" t="s">
        <v>667</v>
      </c>
      <c r="G236" s="105" t="s">
        <v>595</v>
      </c>
      <c r="H236" s="106" t="s">
        <v>1641</v>
      </c>
      <c r="I236" s="106" t="s">
        <v>546</v>
      </c>
      <c r="J236" s="78" t="s">
        <v>318</v>
      </c>
      <c r="K236" s="364">
        <v>33</v>
      </c>
      <c r="L236" s="364">
        <v>7</v>
      </c>
      <c r="M236" s="78" t="s">
        <v>1488</v>
      </c>
      <c r="N236" s="364">
        <v>2023</v>
      </c>
      <c r="O236" s="525" t="s">
        <v>316</v>
      </c>
      <c r="P236" s="93" t="str">
        <f t="shared" si="3"/>
        <v>I</v>
      </c>
      <c r="Q236" s="93" t="s">
        <v>108</v>
      </c>
      <c r="R236" s="33" t="s">
        <v>1213</v>
      </c>
      <c r="S236" s="138"/>
      <c r="T236" s="189" t="s">
        <v>796</v>
      </c>
      <c r="U236" s="216" t="s">
        <v>3576</v>
      </c>
      <c r="V236" s="209"/>
      <c r="W236" s="209" t="s">
        <v>2956</v>
      </c>
      <c r="X236" s="209" t="s">
        <v>2957</v>
      </c>
      <c r="Y236" s="90">
        <v>5</v>
      </c>
    </row>
    <row r="237" spans="1:25" ht="30.6" customHeight="1" x14ac:dyDescent="0.2">
      <c r="A237" s="90">
        <v>236</v>
      </c>
      <c r="B237" s="115" t="s">
        <v>568</v>
      </c>
      <c r="C237" s="115" t="s">
        <v>575</v>
      </c>
      <c r="D237" s="191" t="s">
        <v>5655</v>
      </c>
      <c r="E237" s="80" t="s">
        <v>4276</v>
      </c>
      <c r="F237" s="82" t="s">
        <v>667</v>
      </c>
      <c r="G237" s="105" t="s">
        <v>595</v>
      </c>
      <c r="H237" s="106" t="s">
        <v>1642</v>
      </c>
      <c r="I237" s="106" t="s">
        <v>546</v>
      </c>
      <c r="J237" s="81" t="s">
        <v>318</v>
      </c>
      <c r="K237" s="364">
        <v>34</v>
      </c>
      <c r="L237" s="364">
        <v>14</v>
      </c>
      <c r="M237" s="78" t="s">
        <v>1488</v>
      </c>
      <c r="N237" s="364">
        <v>2023</v>
      </c>
      <c r="O237" s="85" t="s">
        <v>317</v>
      </c>
      <c r="P237" s="93" t="str">
        <f t="shared" si="3"/>
        <v>I</v>
      </c>
      <c r="Q237" s="93" t="s">
        <v>108</v>
      </c>
      <c r="R237" s="33" t="s">
        <v>1213</v>
      </c>
      <c r="S237" s="138"/>
      <c r="T237" s="189" t="s">
        <v>796</v>
      </c>
      <c r="U237" s="216" t="s">
        <v>3577</v>
      </c>
      <c r="V237" s="209"/>
      <c r="W237" s="209" t="s">
        <v>2958</v>
      </c>
      <c r="X237" s="209" t="s">
        <v>2959</v>
      </c>
      <c r="Y237" s="90">
        <v>5</v>
      </c>
    </row>
    <row r="238" spans="1:25" ht="30.6" customHeight="1" x14ac:dyDescent="0.2">
      <c r="A238" s="90">
        <v>237</v>
      </c>
      <c r="B238" s="115" t="s">
        <v>568</v>
      </c>
      <c r="C238" s="115" t="s">
        <v>575</v>
      </c>
      <c r="D238" s="191" t="s">
        <v>5655</v>
      </c>
      <c r="E238" s="80" t="s">
        <v>4277</v>
      </c>
      <c r="F238" s="82" t="s">
        <v>667</v>
      </c>
      <c r="G238" s="105" t="s">
        <v>595</v>
      </c>
      <c r="H238" s="106" t="s">
        <v>1644</v>
      </c>
      <c r="I238" s="106" t="s">
        <v>546</v>
      </c>
      <c r="J238" s="78" t="s">
        <v>4278</v>
      </c>
      <c r="K238" s="375">
        <v>22.8</v>
      </c>
      <c r="L238" s="364">
        <v>20</v>
      </c>
      <c r="M238" s="78" t="s">
        <v>1488</v>
      </c>
      <c r="N238" s="364">
        <v>2023</v>
      </c>
      <c r="O238" s="79" t="s">
        <v>114</v>
      </c>
      <c r="P238" s="93" t="str">
        <f t="shared" si="3"/>
        <v>I</v>
      </c>
      <c r="Q238" s="93" t="s">
        <v>108</v>
      </c>
      <c r="R238" s="33" t="s">
        <v>1213</v>
      </c>
      <c r="S238" s="138"/>
      <c r="T238" s="189" t="s">
        <v>796</v>
      </c>
      <c r="U238" s="216" t="s">
        <v>3578</v>
      </c>
      <c r="V238" s="209"/>
      <c r="W238" s="209" t="s">
        <v>2960</v>
      </c>
      <c r="X238" s="209" t="s">
        <v>2961</v>
      </c>
      <c r="Y238" s="90">
        <v>5</v>
      </c>
    </row>
    <row r="239" spans="1:25" ht="30.6" customHeight="1" x14ac:dyDescent="0.2">
      <c r="A239" s="90">
        <v>238</v>
      </c>
      <c r="B239" s="115" t="s">
        <v>568</v>
      </c>
      <c r="C239" s="115" t="s">
        <v>575</v>
      </c>
      <c r="D239" s="191" t="s">
        <v>5655</v>
      </c>
      <c r="E239" s="80" t="s">
        <v>4279</v>
      </c>
      <c r="F239" s="82" t="s">
        <v>667</v>
      </c>
      <c r="G239" s="105" t="s">
        <v>474</v>
      </c>
      <c r="H239" s="106" t="s">
        <v>1643</v>
      </c>
      <c r="I239" s="106" t="s">
        <v>4271</v>
      </c>
      <c r="J239" s="78" t="s">
        <v>546</v>
      </c>
      <c r="K239" s="78" t="s">
        <v>546</v>
      </c>
      <c r="L239" s="78" t="s">
        <v>546</v>
      </c>
      <c r="M239" s="78" t="s">
        <v>1488</v>
      </c>
      <c r="N239" s="364">
        <v>2023</v>
      </c>
      <c r="O239" s="82" t="s">
        <v>115</v>
      </c>
      <c r="P239" s="93" t="str">
        <f t="shared" si="3"/>
        <v>I</v>
      </c>
      <c r="Q239" s="93" t="s">
        <v>108</v>
      </c>
      <c r="R239" s="33" t="s">
        <v>1213</v>
      </c>
      <c r="S239" s="138"/>
      <c r="T239" s="189" t="s">
        <v>796</v>
      </c>
      <c r="U239" s="216"/>
      <c r="V239" s="209"/>
      <c r="W239" s="209" t="s">
        <v>2962</v>
      </c>
      <c r="X239" s="213" t="s">
        <v>2963</v>
      </c>
      <c r="Y239" s="90">
        <v>5</v>
      </c>
    </row>
    <row r="240" spans="1:25" ht="30.6" customHeight="1" x14ac:dyDescent="0.2">
      <c r="A240" s="90">
        <v>239</v>
      </c>
      <c r="B240" s="115" t="s">
        <v>568</v>
      </c>
      <c r="C240" s="115" t="s">
        <v>575</v>
      </c>
      <c r="D240" s="191" t="s">
        <v>5655</v>
      </c>
      <c r="E240" s="80" t="s">
        <v>4280</v>
      </c>
      <c r="F240" s="82" t="s">
        <v>667</v>
      </c>
      <c r="G240" s="105" t="s">
        <v>595</v>
      </c>
      <c r="H240" s="106" t="s">
        <v>1645</v>
      </c>
      <c r="I240" s="106" t="s">
        <v>546</v>
      </c>
      <c r="J240" s="78" t="s">
        <v>318</v>
      </c>
      <c r="K240" s="364">
        <v>7</v>
      </c>
      <c r="L240" s="364">
        <v>4</v>
      </c>
      <c r="M240" s="78" t="s">
        <v>1488</v>
      </c>
      <c r="N240" s="364">
        <v>2024</v>
      </c>
      <c r="O240" s="79" t="s">
        <v>116</v>
      </c>
      <c r="P240" s="93" t="str">
        <f t="shared" si="3"/>
        <v>I</v>
      </c>
      <c r="Q240" s="93" t="s">
        <v>108</v>
      </c>
      <c r="R240" s="33" t="s">
        <v>1213</v>
      </c>
      <c r="S240" s="138"/>
      <c r="T240" s="189" t="s">
        <v>796</v>
      </c>
      <c r="U240" s="216" t="s">
        <v>3579</v>
      </c>
      <c r="V240" s="209"/>
      <c r="W240" s="209" t="s">
        <v>2964</v>
      </c>
      <c r="X240" s="209" t="s">
        <v>2965</v>
      </c>
      <c r="Y240" s="90">
        <v>7</v>
      </c>
    </row>
    <row r="241" spans="1:25" ht="30.6" customHeight="1" x14ac:dyDescent="0.2">
      <c r="A241" s="90">
        <v>240</v>
      </c>
      <c r="B241" s="115" t="s">
        <v>568</v>
      </c>
      <c r="C241" s="115" t="s">
        <v>575</v>
      </c>
      <c r="D241" s="191" t="s">
        <v>5655</v>
      </c>
      <c r="E241" s="80" t="s">
        <v>4281</v>
      </c>
      <c r="F241" s="82" t="s">
        <v>667</v>
      </c>
      <c r="G241" s="105" t="s">
        <v>595</v>
      </c>
      <c r="H241" s="106" t="s">
        <v>1645</v>
      </c>
      <c r="I241" s="106" t="s">
        <v>546</v>
      </c>
      <c r="J241" s="81" t="s">
        <v>318</v>
      </c>
      <c r="K241" s="364">
        <v>14</v>
      </c>
      <c r="L241" s="364">
        <v>9</v>
      </c>
      <c r="M241" s="78" t="s">
        <v>1488</v>
      </c>
      <c r="N241" s="364">
        <v>2024</v>
      </c>
      <c r="O241" s="85" t="s">
        <v>319</v>
      </c>
      <c r="P241" s="93" t="str">
        <f t="shared" si="3"/>
        <v>I</v>
      </c>
      <c r="Q241" s="93" t="s">
        <v>108</v>
      </c>
      <c r="R241" s="33" t="s">
        <v>1213</v>
      </c>
      <c r="S241" s="138"/>
      <c r="T241" s="189" t="s">
        <v>796</v>
      </c>
      <c r="U241" s="216" t="s">
        <v>3580</v>
      </c>
      <c r="V241" s="209"/>
      <c r="W241" s="209" t="s">
        <v>2966</v>
      </c>
      <c r="X241" s="209" t="s">
        <v>2967</v>
      </c>
      <c r="Y241" s="90">
        <v>7</v>
      </c>
    </row>
    <row r="242" spans="1:25" ht="30.6" customHeight="1" x14ac:dyDescent="0.2">
      <c r="A242" s="90">
        <v>241</v>
      </c>
      <c r="B242" s="115" t="s">
        <v>568</v>
      </c>
      <c r="C242" s="115" t="s">
        <v>575</v>
      </c>
      <c r="D242" s="191" t="s">
        <v>5655</v>
      </c>
      <c r="E242" s="80" t="s">
        <v>4282</v>
      </c>
      <c r="F242" s="82" t="s">
        <v>667</v>
      </c>
      <c r="G242" s="105" t="s">
        <v>595</v>
      </c>
      <c r="H242" s="106" t="s">
        <v>1646</v>
      </c>
      <c r="I242" s="106" t="s">
        <v>546</v>
      </c>
      <c r="J242" s="78" t="s">
        <v>4278</v>
      </c>
      <c r="K242" s="375">
        <v>27.6</v>
      </c>
      <c r="L242" s="364">
        <v>20</v>
      </c>
      <c r="M242" s="78" t="s">
        <v>1488</v>
      </c>
      <c r="N242" s="364">
        <v>2024</v>
      </c>
      <c r="O242" s="85" t="s">
        <v>304</v>
      </c>
      <c r="P242" s="93" t="str">
        <f t="shared" si="3"/>
        <v>I</v>
      </c>
      <c r="Q242" s="93" t="s">
        <v>108</v>
      </c>
      <c r="R242" s="33" t="s">
        <v>1213</v>
      </c>
      <c r="S242" s="138"/>
      <c r="T242" s="189" t="s">
        <v>796</v>
      </c>
      <c r="U242" s="216"/>
      <c r="V242" s="209" t="s">
        <v>2968</v>
      </c>
      <c r="W242" s="209" t="s">
        <v>2969</v>
      </c>
      <c r="X242" s="209" t="s">
        <v>2970</v>
      </c>
      <c r="Y242" s="90">
        <v>7</v>
      </c>
    </row>
    <row r="243" spans="1:25" ht="30.6" customHeight="1" x14ac:dyDescent="0.2">
      <c r="A243" s="90">
        <v>242</v>
      </c>
      <c r="B243" s="115" t="s">
        <v>568</v>
      </c>
      <c r="C243" s="115" t="s">
        <v>575</v>
      </c>
      <c r="D243" s="191" t="s">
        <v>5658</v>
      </c>
      <c r="E243" s="80" t="s">
        <v>4283</v>
      </c>
      <c r="F243" s="106" t="s">
        <v>320</v>
      </c>
      <c r="G243" s="105" t="s">
        <v>595</v>
      </c>
      <c r="H243" s="106" t="s">
        <v>1647</v>
      </c>
      <c r="I243" s="105" t="s">
        <v>546</v>
      </c>
      <c r="J243" s="78" t="s">
        <v>4266</v>
      </c>
      <c r="K243" s="81"/>
      <c r="L243" s="364">
        <v>55</v>
      </c>
      <c r="M243" s="78" t="s">
        <v>1488</v>
      </c>
      <c r="N243" s="364">
        <v>2025</v>
      </c>
      <c r="O243" s="82" t="s">
        <v>117</v>
      </c>
      <c r="P243" s="93" t="str">
        <f t="shared" si="3"/>
        <v>I</v>
      </c>
      <c r="Q243" s="93" t="s">
        <v>108</v>
      </c>
      <c r="R243" s="33" t="s">
        <v>1213</v>
      </c>
      <c r="S243" s="138"/>
      <c r="T243" s="189" t="s">
        <v>795</v>
      </c>
      <c r="U243" s="209" t="s">
        <v>6025</v>
      </c>
      <c r="V243" s="211" t="s">
        <v>6027</v>
      </c>
      <c r="W243" s="213" t="s">
        <v>2971</v>
      </c>
      <c r="X243" s="213" t="s">
        <v>2972</v>
      </c>
      <c r="Y243" s="90">
        <v>9</v>
      </c>
    </row>
    <row r="244" spans="1:25" ht="30.6" customHeight="1" x14ac:dyDescent="0.2">
      <c r="A244" s="90">
        <v>243</v>
      </c>
      <c r="B244" s="115" t="s">
        <v>568</v>
      </c>
      <c r="C244" s="115" t="s">
        <v>575</v>
      </c>
      <c r="D244" s="191" t="s">
        <v>5658</v>
      </c>
      <c r="E244" s="80" t="s">
        <v>4706</v>
      </c>
      <c r="F244" s="106" t="s">
        <v>320</v>
      </c>
      <c r="G244" s="105" t="s">
        <v>595</v>
      </c>
      <c r="H244" s="106" t="s">
        <v>4265</v>
      </c>
      <c r="I244" s="105" t="s">
        <v>546</v>
      </c>
      <c r="J244" s="78" t="s">
        <v>4266</v>
      </c>
      <c r="K244" s="78" t="s">
        <v>546</v>
      </c>
      <c r="L244" s="364">
        <v>65</v>
      </c>
      <c r="M244" s="78" t="s">
        <v>1488</v>
      </c>
      <c r="N244" s="364">
        <v>2025</v>
      </c>
      <c r="O244" s="82" t="s">
        <v>119</v>
      </c>
      <c r="P244" s="93" t="str">
        <f t="shared" si="3"/>
        <v>I</v>
      </c>
      <c r="Q244" s="93" t="s">
        <v>108</v>
      </c>
      <c r="R244" s="33" t="s">
        <v>1213</v>
      </c>
      <c r="S244" s="138"/>
      <c r="T244" s="189" t="s">
        <v>795</v>
      </c>
      <c r="U244" s="209" t="s">
        <v>6025</v>
      </c>
      <c r="V244" s="211" t="s">
        <v>6027</v>
      </c>
      <c r="W244" s="213" t="s">
        <v>2973</v>
      </c>
      <c r="X244" s="213" t="s">
        <v>2974</v>
      </c>
      <c r="Y244" s="90">
        <v>9</v>
      </c>
    </row>
    <row r="245" spans="1:25" ht="30.6" customHeight="1" x14ac:dyDescent="0.2">
      <c r="A245" s="90">
        <v>244</v>
      </c>
      <c r="B245" s="115" t="s">
        <v>568</v>
      </c>
      <c r="C245" s="115" t="s">
        <v>575</v>
      </c>
      <c r="D245" s="191" t="s">
        <v>5658</v>
      </c>
      <c r="E245" s="80" t="s">
        <v>4284</v>
      </c>
      <c r="F245" s="106" t="s">
        <v>320</v>
      </c>
      <c r="G245" s="105" t="s">
        <v>595</v>
      </c>
      <c r="H245" s="106" t="s">
        <v>4285</v>
      </c>
      <c r="I245" s="105" t="s">
        <v>546</v>
      </c>
      <c r="J245" s="78" t="s">
        <v>4266</v>
      </c>
      <c r="K245" s="78" t="s">
        <v>546</v>
      </c>
      <c r="L245" s="364">
        <v>25</v>
      </c>
      <c r="M245" s="78" t="s">
        <v>1488</v>
      </c>
      <c r="N245" s="364">
        <v>2025</v>
      </c>
      <c r="O245" s="82" t="s">
        <v>121</v>
      </c>
      <c r="P245" s="93" t="str">
        <f t="shared" si="3"/>
        <v>I</v>
      </c>
      <c r="Q245" s="93" t="s">
        <v>108</v>
      </c>
      <c r="R245" s="33" t="s">
        <v>1213</v>
      </c>
      <c r="S245" s="138"/>
      <c r="T245" s="189" t="s">
        <v>795</v>
      </c>
      <c r="U245" s="209" t="s">
        <v>6025</v>
      </c>
      <c r="V245" s="211" t="s">
        <v>6027</v>
      </c>
      <c r="W245" s="209" t="s">
        <v>2975</v>
      </c>
      <c r="X245" s="209" t="s">
        <v>2976</v>
      </c>
      <c r="Y245" s="90">
        <v>9</v>
      </c>
    </row>
    <row r="246" spans="1:25" ht="30.6" customHeight="1" x14ac:dyDescent="0.2">
      <c r="A246" s="90">
        <v>245</v>
      </c>
      <c r="B246" s="115" t="s">
        <v>568</v>
      </c>
      <c r="C246" s="115" t="s">
        <v>575</v>
      </c>
      <c r="D246" s="191" t="s">
        <v>5658</v>
      </c>
      <c r="E246" s="80" t="s">
        <v>6168</v>
      </c>
      <c r="F246" s="106" t="s">
        <v>320</v>
      </c>
      <c r="G246" s="105" t="s">
        <v>595</v>
      </c>
      <c r="H246" s="106" t="s">
        <v>321</v>
      </c>
      <c r="I246" s="106" t="s">
        <v>546</v>
      </c>
      <c r="J246" s="81" t="s">
        <v>4266</v>
      </c>
      <c r="K246" s="81" t="s">
        <v>546</v>
      </c>
      <c r="L246" s="364">
        <v>70</v>
      </c>
      <c r="M246" s="78" t="s">
        <v>1488</v>
      </c>
      <c r="N246" s="364">
        <v>2025</v>
      </c>
      <c r="O246" s="85" t="s">
        <v>322</v>
      </c>
      <c r="P246" s="93" t="str">
        <f t="shared" si="3"/>
        <v>I</v>
      </c>
      <c r="Q246" s="93" t="s">
        <v>108</v>
      </c>
      <c r="R246" s="33" t="s">
        <v>1213</v>
      </c>
      <c r="S246" s="138"/>
      <c r="T246" s="189" t="s">
        <v>795</v>
      </c>
      <c r="U246" s="209" t="s">
        <v>6025</v>
      </c>
      <c r="V246" s="211" t="s">
        <v>6027</v>
      </c>
      <c r="W246" s="209" t="s">
        <v>2975</v>
      </c>
      <c r="X246" s="209" t="s">
        <v>2977</v>
      </c>
      <c r="Y246" s="90">
        <v>9</v>
      </c>
    </row>
    <row r="247" spans="1:25" ht="30.6" customHeight="1" x14ac:dyDescent="0.2">
      <c r="A247" s="90">
        <v>246</v>
      </c>
      <c r="B247" s="115" t="s">
        <v>568</v>
      </c>
      <c r="C247" s="115" t="s">
        <v>575</v>
      </c>
      <c r="D247" s="191" t="s">
        <v>5658</v>
      </c>
      <c r="E247" s="80" t="s">
        <v>6169</v>
      </c>
      <c r="F247" s="106" t="s">
        <v>320</v>
      </c>
      <c r="G247" s="105" t="s">
        <v>595</v>
      </c>
      <c r="H247" s="106" t="s">
        <v>4287</v>
      </c>
      <c r="I247" s="105" t="s">
        <v>546</v>
      </c>
      <c r="J247" s="78" t="s">
        <v>4266</v>
      </c>
      <c r="K247" s="78" t="s">
        <v>546</v>
      </c>
      <c r="L247" s="364">
        <v>50</v>
      </c>
      <c r="M247" s="78" t="s">
        <v>1488</v>
      </c>
      <c r="N247" s="364">
        <v>2025</v>
      </c>
      <c r="O247" s="82" t="s">
        <v>123</v>
      </c>
      <c r="P247" s="93" t="str">
        <f t="shared" si="3"/>
        <v>I</v>
      </c>
      <c r="Q247" s="93" t="s">
        <v>108</v>
      </c>
      <c r="R247" s="33" t="s">
        <v>1213</v>
      </c>
      <c r="S247" s="138"/>
      <c r="T247" s="189" t="s">
        <v>795</v>
      </c>
      <c r="U247" s="209" t="s">
        <v>6025</v>
      </c>
      <c r="V247" s="211" t="s">
        <v>6027</v>
      </c>
      <c r="W247" s="207" t="s">
        <v>2973</v>
      </c>
      <c r="X247" s="207" t="s">
        <v>2978</v>
      </c>
      <c r="Y247" s="90">
        <v>9</v>
      </c>
    </row>
    <row r="248" spans="1:25" ht="30.6" customHeight="1" x14ac:dyDescent="0.2">
      <c r="A248" s="90">
        <v>247</v>
      </c>
      <c r="B248" s="115" t="s">
        <v>568</v>
      </c>
      <c r="C248" s="115" t="s">
        <v>575</v>
      </c>
      <c r="D248" s="191" t="s">
        <v>5658</v>
      </c>
      <c r="E248" s="80" t="s">
        <v>6170</v>
      </c>
      <c r="F248" s="106" t="s">
        <v>320</v>
      </c>
      <c r="G248" s="105" t="s">
        <v>595</v>
      </c>
      <c r="H248" s="106" t="s">
        <v>4288</v>
      </c>
      <c r="I248" s="105" t="s">
        <v>546</v>
      </c>
      <c r="J248" s="78" t="s">
        <v>4266</v>
      </c>
      <c r="K248" s="78" t="s">
        <v>546</v>
      </c>
      <c r="L248" s="364">
        <v>70</v>
      </c>
      <c r="M248" s="78" t="s">
        <v>1488</v>
      </c>
      <c r="N248" s="364">
        <v>2025</v>
      </c>
      <c r="O248" s="82" t="s">
        <v>125</v>
      </c>
      <c r="P248" s="93" t="str">
        <f t="shared" si="3"/>
        <v>I</v>
      </c>
      <c r="Q248" s="93" t="s">
        <v>108</v>
      </c>
      <c r="R248" s="33" t="s">
        <v>1213</v>
      </c>
      <c r="S248" s="138"/>
      <c r="T248" s="189" t="s">
        <v>795</v>
      </c>
      <c r="U248" s="209" t="s">
        <v>6025</v>
      </c>
      <c r="V248" s="211" t="s">
        <v>6027</v>
      </c>
      <c r="W248" s="207" t="s">
        <v>2973</v>
      </c>
      <c r="X248" s="207" t="s">
        <v>2979</v>
      </c>
      <c r="Y248" s="90">
        <v>9</v>
      </c>
    </row>
    <row r="249" spans="1:25" ht="30.6" customHeight="1" x14ac:dyDescent="0.2">
      <c r="A249" s="90">
        <v>248</v>
      </c>
      <c r="B249" s="115" t="s">
        <v>568</v>
      </c>
      <c r="C249" s="115" t="s">
        <v>575</v>
      </c>
      <c r="D249" s="191" t="s">
        <v>5658</v>
      </c>
      <c r="E249" s="80" t="s">
        <v>6171</v>
      </c>
      <c r="F249" s="106" t="s">
        <v>320</v>
      </c>
      <c r="G249" s="105" t="s">
        <v>595</v>
      </c>
      <c r="H249" s="106" t="s">
        <v>323</v>
      </c>
      <c r="I249" s="105" t="s">
        <v>546</v>
      </c>
      <c r="J249" s="81" t="s">
        <v>4266</v>
      </c>
      <c r="K249" s="78" t="s">
        <v>546</v>
      </c>
      <c r="L249" s="364">
        <v>75</v>
      </c>
      <c r="M249" s="78" t="s">
        <v>1488</v>
      </c>
      <c r="N249" s="364">
        <v>2025</v>
      </c>
      <c r="O249" s="85" t="s">
        <v>324</v>
      </c>
      <c r="P249" s="93" t="str">
        <f t="shared" si="3"/>
        <v>I</v>
      </c>
      <c r="Q249" s="93" t="s">
        <v>108</v>
      </c>
      <c r="R249" s="33" t="s">
        <v>1213</v>
      </c>
      <c r="S249" s="138"/>
      <c r="T249" s="189" t="s">
        <v>795</v>
      </c>
      <c r="U249" s="209" t="s">
        <v>6025</v>
      </c>
      <c r="V249" s="211" t="s">
        <v>6027</v>
      </c>
      <c r="W249" s="209" t="s">
        <v>2975</v>
      </c>
      <c r="X249" s="209" t="s">
        <v>2980</v>
      </c>
      <c r="Y249" s="90">
        <v>9</v>
      </c>
    </row>
    <row r="250" spans="1:25" ht="30.6" customHeight="1" x14ac:dyDescent="0.2">
      <c r="A250" s="90">
        <v>249</v>
      </c>
      <c r="B250" s="115" t="s">
        <v>568</v>
      </c>
      <c r="C250" s="115" t="s">
        <v>575</v>
      </c>
      <c r="D250" s="191" t="s">
        <v>5658</v>
      </c>
      <c r="E250" s="80" t="s">
        <v>6172</v>
      </c>
      <c r="F250" s="106" t="s">
        <v>320</v>
      </c>
      <c r="G250" s="105" t="s">
        <v>595</v>
      </c>
      <c r="H250" s="106" t="s">
        <v>4286</v>
      </c>
      <c r="I250" s="105" t="s">
        <v>546</v>
      </c>
      <c r="J250" s="78" t="s">
        <v>4266</v>
      </c>
      <c r="K250" s="78" t="s">
        <v>546</v>
      </c>
      <c r="L250" s="364">
        <v>50</v>
      </c>
      <c r="M250" s="78" t="s">
        <v>1488</v>
      </c>
      <c r="N250" s="364">
        <v>2025</v>
      </c>
      <c r="O250" s="82" t="s">
        <v>127</v>
      </c>
      <c r="P250" s="93" t="str">
        <f t="shared" si="3"/>
        <v>I</v>
      </c>
      <c r="Q250" s="93" t="s">
        <v>108</v>
      </c>
      <c r="R250" s="33" t="s">
        <v>1213</v>
      </c>
      <c r="S250" s="138"/>
      <c r="T250" s="189" t="s">
        <v>795</v>
      </c>
      <c r="U250" s="210"/>
      <c r="V250" s="206"/>
      <c r="W250" s="209" t="s">
        <v>6026</v>
      </c>
      <c r="X250" s="209" t="s">
        <v>2981</v>
      </c>
      <c r="Y250" s="90">
        <v>9</v>
      </c>
    </row>
    <row r="251" spans="1:25" ht="30.6" customHeight="1" x14ac:dyDescent="0.2">
      <c r="A251" s="90">
        <v>250</v>
      </c>
      <c r="B251" s="115" t="s">
        <v>568</v>
      </c>
      <c r="C251" s="115" t="s">
        <v>575</v>
      </c>
      <c r="D251" s="191" t="s">
        <v>5658</v>
      </c>
      <c r="E251" s="80" t="s">
        <v>6173</v>
      </c>
      <c r="F251" s="106" t="s">
        <v>320</v>
      </c>
      <c r="G251" s="105" t="s">
        <v>474</v>
      </c>
      <c r="H251" s="106" t="s">
        <v>1638</v>
      </c>
      <c r="I251" s="105" t="s">
        <v>546</v>
      </c>
      <c r="J251" s="78" t="s">
        <v>546</v>
      </c>
      <c r="K251" s="78" t="s">
        <v>546</v>
      </c>
      <c r="L251" s="78" t="s">
        <v>546</v>
      </c>
      <c r="M251" s="78" t="s">
        <v>1488</v>
      </c>
      <c r="N251" s="364">
        <v>2025</v>
      </c>
      <c r="O251" s="82" t="s">
        <v>128</v>
      </c>
      <c r="P251" s="93" t="str">
        <f t="shared" si="3"/>
        <v>I</v>
      </c>
      <c r="Q251" s="93" t="s">
        <v>108</v>
      </c>
      <c r="R251" s="33" t="s">
        <v>1213</v>
      </c>
      <c r="S251" s="138"/>
      <c r="T251" s="189" t="s">
        <v>795</v>
      </c>
      <c r="U251" s="210"/>
      <c r="V251" s="206"/>
      <c r="W251" s="207" t="s">
        <v>2038</v>
      </c>
      <c r="X251" s="207" t="s">
        <v>2982</v>
      </c>
      <c r="Y251" s="90">
        <v>9</v>
      </c>
    </row>
    <row r="252" spans="1:25" ht="30.6" customHeight="1" x14ac:dyDescent="0.2">
      <c r="A252" s="90">
        <v>251</v>
      </c>
      <c r="B252" s="115" t="s">
        <v>568</v>
      </c>
      <c r="C252" s="115" t="s">
        <v>575</v>
      </c>
      <c r="D252" s="191" t="s">
        <v>5691</v>
      </c>
      <c r="E252" s="80" t="s">
        <v>6174</v>
      </c>
      <c r="F252" s="105" t="s">
        <v>947</v>
      </c>
      <c r="G252" s="105" t="s">
        <v>474</v>
      </c>
      <c r="H252" s="106" t="s">
        <v>1638</v>
      </c>
      <c r="I252" s="106" t="s">
        <v>4271</v>
      </c>
      <c r="J252" s="78" t="s">
        <v>546</v>
      </c>
      <c r="K252" s="78" t="s">
        <v>546</v>
      </c>
      <c r="L252" s="78" t="s">
        <v>546</v>
      </c>
      <c r="M252" s="78" t="s">
        <v>1488</v>
      </c>
      <c r="N252" s="364">
        <v>2025</v>
      </c>
      <c r="O252" s="82" t="s">
        <v>129</v>
      </c>
      <c r="P252" s="93" t="str">
        <f t="shared" si="3"/>
        <v>R</v>
      </c>
      <c r="Q252" s="93" t="s">
        <v>108</v>
      </c>
      <c r="R252" s="148"/>
      <c r="S252" s="148"/>
      <c r="T252" s="189"/>
      <c r="U252" s="210"/>
      <c r="V252" s="206"/>
      <c r="W252" s="221"/>
      <c r="X252" s="207"/>
      <c r="Y252" s="90">
        <v>9</v>
      </c>
    </row>
    <row r="253" spans="1:25" ht="30.6" customHeight="1" x14ac:dyDescent="0.2">
      <c r="A253" s="90">
        <v>252</v>
      </c>
      <c r="B253" s="115" t="s">
        <v>568</v>
      </c>
      <c r="C253" s="115" t="s">
        <v>575</v>
      </c>
      <c r="D253" s="191" t="s">
        <v>5676</v>
      </c>
      <c r="E253" s="325" t="s">
        <v>3586</v>
      </c>
      <c r="F253" s="106" t="s">
        <v>325</v>
      </c>
      <c r="G253" s="112" t="s">
        <v>474</v>
      </c>
      <c r="H253" s="108" t="s">
        <v>326</v>
      </c>
      <c r="I253" s="108" t="s">
        <v>327</v>
      </c>
      <c r="J253" s="96" t="s">
        <v>546</v>
      </c>
      <c r="K253" s="96" t="s">
        <v>546</v>
      </c>
      <c r="L253" s="96" t="s">
        <v>546</v>
      </c>
      <c r="M253" s="96" t="s">
        <v>1508</v>
      </c>
      <c r="N253" s="368">
        <v>2022</v>
      </c>
      <c r="O253" s="494" t="s">
        <v>328</v>
      </c>
      <c r="P253" s="93" t="str">
        <f t="shared" si="3"/>
        <v>I</v>
      </c>
      <c r="Q253" s="93" t="s">
        <v>108</v>
      </c>
      <c r="R253" s="33" t="s">
        <v>1213</v>
      </c>
      <c r="S253" s="138"/>
      <c r="T253" s="189" t="s">
        <v>868</v>
      </c>
      <c r="U253" s="220" t="s">
        <v>2983</v>
      </c>
      <c r="V253" s="206"/>
      <c r="W253" s="222" t="s">
        <v>2984</v>
      </c>
      <c r="X253" s="209" t="s">
        <v>2985</v>
      </c>
      <c r="Y253" s="90">
        <v>3</v>
      </c>
    </row>
    <row r="254" spans="1:25" ht="30.6" customHeight="1" x14ac:dyDescent="0.2">
      <c r="A254" s="90">
        <v>253</v>
      </c>
      <c r="B254" s="115" t="s">
        <v>568</v>
      </c>
      <c r="C254" s="115" t="s">
        <v>575</v>
      </c>
      <c r="D254" s="191" t="s">
        <v>5676</v>
      </c>
      <c r="E254" s="80" t="s">
        <v>4289</v>
      </c>
      <c r="F254" s="106" t="s">
        <v>325</v>
      </c>
      <c r="G254" s="105" t="s">
        <v>595</v>
      </c>
      <c r="H254" s="106" t="s">
        <v>1651</v>
      </c>
      <c r="I254" s="105" t="s">
        <v>546</v>
      </c>
      <c r="J254" s="78" t="s">
        <v>4290</v>
      </c>
      <c r="K254" s="364">
        <v>0</v>
      </c>
      <c r="L254" s="364">
        <v>19</v>
      </c>
      <c r="M254" s="78" t="s">
        <v>1485</v>
      </c>
      <c r="N254" s="364">
        <v>2026</v>
      </c>
      <c r="O254" s="82" t="s">
        <v>329</v>
      </c>
      <c r="P254" s="93" t="str">
        <f t="shared" si="3"/>
        <v>I</v>
      </c>
      <c r="Q254" s="93" t="s">
        <v>108</v>
      </c>
      <c r="R254" s="33" t="s">
        <v>1213</v>
      </c>
      <c r="S254" s="138"/>
      <c r="T254" s="189" t="s">
        <v>868</v>
      </c>
      <c r="U254" s="209" t="s">
        <v>2986</v>
      </c>
      <c r="V254" s="206"/>
      <c r="W254" s="222" t="s">
        <v>2987</v>
      </c>
      <c r="X254" s="209" t="s">
        <v>2988</v>
      </c>
      <c r="Y254" s="90">
        <v>10</v>
      </c>
    </row>
    <row r="255" spans="1:25" ht="30.6" customHeight="1" x14ac:dyDescent="0.2">
      <c r="A255" s="90">
        <v>254</v>
      </c>
      <c r="B255" s="115" t="s">
        <v>568</v>
      </c>
      <c r="C255" s="115" t="s">
        <v>575</v>
      </c>
      <c r="D255" s="191" t="s">
        <v>5689</v>
      </c>
      <c r="E255" s="80" t="s">
        <v>3587</v>
      </c>
      <c r="F255" s="106" t="s">
        <v>663</v>
      </c>
      <c r="G255" s="105" t="s">
        <v>474</v>
      </c>
      <c r="H255" s="106" t="s">
        <v>1652</v>
      </c>
      <c r="I255" s="106" t="s">
        <v>4292</v>
      </c>
      <c r="J255" s="78" t="s">
        <v>546</v>
      </c>
      <c r="K255" s="78" t="s">
        <v>546</v>
      </c>
      <c r="L255" s="78" t="s">
        <v>546</v>
      </c>
      <c r="M255" s="78" t="s">
        <v>1508</v>
      </c>
      <c r="N255" s="364">
        <v>2022</v>
      </c>
      <c r="O255" s="85" t="s">
        <v>330</v>
      </c>
      <c r="P255" s="93" t="str">
        <f t="shared" si="3"/>
        <v>I</v>
      </c>
      <c r="Q255" s="93" t="s">
        <v>108</v>
      </c>
      <c r="R255" s="49" t="s">
        <v>1229</v>
      </c>
      <c r="S255" s="138"/>
      <c r="T255" s="189" t="s">
        <v>862</v>
      </c>
      <c r="U255" s="206" t="s">
        <v>3583</v>
      </c>
      <c r="V255" s="209" t="s">
        <v>2989</v>
      </c>
      <c r="W255" s="222" t="s">
        <v>2990</v>
      </c>
      <c r="X255" s="209" t="s">
        <v>2991</v>
      </c>
      <c r="Y255" s="90">
        <v>3</v>
      </c>
    </row>
    <row r="256" spans="1:25" ht="30.6" customHeight="1" x14ac:dyDescent="0.2">
      <c r="A256" s="90">
        <v>255</v>
      </c>
      <c r="B256" s="115" t="s">
        <v>568</v>
      </c>
      <c r="C256" s="115" t="s">
        <v>575</v>
      </c>
      <c r="D256" s="191" t="s">
        <v>5689</v>
      </c>
      <c r="E256" s="80" t="s">
        <v>4293</v>
      </c>
      <c r="F256" s="106" t="s">
        <v>663</v>
      </c>
      <c r="G256" s="105" t="s">
        <v>595</v>
      </c>
      <c r="H256" s="106" t="s">
        <v>1653</v>
      </c>
      <c r="I256" s="105" t="s">
        <v>546</v>
      </c>
      <c r="J256" s="81" t="s">
        <v>4294</v>
      </c>
      <c r="K256" s="364">
        <v>0</v>
      </c>
      <c r="L256" s="364">
        <v>90</v>
      </c>
      <c r="M256" s="78" t="s">
        <v>1485</v>
      </c>
      <c r="N256" s="364">
        <v>2026</v>
      </c>
      <c r="O256" s="85" t="s">
        <v>303</v>
      </c>
      <c r="P256" s="93" t="str">
        <f t="shared" si="3"/>
        <v>I</v>
      </c>
      <c r="Q256" s="93" t="s">
        <v>108</v>
      </c>
      <c r="R256" s="49" t="s">
        <v>1229</v>
      </c>
      <c r="S256" s="138"/>
      <c r="T256" s="189" t="s">
        <v>862</v>
      </c>
      <c r="U256" s="207" t="s">
        <v>3582</v>
      </c>
      <c r="V256" s="209" t="s">
        <v>2992</v>
      </c>
      <c r="W256" s="222" t="s">
        <v>2993</v>
      </c>
      <c r="X256" s="209" t="s">
        <v>2994</v>
      </c>
      <c r="Y256" s="90">
        <v>10</v>
      </c>
    </row>
    <row r="257" spans="1:25" ht="30.6" customHeight="1" x14ac:dyDescent="0.2">
      <c r="A257" s="90">
        <v>256</v>
      </c>
      <c r="B257" s="115" t="s">
        <v>568</v>
      </c>
      <c r="C257" s="115" t="s">
        <v>576</v>
      </c>
      <c r="D257" s="191" t="s">
        <v>5679</v>
      </c>
      <c r="E257" s="80" t="s">
        <v>4302</v>
      </c>
      <c r="F257" s="106" t="s">
        <v>724</v>
      </c>
      <c r="G257" s="105" t="s">
        <v>474</v>
      </c>
      <c r="H257" s="106" t="s">
        <v>1664</v>
      </c>
      <c r="I257" s="106" t="s">
        <v>4303</v>
      </c>
      <c r="J257" s="78" t="s">
        <v>546</v>
      </c>
      <c r="K257" s="78" t="s">
        <v>546</v>
      </c>
      <c r="L257" s="78" t="s">
        <v>546</v>
      </c>
      <c r="M257" s="78" t="s">
        <v>1508</v>
      </c>
      <c r="N257" s="364">
        <v>2023</v>
      </c>
      <c r="O257" s="85" t="s">
        <v>332</v>
      </c>
      <c r="P257" s="93" t="str">
        <f t="shared" si="3"/>
        <v>I</v>
      </c>
      <c r="Q257" s="93" t="s">
        <v>75</v>
      </c>
      <c r="R257" s="33" t="s">
        <v>1213</v>
      </c>
      <c r="S257" s="138"/>
      <c r="T257" s="189" t="s">
        <v>800</v>
      </c>
      <c r="U257" s="212" t="s">
        <v>2424</v>
      </c>
      <c r="V257" s="209"/>
      <c r="W257" s="209" t="s">
        <v>2425</v>
      </c>
      <c r="X257" s="213" t="s">
        <v>2426</v>
      </c>
      <c r="Y257" s="90">
        <v>5</v>
      </c>
    </row>
    <row r="258" spans="1:25" ht="30.6" customHeight="1" x14ac:dyDescent="0.2">
      <c r="A258" s="90">
        <v>257</v>
      </c>
      <c r="B258" s="115" t="s">
        <v>568</v>
      </c>
      <c r="C258" s="115" t="s">
        <v>576</v>
      </c>
      <c r="D258" s="191" t="s">
        <v>5679</v>
      </c>
      <c r="E258" s="80" t="s">
        <v>4320</v>
      </c>
      <c r="F258" s="106" t="s">
        <v>724</v>
      </c>
      <c r="G258" s="105" t="s">
        <v>595</v>
      </c>
      <c r="H258" s="106" t="s">
        <v>1665</v>
      </c>
      <c r="I258" s="105" t="s">
        <v>546</v>
      </c>
      <c r="J258" s="78" t="s">
        <v>1487</v>
      </c>
      <c r="K258" s="364">
        <v>0</v>
      </c>
      <c r="L258" s="364">
        <v>200</v>
      </c>
      <c r="M258" s="78" t="s">
        <v>1485</v>
      </c>
      <c r="N258" s="364">
        <v>2026</v>
      </c>
      <c r="O258" s="109" t="s">
        <v>331</v>
      </c>
      <c r="P258" s="93" t="str">
        <f t="shared" ref="P258:P321" si="4">LEFT(F258,1)</f>
        <v>I</v>
      </c>
      <c r="Q258" s="93" t="s">
        <v>75</v>
      </c>
      <c r="R258" s="33" t="s">
        <v>1213</v>
      </c>
      <c r="S258" s="138"/>
      <c r="T258" s="189" t="s">
        <v>800</v>
      </c>
      <c r="U258" s="212" t="s">
        <v>2424</v>
      </c>
      <c r="V258" s="209"/>
      <c r="W258" s="209" t="s">
        <v>2427</v>
      </c>
      <c r="X258" s="213" t="s">
        <v>2428</v>
      </c>
      <c r="Y258" s="90">
        <v>10</v>
      </c>
    </row>
    <row r="259" spans="1:25" ht="30.6" customHeight="1" x14ac:dyDescent="0.2">
      <c r="A259" s="90">
        <v>258</v>
      </c>
      <c r="B259" s="115" t="s">
        <v>568</v>
      </c>
      <c r="C259" s="115" t="s">
        <v>576</v>
      </c>
      <c r="D259" s="191" t="s">
        <v>5680</v>
      </c>
      <c r="E259" s="310" t="s">
        <v>4337</v>
      </c>
      <c r="F259" s="102" t="s">
        <v>725</v>
      </c>
      <c r="G259" s="102" t="s">
        <v>595</v>
      </c>
      <c r="H259" s="114" t="s">
        <v>1667</v>
      </c>
      <c r="I259" s="102" t="s">
        <v>546</v>
      </c>
      <c r="J259" s="78" t="s">
        <v>1487</v>
      </c>
      <c r="K259" s="364">
        <v>0</v>
      </c>
      <c r="L259" s="364">
        <v>300</v>
      </c>
      <c r="M259" s="78" t="s">
        <v>1485</v>
      </c>
      <c r="N259" s="364">
        <v>2026</v>
      </c>
      <c r="O259" s="100" t="s">
        <v>333</v>
      </c>
      <c r="P259" s="93" t="str">
        <f t="shared" si="4"/>
        <v>I</v>
      </c>
      <c r="Q259" s="93" t="s">
        <v>75</v>
      </c>
      <c r="R259" s="33" t="s">
        <v>1213</v>
      </c>
      <c r="S259" s="138"/>
      <c r="T259" s="189" t="s">
        <v>807</v>
      </c>
      <c r="U259" s="212" t="s">
        <v>2372</v>
      </c>
      <c r="V259" s="209"/>
      <c r="W259" s="209" t="s">
        <v>2429</v>
      </c>
      <c r="X259" s="209" t="s">
        <v>2430</v>
      </c>
      <c r="Y259" s="90">
        <v>10</v>
      </c>
    </row>
    <row r="260" spans="1:25" ht="30.6" customHeight="1" x14ac:dyDescent="0.2">
      <c r="A260" s="90">
        <v>259</v>
      </c>
      <c r="B260" s="115" t="s">
        <v>568</v>
      </c>
      <c r="C260" s="115" t="s">
        <v>576</v>
      </c>
      <c r="D260" s="191" t="s">
        <v>5680</v>
      </c>
      <c r="E260" s="80" t="s">
        <v>4356</v>
      </c>
      <c r="F260" s="105" t="s">
        <v>725</v>
      </c>
      <c r="G260" s="105" t="s">
        <v>595</v>
      </c>
      <c r="H260" s="106" t="s">
        <v>1666</v>
      </c>
      <c r="I260" s="106" t="s">
        <v>546</v>
      </c>
      <c r="J260" s="374">
        <v>1000000000</v>
      </c>
      <c r="K260" s="364">
        <v>0</v>
      </c>
      <c r="L260" s="375">
        <v>0.6</v>
      </c>
      <c r="M260" s="78" t="s">
        <v>1488</v>
      </c>
      <c r="N260" s="364">
        <v>2023</v>
      </c>
      <c r="O260" s="85" t="s">
        <v>334</v>
      </c>
      <c r="P260" s="93" t="str">
        <f t="shared" si="4"/>
        <v>I</v>
      </c>
      <c r="Q260" s="93" t="s">
        <v>75</v>
      </c>
      <c r="R260" s="33" t="s">
        <v>1213</v>
      </c>
      <c r="S260" s="138"/>
      <c r="T260" s="189" t="s">
        <v>807</v>
      </c>
      <c r="U260" s="212" t="s">
        <v>2372</v>
      </c>
      <c r="V260" s="213" t="s">
        <v>2431</v>
      </c>
      <c r="W260" s="209" t="s">
        <v>2432</v>
      </c>
      <c r="X260" s="209" t="s">
        <v>2433</v>
      </c>
      <c r="Y260" s="90">
        <v>5</v>
      </c>
    </row>
    <row r="261" spans="1:25" ht="30.6" customHeight="1" x14ac:dyDescent="0.2">
      <c r="A261" s="90">
        <v>260</v>
      </c>
      <c r="B261" s="115" t="s">
        <v>568</v>
      </c>
      <c r="C261" s="115" t="s">
        <v>576</v>
      </c>
      <c r="D261" s="191" t="s">
        <v>5680</v>
      </c>
      <c r="E261" s="324" t="s">
        <v>4373</v>
      </c>
      <c r="F261" s="106" t="s">
        <v>725</v>
      </c>
      <c r="G261" s="101" t="s">
        <v>595</v>
      </c>
      <c r="H261" s="103" t="s">
        <v>1666</v>
      </c>
      <c r="I261" s="101" t="s">
        <v>546</v>
      </c>
      <c r="J261" s="523">
        <v>1000000000</v>
      </c>
      <c r="K261" s="536">
        <v>0.6</v>
      </c>
      <c r="L261" s="536">
        <v>2.2999999999999998</v>
      </c>
      <c r="M261" s="97" t="s">
        <v>1485</v>
      </c>
      <c r="N261" s="369">
        <v>2026</v>
      </c>
      <c r="O261" s="109" t="s">
        <v>335</v>
      </c>
      <c r="P261" s="93" t="str">
        <f t="shared" si="4"/>
        <v>I</v>
      </c>
      <c r="Q261" s="93" t="s">
        <v>75</v>
      </c>
      <c r="R261" s="33" t="s">
        <v>1213</v>
      </c>
      <c r="S261" s="138"/>
      <c r="T261" s="189" t="s">
        <v>807</v>
      </c>
      <c r="U261" s="212" t="s">
        <v>2372</v>
      </c>
      <c r="V261" s="209"/>
      <c r="W261" s="209" t="s">
        <v>2434</v>
      </c>
      <c r="X261" s="209" t="s">
        <v>2435</v>
      </c>
      <c r="Y261" s="90">
        <v>10</v>
      </c>
    </row>
    <row r="262" spans="1:25" ht="30.6" customHeight="1" x14ac:dyDescent="0.2">
      <c r="A262" s="90">
        <v>261</v>
      </c>
      <c r="B262" s="115" t="s">
        <v>568</v>
      </c>
      <c r="C262" s="115" t="s">
        <v>576</v>
      </c>
      <c r="D262" s="191" t="s">
        <v>5705</v>
      </c>
      <c r="E262" s="80" t="s">
        <v>4380</v>
      </c>
      <c r="F262" s="106" t="s">
        <v>1903</v>
      </c>
      <c r="G262" s="105" t="s">
        <v>474</v>
      </c>
      <c r="H262" s="106" t="s">
        <v>1882</v>
      </c>
      <c r="I262" s="106" t="s">
        <v>4322</v>
      </c>
      <c r="J262" s="78" t="s">
        <v>546</v>
      </c>
      <c r="K262" s="78" t="s">
        <v>546</v>
      </c>
      <c r="L262" s="78" t="s">
        <v>546</v>
      </c>
      <c r="M262" s="78" t="s">
        <v>1497</v>
      </c>
      <c r="N262" s="364">
        <v>2024</v>
      </c>
      <c r="O262" s="85" t="s">
        <v>336</v>
      </c>
      <c r="P262" s="93" t="str">
        <f t="shared" si="4"/>
        <v>R</v>
      </c>
      <c r="Q262" s="93" t="s">
        <v>75</v>
      </c>
      <c r="R262" s="148"/>
      <c r="S262" s="148"/>
      <c r="T262" s="189"/>
      <c r="U262" s="212" t="s">
        <v>2424</v>
      </c>
      <c r="V262" s="209"/>
      <c r="W262" s="213" t="s">
        <v>2038</v>
      </c>
      <c r="X262" s="209" t="s">
        <v>2436</v>
      </c>
      <c r="Y262" s="90">
        <v>6</v>
      </c>
    </row>
    <row r="263" spans="1:25" ht="30.6" customHeight="1" x14ac:dyDescent="0.2">
      <c r="A263" s="90">
        <v>262</v>
      </c>
      <c r="B263" s="115" t="s">
        <v>568</v>
      </c>
      <c r="C263" s="115" t="s">
        <v>576</v>
      </c>
      <c r="D263" s="191" t="s">
        <v>5706</v>
      </c>
      <c r="E263" s="80" t="s">
        <v>4381</v>
      </c>
      <c r="F263" s="105" t="s">
        <v>736</v>
      </c>
      <c r="G263" s="105" t="s">
        <v>474</v>
      </c>
      <c r="H263" s="106" t="s">
        <v>1656</v>
      </c>
      <c r="I263" s="106" t="s">
        <v>4322</v>
      </c>
      <c r="J263" s="78" t="s">
        <v>546</v>
      </c>
      <c r="K263" s="78" t="s">
        <v>546</v>
      </c>
      <c r="L263" s="78" t="s">
        <v>546</v>
      </c>
      <c r="M263" s="78" t="s">
        <v>1488</v>
      </c>
      <c r="N263" s="364">
        <v>2021</v>
      </c>
      <c r="O263" s="85" t="s">
        <v>337</v>
      </c>
      <c r="P263" s="93" t="str">
        <f t="shared" si="4"/>
        <v>R</v>
      </c>
      <c r="Q263" s="93" t="s">
        <v>75</v>
      </c>
      <c r="R263" s="148"/>
      <c r="S263" s="148"/>
      <c r="T263" s="189"/>
      <c r="U263" s="212" t="s">
        <v>2372</v>
      </c>
      <c r="V263" s="209"/>
      <c r="W263" s="213" t="s">
        <v>2437</v>
      </c>
      <c r="X263" s="209" t="s">
        <v>2438</v>
      </c>
      <c r="Y263" s="90">
        <v>1</v>
      </c>
    </row>
    <row r="264" spans="1:25" ht="30.6" customHeight="1" x14ac:dyDescent="0.2">
      <c r="A264" s="90">
        <v>263</v>
      </c>
      <c r="B264" s="115" t="s">
        <v>568</v>
      </c>
      <c r="C264" s="115" t="s">
        <v>576</v>
      </c>
      <c r="D264" s="191" t="s">
        <v>5674</v>
      </c>
      <c r="E264" s="80" t="s">
        <v>3611</v>
      </c>
      <c r="F264" s="106" t="s">
        <v>4307</v>
      </c>
      <c r="G264" s="105" t="s">
        <v>474</v>
      </c>
      <c r="H264" s="106" t="s">
        <v>1668</v>
      </c>
      <c r="I264" s="106" t="s">
        <v>4382</v>
      </c>
      <c r="J264" s="78" t="s">
        <v>546</v>
      </c>
      <c r="K264" s="78" t="s">
        <v>546</v>
      </c>
      <c r="L264" s="78" t="s">
        <v>546</v>
      </c>
      <c r="M264" s="78" t="s">
        <v>1488</v>
      </c>
      <c r="N264" s="364">
        <v>2022</v>
      </c>
      <c r="O264" s="79" t="s">
        <v>130</v>
      </c>
      <c r="P264" s="93" t="str">
        <f t="shared" si="4"/>
        <v>I</v>
      </c>
      <c r="Q264" s="93" t="s">
        <v>75</v>
      </c>
      <c r="R264" s="33" t="s">
        <v>1213</v>
      </c>
      <c r="S264" s="138"/>
      <c r="T264" s="189" t="s">
        <v>809</v>
      </c>
      <c r="U264" s="212" t="s">
        <v>2372</v>
      </c>
      <c r="V264" s="209"/>
      <c r="W264" s="209" t="s">
        <v>2439</v>
      </c>
      <c r="X264" s="213" t="s">
        <v>2440</v>
      </c>
      <c r="Y264" s="90">
        <v>3</v>
      </c>
    </row>
    <row r="265" spans="1:25" ht="30.6" customHeight="1" x14ac:dyDescent="0.2">
      <c r="A265" s="90">
        <v>264</v>
      </c>
      <c r="B265" s="115" t="s">
        <v>568</v>
      </c>
      <c r="C265" s="115" t="s">
        <v>576</v>
      </c>
      <c r="D265" s="191" t="s">
        <v>5674</v>
      </c>
      <c r="E265" s="80" t="s">
        <v>4383</v>
      </c>
      <c r="F265" s="106" t="s">
        <v>4307</v>
      </c>
      <c r="G265" s="105" t="s">
        <v>595</v>
      </c>
      <c r="H265" s="106" t="s">
        <v>4384</v>
      </c>
      <c r="I265" s="106" t="s">
        <v>546</v>
      </c>
      <c r="J265" s="78" t="s">
        <v>1487</v>
      </c>
      <c r="K265" s="364">
        <v>0</v>
      </c>
      <c r="L265" s="374">
        <v>1000</v>
      </c>
      <c r="M265" s="78" t="s">
        <v>1488</v>
      </c>
      <c r="N265" s="364">
        <v>2024</v>
      </c>
      <c r="O265" s="85" t="s">
        <v>340</v>
      </c>
      <c r="P265" s="93" t="str">
        <f t="shared" si="4"/>
        <v>I</v>
      </c>
      <c r="Q265" s="93" t="s">
        <v>75</v>
      </c>
      <c r="R265" s="33" t="s">
        <v>1213</v>
      </c>
      <c r="S265" s="138"/>
      <c r="T265" s="189" t="s">
        <v>809</v>
      </c>
      <c r="U265" s="212" t="s">
        <v>2372</v>
      </c>
      <c r="V265" s="209"/>
      <c r="W265" s="209" t="s">
        <v>2441</v>
      </c>
      <c r="X265" s="213" t="s">
        <v>2442</v>
      </c>
      <c r="Y265" s="90">
        <v>7</v>
      </c>
    </row>
    <row r="266" spans="1:25" ht="30.6" customHeight="1" x14ac:dyDescent="0.2">
      <c r="A266" s="90">
        <v>265</v>
      </c>
      <c r="B266" s="115" t="s">
        <v>568</v>
      </c>
      <c r="C266" s="115" t="s">
        <v>576</v>
      </c>
      <c r="D266" s="191" t="s">
        <v>5674</v>
      </c>
      <c r="E266" s="80" t="s">
        <v>4304</v>
      </c>
      <c r="F266" s="106" t="s">
        <v>338</v>
      </c>
      <c r="G266" s="106" t="s">
        <v>595</v>
      </c>
      <c r="H266" s="519" t="s">
        <v>4305</v>
      </c>
      <c r="I266" s="106" t="s">
        <v>546</v>
      </c>
      <c r="J266" s="81" t="s">
        <v>1487</v>
      </c>
      <c r="K266" s="524">
        <v>1000</v>
      </c>
      <c r="L266" s="524">
        <v>4000</v>
      </c>
      <c r="M266" s="81" t="s">
        <v>1485</v>
      </c>
      <c r="N266" s="366">
        <v>2026</v>
      </c>
      <c r="O266" s="85" t="s">
        <v>339</v>
      </c>
      <c r="P266" s="93" t="str">
        <f t="shared" si="4"/>
        <v>I</v>
      </c>
      <c r="Q266" s="93" t="s">
        <v>75</v>
      </c>
      <c r="R266" s="33" t="s">
        <v>1213</v>
      </c>
      <c r="S266" s="138"/>
      <c r="T266" s="189" t="s">
        <v>809</v>
      </c>
      <c r="U266" s="212" t="s">
        <v>2372</v>
      </c>
      <c r="V266" s="209"/>
      <c r="W266" s="209" t="s">
        <v>2443</v>
      </c>
      <c r="X266" s="213" t="s">
        <v>2444</v>
      </c>
      <c r="Y266" s="90">
        <v>10</v>
      </c>
    </row>
    <row r="267" spans="1:25" ht="30.6" customHeight="1" x14ac:dyDescent="0.2">
      <c r="A267" s="90">
        <v>266</v>
      </c>
      <c r="B267" s="115" t="s">
        <v>568</v>
      </c>
      <c r="C267" s="115" t="s">
        <v>576</v>
      </c>
      <c r="D267" s="191" t="s">
        <v>5674</v>
      </c>
      <c r="E267" s="80" t="s">
        <v>4306</v>
      </c>
      <c r="F267" s="106" t="s">
        <v>4307</v>
      </c>
      <c r="G267" s="106" t="s">
        <v>595</v>
      </c>
      <c r="H267" s="106" t="s">
        <v>4308</v>
      </c>
      <c r="I267" s="106" t="s">
        <v>546</v>
      </c>
      <c r="J267" s="81" t="s">
        <v>1487</v>
      </c>
      <c r="K267" s="366">
        <v>0</v>
      </c>
      <c r="L267" s="81" t="s">
        <v>4309</v>
      </c>
      <c r="M267" s="81" t="s">
        <v>1485</v>
      </c>
      <c r="N267" s="366">
        <v>2026</v>
      </c>
      <c r="O267" s="85" t="s">
        <v>341</v>
      </c>
      <c r="P267" s="93" t="str">
        <f t="shared" si="4"/>
        <v>I</v>
      </c>
      <c r="Q267" s="93" t="s">
        <v>75</v>
      </c>
      <c r="R267" s="33" t="s">
        <v>1213</v>
      </c>
      <c r="S267" s="138"/>
      <c r="T267" s="189" t="s">
        <v>809</v>
      </c>
      <c r="U267" s="212" t="s">
        <v>2372</v>
      </c>
      <c r="V267" s="209"/>
      <c r="W267" s="209" t="s">
        <v>2445</v>
      </c>
      <c r="X267" s="213" t="s">
        <v>2446</v>
      </c>
      <c r="Y267" s="90">
        <v>10</v>
      </c>
    </row>
    <row r="268" spans="1:25" ht="30.6" customHeight="1" x14ac:dyDescent="0.2">
      <c r="A268" s="90">
        <v>267</v>
      </c>
      <c r="B268" s="115" t="s">
        <v>568</v>
      </c>
      <c r="C268" s="115" t="s">
        <v>576</v>
      </c>
      <c r="D268" s="191" t="s">
        <v>5675</v>
      </c>
      <c r="E268" s="80" t="s">
        <v>3612</v>
      </c>
      <c r="F268" s="105" t="s">
        <v>726</v>
      </c>
      <c r="G268" s="105" t="s">
        <v>474</v>
      </c>
      <c r="H268" s="106" t="s">
        <v>1671</v>
      </c>
      <c r="I268" s="106" t="s">
        <v>4310</v>
      </c>
      <c r="J268" s="78" t="s">
        <v>546</v>
      </c>
      <c r="K268" s="78" t="s">
        <v>546</v>
      </c>
      <c r="L268" s="78" t="s">
        <v>546</v>
      </c>
      <c r="M268" s="78" t="s">
        <v>1488</v>
      </c>
      <c r="N268" s="364">
        <v>2022</v>
      </c>
      <c r="O268" s="79" t="s">
        <v>131</v>
      </c>
      <c r="P268" s="93" t="str">
        <f t="shared" si="4"/>
        <v>I</v>
      </c>
      <c r="Q268" s="93" t="s">
        <v>75</v>
      </c>
      <c r="R268" s="33" t="s">
        <v>1213</v>
      </c>
      <c r="S268" s="138"/>
      <c r="T268" s="189" t="s">
        <v>865</v>
      </c>
      <c r="U268" s="212" t="s">
        <v>2372</v>
      </c>
      <c r="V268" s="209"/>
      <c r="W268" s="213" t="s">
        <v>2447</v>
      </c>
      <c r="X268" s="213" t="s">
        <v>2448</v>
      </c>
      <c r="Y268" s="90">
        <v>3</v>
      </c>
    </row>
    <row r="269" spans="1:25" ht="30.6" customHeight="1" x14ac:dyDescent="0.2">
      <c r="A269" s="90">
        <v>268</v>
      </c>
      <c r="B269" s="115" t="s">
        <v>568</v>
      </c>
      <c r="C269" s="115" t="s">
        <v>576</v>
      </c>
      <c r="D269" s="191" t="s">
        <v>5675</v>
      </c>
      <c r="E269" s="80" t="s">
        <v>4311</v>
      </c>
      <c r="F269" s="106" t="s">
        <v>726</v>
      </c>
      <c r="G269" s="105" t="s">
        <v>595</v>
      </c>
      <c r="H269" s="106" t="s">
        <v>1672</v>
      </c>
      <c r="I269" s="105" t="s">
        <v>546</v>
      </c>
      <c r="J269" s="78" t="s">
        <v>1487</v>
      </c>
      <c r="K269" s="364">
        <v>0</v>
      </c>
      <c r="L269" s="374">
        <v>4000</v>
      </c>
      <c r="M269" s="78" t="s">
        <v>1485</v>
      </c>
      <c r="N269" s="364">
        <v>2026</v>
      </c>
      <c r="O269" s="79" t="s">
        <v>132</v>
      </c>
      <c r="P269" s="93" t="str">
        <f t="shared" si="4"/>
        <v>I</v>
      </c>
      <c r="Q269" s="93" t="s">
        <v>75</v>
      </c>
      <c r="R269" s="33" t="s">
        <v>1213</v>
      </c>
      <c r="S269" s="138"/>
      <c r="T269" s="189" t="s">
        <v>865</v>
      </c>
      <c r="U269" s="212" t="s">
        <v>2372</v>
      </c>
      <c r="V269" s="209"/>
      <c r="W269" s="209" t="s">
        <v>2449</v>
      </c>
      <c r="X269" s="213" t="s">
        <v>2450</v>
      </c>
      <c r="Y269" s="90">
        <v>10</v>
      </c>
    </row>
    <row r="270" spans="1:25" ht="30.6" customHeight="1" x14ac:dyDescent="0.2">
      <c r="A270" s="90">
        <v>269</v>
      </c>
      <c r="B270" s="115" t="s">
        <v>568</v>
      </c>
      <c r="C270" s="115" t="s">
        <v>576</v>
      </c>
      <c r="D270" s="191" t="s">
        <v>5683</v>
      </c>
      <c r="E270" s="80" t="s">
        <v>4312</v>
      </c>
      <c r="F270" s="105" t="s">
        <v>729</v>
      </c>
      <c r="G270" s="105" t="s">
        <v>474</v>
      </c>
      <c r="H270" s="106" t="s">
        <v>1677</v>
      </c>
      <c r="I270" s="106" t="s">
        <v>4313</v>
      </c>
      <c r="J270" s="78" t="s">
        <v>546</v>
      </c>
      <c r="K270" s="78" t="s">
        <v>546</v>
      </c>
      <c r="L270" s="78" t="s">
        <v>546</v>
      </c>
      <c r="M270" s="78" t="s">
        <v>1497</v>
      </c>
      <c r="N270" s="364">
        <v>2023</v>
      </c>
      <c r="O270" s="79" t="s">
        <v>133</v>
      </c>
      <c r="P270" s="93" t="str">
        <f t="shared" si="4"/>
        <v>I</v>
      </c>
      <c r="Q270" s="93" t="s">
        <v>75</v>
      </c>
      <c r="R270" s="49" t="s">
        <v>1212</v>
      </c>
      <c r="S270" s="139" t="s">
        <v>1202</v>
      </c>
      <c r="T270" s="189" t="s">
        <v>805</v>
      </c>
      <c r="U270" s="212" t="s">
        <v>2451</v>
      </c>
      <c r="V270" s="209"/>
      <c r="W270" s="209" t="s">
        <v>2452</v>
      </c>
      <c r="X270" s="213" t="s">
        <v>2453</v>
      </c>
      <c r="Y270" s="90">
        <v>4</v>
      </c>
    </row>
    <row r="271" spans="1:25" ht="30.6" customHeight="1" x14ac:dyDescent="0.2">
      <c r="A271" s="90">
        <v>270</v>
      </c>
      <c r="B271" s="115" t="s">
        <v>568</v>
      </c>
      <c r="C271" s="115" t="s">
        <v>576</v>
      </c>
      <c r="D271" s="191" t="s">
        <v>5683</v>
      </c>
      <c r="E271" s="80" t="s">
        <v>4314</v>
      </c>
      <c r="F271" s="106" t="s">
        <v>729</v>
      </c>
      <c r="G271" s="105" t="s">
        <v>595</v>
      </c>
      <c r="H271" s="106" t="s">
        <v>1678</v>
      </c>
      <c r="I271" s="105" t="s">
        <v>546</v>
      </c>
      <c r="J271" s="78" t="s">
        <v>1487</v>
      </c>
      <c r="K271" s="364">
        <v>0</v>
      </c>
      <c r="L271" s="364">
        <v>40</v>
      </c>
      <c r="M271" s="78" t="s">
        <v>1485</v>
      </c>
      <c r="N271" s="364">
        <v>2026</v>
      </c>
      <c r="O271" s="82" t="s">
        <v>134</v>
      </c>
      <c r="P271" s="93" t="str">
        <f t="shared" si="4"/>
        <v>I</v>
      </c>
      <c r="Q271" s="93" t="s">
        <v>75</v>
      </c>
      <c r="R271" s="49" t="s">
        <v>1212</v>
      </c>
      <c r="S271" s="139" t="s">
        <v>1202</v>
      </c>
      <c r="T271" s="189" t="s">
        <v>805</v>
      </c>
      <c r="U271" s="212" t="s">
        <v>2451</v>
      </c>
      <c r="V271" s="209"/>
      <c r="W271" s="209" t="s">
        <v>2454</v>
      </c>
      <c r="X271" s="213" t="s">
        <v>2455</v>
      </c>
      <c r="Y271" s="90">
        <v>10</v>
      </c>
    </row>
    <row r="272" spans="1:25" ht="30.6" customHeight="1" x14ac:dyDescent="0.2">
      <c r="A272" s="90">
        <v>271</v>
      </c>
      <c r="B272" s="115" t="s">
        <v>568</v>
      </c>
      <c r="C272" s="115" t="s">
        <v>576</v>
      </c>
      <c r="D272" s="191" t="s">
        <v>5684</v>
      </c>
      <c r="E272" s="80" t="s">
        <v>4315</v>
      </c>
      <c r="F272" s="106" t="s">
        <v>730</v>
      </c>
      <c r="G272" s="105" t="s">
        <v>474</v>
      </c>
      <c r="H272" s="106" t="s">
        <v>1679</v>
      </c>
      <c r="I272" s="106" t="s">
        <v>4316</v>
      </c>
      <c r="J272" s="78" t="s">
        <v>546</v>
      </c>
      <c r="K272" s="78" t="s">
        <v>546</v>
      </c>
      <c r="L272" s="78" t="s">
        <v>546</v>
      </c>
      <c r="M272" s="78" t="s">
        <v>1497</v>
      </c>
      <c r="N272" s="364">
        <v>2023</v>
      </c>
      <c r="O272" s="85" t="s">
        <v>342</v>
      </c>
      <c r="P272" s="93" t="str">
        <f t="shared" si="4"/>
        <v>I</v>
      </c>
      <c r="Q272" s="93" t="s">
        <v>75</v>
      </c>
      <c r="R272" s="49" t="s">
        <v>1212</v>
      </c>
      <c r="S272" s="138" t="s">
        <v>989</v>
      </c>
      <c r="T272" s="189" t="s">
        <v>804</v>
      </c>
      <c r="U272" s="212" t="s">
        <v>2451</v>
      </c>
      <c r="V272" s="209"/>
      <c r="W272" s="209" t="s">
        <v>2456</v>
      </c>
      <c r="X272" s="213" t="s">
        <v>2457</v>
      </c>
      <c r="Y272" s="90">
        <v>4</v>
      </c>
    </row>
    <row r="273" spans="1:25" ht="30.6" customHeight="1" x14ac:dyDescent="0.2">
      <c r="A273" s="90">
        <v>272</v>
      </c>
      <c r="B273" s="115" t="s">
        <v>568</v>
      </c>
      <c r="C273" s="115" t="s">
        <v>576</v>
      </c>
      <c r="D273" s="191" t="s">
        <v>5684</v>
      </c>
      <c r="E273" s="80" t="s">
        <v>4317</v>
      </c>
      <c r="F273" s="105" t="s">
        <v>730</v>
      </c>
      <c r="G273" s="105" t="s">
        <v>595</v>
      </c>
      <c r="H273" s="106" t="s">
        <v>1680</v>
      </c>
      <c r="I273" s="105" t="s">
        <v>546</v>
      </c>
      <c r="J273" s="78" t="s">
        <v>1487</v>
      </c>
      <c r="K273" s="364">
        <v>0</v>
      </c>
      <c r="L273" s="364">
        <v>10</v>
      </c>
      <c r="M273" s="78" t="s">
        <v>1485</v>
      </c>
      <c r="N273" s="364">
        <v>2026</v>
      </c>
      <c r="O273" s="85" t="s">
        <v>1681</v>
      </c>
      <c r="P273" s="93" t="str">
        <f t="shared" si="4"/>
        <v>I</v>
      </c>
      <c r="Q273" s="93" t="s">
        <v>75</v>
      </c>
      <c r="R273" s="49" t="s">
        <v>1212</v>
      </c>
      <c r="S273" s="138" t="s">
        <v>989</v>
      </c>
      <c r="T273" s="189" t="s">
        <v>804</v>
      </c>
      <c r="U273" s="212" t="s">
        <v>2451</v>
      </c>
      <c r="V273" s="211" t="s">
        <v>2458</v>
      </c>
      <c r="W273" s="209" t="s">
        <v>2454</v>
      </c>
      <c r="X273" s="209" t="s">
        <v>2459</v>
      </c>
      <c r="Y273" s="90">
        <v>10</v>
      </c>
    </row>
    <row r="274" spans="1:25" ht="30.6" customHeight="1" x14ac:dyDescent="0.2">
      <c r="A274" s="90">
        <v>273</v>
      </c>
      <c r="B274" s="115" t="s">
        <v>568</v>
      </c>
      <c r="C274" s="115" t="s">
        <v>576</v>
      </c>
      <c r="D274" s="191" t="s">
        <v>5685</v>
      </c>
      <c r="E274" s="80" t="s">
        <v>3476</v>
      </c>
      <c r="F274" s="105" t="s">
        <v>731</v>
      </c>
      <c r="G274" s="105" t="s">
        <v>474</v>
      </c>
      <c r="H274" s="106" t="s">
        <v>1682</v>
      </c>
      <c r="I274" s="106" t="s">
        <v>4318</v>
      </c>
      <c r="J274" s="78" t="s">
        <v>546</v>
      </c>
      <c r="K274" s="78" t="s">
        <v>546</v>
      </c>
      <c r="L274" s="78" t="s">
        <v>546</v>
      </c>
      <c r="M274" s="78" t="s">
        <v>1485</v>
      </c>
      <c r="N274" s="364">
        <v>2022</v>
      </c>
      <c r="O274" s="85" t="s">
        <v>343</v>
      </c>
      <c r="P274" s="93" t="str">
        <f t="shared" si="4"/>
        <v>I</v>
      </c>
      <c r="Q274" s="93" t="s">
        <v>75</v>
      </c>
      <c r="R274" s="33" t="s">
        <v>1213</v>
      </c>
      <c r="S274" s="138"/>
      <c r="T274" s="189" t="s">
        <v>766</v>
      </c>
      <c r="U274" s="212" t="s">
        <v>2372</v>
      </c>
      <c r="V274" s="213" t="s">
        <v>2460</v>
      </c>
      <c r="W274" s="209" t="s">
        <v>2461</v>
      </c>
      <c r="X274" s="209" t="s">
        <v>2462</v>
      </c>
      <c r="Y274" s="90">
        <v>2</v>
      </c>
    </row>
    <row r="275" spans="1:25" ht="30.6" customHeight="1" x14ac:dyDescent="0.2">
      <c r="A275" s="90">
        <v>274</v>
      </c>
      <c r="B275" s="115" t="s">
        <v>568</v>
      </c>
      <c r="C275" s="115" t="s">
        <v>576</v>
      </c>
      <c r="D275" s="191" t="s">
        <v>5685</v>
      </c>
      <c r="E275" s="80" t="s">
        <v>4319</v>
      </c>
      <c r="F275" s="106" t="s">
        <v>731</v>
      </c>
      <c r="G275" s="105" t="s">
        <v>595</v>
      </c>
      <c r="H275" s="106" t="s">
        <v>1683</v>
      </c>
      <c r="I275" s="105" t="s">
        <v>546</v>
      </c>
      <c r="J275" s="78" t="s">
        <v>1487</v>
      </c>
      <c r="K275" s="364">
        <v>0</v>
      </c>
      <c r="L275" s="364">
        <v>4</v>
      </c>
      <c r="M275" s="78" t="s">
        <v>1485</v>
      </c>
      <c r="N275" s="364">
        <v>2026</v>
      </c>
      <c r="O275" s="85" t="s">
        <v>344</v>
      </c>
      <c r="P275" s="93" t="str">
        <f t="shared" si="4"/>
        <v>I</v>
      </c>
      <c r="Q275" s="93" t="s">
        <v>75</v>
      </c>
      <c r="R275" s="33" t="s">
        <v>1213</v>
      </c>
      <c r="S275" s="138"/>
      <c r="T275" s="189" t="s">
        <v>766</v>
      </c>
      <c r="U275" s="212" t="s">
        <v>2372</v>
      </c>
      <c r="V275" s="209"/>
      <c r="W275" s="209" t="s">
        <v>2463</v>
      </c>
      <c r="X275" s="209" t="s">
        <v>2464</v>
      </c>
      <c r="Y275" s="90">
        <v>10</v>
      </c>
    </row>
    <row r="276" spans="1:25" ht="30.6" customHeight="1" x14ac:dyDescent="0.2">
      <c r="A276" s="90">
        <v>275</v>
      </c>
      <c r="B276" s="115" t="s">
        <v>568</v>
      </c>
      <c r="C276" s="115" t="s">
        <v>576</v>
      </c>
      <c r="D276" s="191" t="s">
        <v>5707</v>
      </c>
      <c r="E276" s="80" t="s">
        <v>4321</v>
      </c>
      <c r="F276" s="105" t="s">
        <v>737</v>
      </c>
      <c r="G276" s="105" t="s">
        <v>474</v>
      </c>
      <c r="H276" s="106" t="s">
        <v>1657</v>
      </c>
      <c r="I276" s="106" t="s">
        <v>4322</v>
      </c>
      <c r="J276" s="78" t="s">
        <v>546</v>
      </c>
      <c r="K276" s="78" t="s">
        <v>546</v>
      </c>
      <c r="L276" s="78" t="s">
        <v>546</v>
      </c>
      <c r="M276" s="78" t="s">
        <v>1497</v>
      </c>
      <c r="N276" s="364">
        <v>2023</v>
      </c>
      <c r="O276" s="85" t="s">
        <v>345</v>
      </c>
      <c r="P276" s="93" t="str">
        <f t="shared" si="4"/>
        <v>R</v>
      </c>
      <c r="Q276" s="93" t="s">
        <v>75</v>
      </c>
      <c r="R276" s="148"/>
      <c r="S276" s="148"/>
      <c r="T276" s="189"/>
      <c r="U276" s="212" t="s">
        <v>2372</v>
      </c>
      <c r="V276" s="209"/>
      <c r="W276" s="213" t="s">
        <v>2038</v>
      </c>
      <c r="X276" s="209" t="s">
        <v>2465</v>
      </c>
      <c r="Y276" s="90">
        <v>4</v>
      </c>
    </row>
    <row r="277" spans="1:25" ht="30.6" customHeight="1" x14ac:dyDescent="0.2">
      <c r="A277" s="90">
        <v>276</v>
      </c>
      <c r="B277" s="115" t="s">
        <v>568</v>
      </c>
      <c r="C277" s="115" t="s">
        <v>576</v>
      </c>
      <c r="D277" s="191" t="s">
        <v>5708</v>
      </c>
      <c r="E277" s="80" t="s">
        <v>3477</v>
      </c>
      <c r="F277" s="105" t="s">
        <v>738</v>
      </c>
      <c r="G277" s="105" t="s">
        <v>474</v>
      </c>
      <c r="H277" s="106" t="s">
        <v>1658</v>
      </c>
      <c r="I277" s="106" t="s">
        <v>4322</v>
      </c>
      <c r="J277" s="78" t="s">
        <v>546</v>
      </c>
      <c r="K277" s="78" t="s">
        <v>546</v>
      </c>
      <c r="L277" s="78" t="s">
        <v>546</v>
      </c>
      <c r="M277" s="78" t="s">
        <v>1485</v>
      </c>
      <c r="N277" s="364">
        <v>2022</v>
      </c>
      <c r="O277" s="79" t="s">
        <v>135</v>
      </c>
      <c r="P277" s="93" t="str">
        <f t="shared" si="4"/>
        <v>R</v>
      </c>
      <c r="Q277" s="93" t="s">
        <v>75</v>
      </c>
      <c r="R277" s="148"/>
      <c r="S277" s="148"/>
      <c r="T277" s="189"/>
      <c r="U277" s="212" t="s">
        <v>2372</v>
      </c>
      <c r="V277" s="209"/>
      <c r="W277" s="213" t="s">
        <v>2038</v>
      </c>
      <c r="X277" s="209" t="s">
        <v>2466</v>
      </c>
      <c r="Y277" s="90">
        <v>2</v>
      </c>
    </row>
    <row r="278" spans="1:25" ht="30.6" customHeight="1" x14ac:dyDescent="0.2">
      <c r="A278" s="90">
        <v>277</v>
      </c>
      <c r="B278" s="115" t="s">
        <v>568</v>
      </c>
      <c r="C278" s="115" t="s">
        <v>576</v>
      </c>
      <c r="D278" s="191" t="s">
        <v>5686</v>
      </c>
      <c r="E278" s="80" t="s">
        <v>4323</v>
      </c>
      <c r="F278" s="106" t="s">
        <v>346</v>
      </c>
      <c r="G278" s="105" t="s">
        <v>595</v>
      </c>
      <c r="H278" s="106" t="s">
        <v>1684</v>
      </c>
      <c r="I278" s="106" t="s">
        <v>546</v>
      </c>
      <c r="J278" s="78" t="s">
        <v>1487</v>
      </c>
      <c r="K278" s="364">
        <v>0</v>
      </c>
      <c r="L278" s="364">
        <v>200</v>
      </c>
      <c r="M278" s="78" t="s">
        <v>1488</v>
      </c>
      <c r="N278" s="364">
        <v>2023</v>
      </c>
      <c r="O278" s="79" t="s">
        <v>136</v>
      </c>
      <c r="P278" s="93" t="str">
        <f t="shared" si="4"/>
        <v>I</v>
      </c>
      <c r="Q278" s="93" t="s">
        <v>75</v>
      </c>
      <c r="R278" s="48" t="s">
        <v>1212</v>
      </c>
      <c r="S278" s="143"/>
      <c r="T278" s="189" t="s">
        <v>870</v>
      </c>
      <c r="U278" s="212" t="s">
        <v>2467</v>
      </c>
      <c r="V278" s="209" t="s">
        <v>2468</v>
      </c>
      <c r="W278" s="209" t="s">
        <v>2469</v>
      </c>
      <c r="X278" s="213" t="s">
        <v>2470</v>
      </c>
      <c r="Y278" s="90">
        <v>5</v>
      </c>
    </row>
    <row r="279" spans="1:25" ht="30.6" customHeight="1" x14ac:dyDescent="0.2">
      <c r="A279" s="90">
        <v>278</v>
      </c>
      <c r="B279" s="115" t="s">
        <v>568</v>
      </c>
      <c r="C279" s="115" t="s">
        <v>576</v>
      </c>
      <c r="D279" s="191" t="s">
        <v>5686</v>
      </c>
      <c r="E279" s="80" t="s">
        <v>4324</v>
      </c>
      <c r="F279" s="106" t="s">
        <v>346</v>
      </c>
      <c r="G279" s="105" t="s">
        <v>595</v>
      </c>
      <c r="H279" s="106" t="s">
        <v>347</v>
      </c>
      <c r="I279" s="106" t="s">
        <v>546</v>
      </c>
      <c r="J279" s="81" t="s">
        <v>1487</v>
      </c>
      <c r="K279" s="366">
        <v>200</v>
      </c>
      <c r="L279" s="524">
        <v>1800</v>
      </c>
      <c r="M279" s="81" t="s">
        <v>1485</v>
      </c>
      <c r="N279" s="366">
        <v>2026</v>
      </c>
      <c r="O279" s="85" t="s">
        <v>348</v>
      </c>
      <c r="P279" s="93" t="str">
        <f t="shared" si="4"/>
        <v>I</v>
      </c>
      <c r="Q279" s="93" t="s">
        <v>75</v>
      </c>
      <c r="R279" s="48" t="s">
        <v>1212</v>
      </c>
      <c r="S279" s="143"/>
      <c r="T279" s="189" t="s">
        <v>870</v>
      </c>
      <c r="U279" s="212" t="s">
        <v>2467</v>
      </c>
      <c r="V279" s="209" t="s">
        <v>2468</v>
      </c>
      <c r="W279" s="209" t="s">
        <v>2471</v>
      </c>
      <c r="X279" s="213" t="s">
        <v>2472</v>
      </c>
      <c r="Y279" s="90">
        <v>10</v>
      </c>
    </row>
    <row r="280" spans="1:25" ht="30.6" customHeight="1" x14ac:dyDescent="0.2">
      <c r="A280" s="90">
        <v>279</v>
      </c>
      <c r="B280" s="115" t="s">
        <v>568</v>
      </c>
      <c r="C280" s="115" t="s">
        <v>576</v>
      </c>
      <c r="D280" s="191" t="s">
        <v>5687</v>
      </c>
      <c r="E280" s="80" t="s">
        <v>4325</v>
      </c>
      <c r="F280" s="106" t="s">
        <v>949</v>
      </c>
      <c r="G280" s="105" t="s">
        <v>474</v>
      </c>
      <c r="H280" s="106" t="s">
        <v>1685</v>
      </c>
      <c r="I280" s="106" t="s">
        <v>4326</v>
      </c>
      <c r="J280" s="78" t="s">
        <v>546</v>
      </c>
      <c r="K280" s="78" t="s">
        <v>546</v>
      </c>
      <c r="L280" s="78" t="s">
        <v>546</v>
      </c>
      <c r="M280" s="78" t="s">
        <v>1488</v>
      </c>
      <c r="N280" s="364">
        <v>2023</v>
      </c>
      <c r="O280" s="82" t="s">
        <v>137</v>
      </c>
      <c r="P280" s="93" t="str">
        <f t="shared" si="4"/>
        <v>I</v>
      </c>
      <c r="Q280" s="93" t="s">
        <v>75</v>
      </c>
      <c r="R280" s="49" t="s">
        <v>1212</v>
      </c>
      <c r="S280" s="138"/>
      <c r="T280" s="189" t="s">
        <v>875</v>
      </c>
      <c r="U280" s="212" t="s">
        <v>2467</v>
      </c>
      <c r="V280" s="211" t="s">
        <v>2473</v>
      </c>
      <c r="W280" s="209" t="s">
        <v>2474</v>
      </c>
      <c r="X280" s="213" t="s">
        <v>2475</v>
      </c>
      <c r="Y280" s="90">
        <v>5</v>
      </c>
    </row>
    <row r="281" spans="1:25" ht="30.6" customHeight="1" x14ac:dyDescent="0.2">
      <c r="A281" s="90">
        <v>280</v>
      </c>
      <c r="B281" s="115" t="s">
        <v>568</v>
      </c>
      <c r="C281" s="115" t="s">
        <v>576</v>
      </c>
      <c r="D281" s="191" t="s">
        <v>5687</v>
      </c>
      <c r="E281" s="80" t="s">
        <v>4327</v>
      </c>
      <c r="F281" s="106" t="s">
        <v>949</v>
      </c>
      <c r="G281" s="105" t="s">
        <v>595</v>
      </c>
      <c r="H281" s="103" t="s">
        <v>1686</v>
      </c>
      <c r="I281" s="106" t="s">
        <v>546</v>
      </c>
      <c r="J281" s="78" t="s">
        <v>1487</v>
      </c>
      <c r="K281" s="364">
        <v>0</v>
      </c>
      <c r="L281" s="364">
        <v>25</v>
      </c>
      <c r="M281" s="78" t="s">
        <v>1508</v>
      </c>
      <c r="N281" s="364">
        <v>2024</v>
      </c>
      <c r="O281" s="111" t="s">
        <v>138</v>
      </c>
      <c r="P281" s="93" t="str">
        <f t="shared" si="4"/>
        <v>I</v>
      </c>
      <c r="Q281" s="93" t="s">
        <v>75</v>
      </c>
      <c r="R281" s="49" t="s">
        <v>1212</v>
      </c>
      <c r="S281" s="138"/>
      <c r="T281" s="189" t="s">
        <v>875</v>
      </c>
      <c r="U281" s="212" t="s">
        <v>2467</v>
      </c>
      <c r="V281" s="213" t="s">
        <v>2476</v>
      </c>
      <c r="W281" s="209" t="s">
        <v>2477</v>
      </c>
      <c r="X281" s="213" t="s">
        <v>2478</v>
      </c>
      <c r="Y281" s="90">
        <v>7</v>
      </c>
    </row>
    <row r="282" spans="1:25" ht="30.6" customHeight="1" x14ac:dyDescent="0.2">
      <c r="A282" s="90">
        <v>281</v>
      </c>
      <c r="B282" s="115" t="s">
        <v>568</v>
      </c>
      <c r="C282" s="115" t="s">
        <v>576</v>
      </c>
      <c r="D282" s="191" t="s">
        <v>5687</v>
      </c>
      <c r="E282" s="324" t="s">
        <v>4328</v>
      </c>
      <c r="F282" s="103" t="s">
        <v>949</v>
      </c>
      <c r="G282" s="102" t="s">
        <v>595</v>
      </c>
      <c r="H282" s="108" t="s">
        <v>1687</v>
      </c>
      <c r="I282" s="114" t="s">
        <v>546</v>
      </c>
      <c r="J282" s="489" t="s">
        <v>1487</v>
      </c>
      <c r="K282" s="535">
        <v>25</v>
      </c>
      <c r="L282" s="535">
        <v>231</v>
      </c>
      <c r="M282" s="489" t="s">
        <v>1485</v>
      </c>
      <c r="N282" s="535">
        <v>2026</v>
      </c>
      <c r="O282" s="109" t="s">
        <v>349</v>
      </c>
      <c r="P282" s="93" t="str">
        <f t="shared" si="4"/>
        <v>I</v>
      </c>
      <c r="Q282" s="93" t="s">
        <v>75</v>
      </c>
      <c r="R282" s="49" t="s">
        <v>1212</v>
      </c>
      <c r="S282" s="138"/>
      <c r="T282" s="189" t="s">
        <v>875</v>
      </c>
      <c r="U282" s="212" t="s">
        <v>2467</v>
      </c>
      <c r="V282" s="209" t="s">
        <v>2479</v>
      </c>
      <c r="W282" s="209" t="s">
        <v>2480</v>
      </c>
      <c r="X282" s="209" t="s">
        <v>2481</v>
      </c>
      <c r="Y282" s="90">
        <v>10</v>
      </c>
    </row>
    <row r="283" spans="1:25" ht="30.6" customHeight="1" x14ac:dyDescent="0.2">
      <c r="A283" s="90">
        <v>282</v>
      </c>
      <c r="B283" s="115" t="s">
        <v>568</v>
      </c>
      <c r="C283" s="115" t="s">
        <v>576</v>
      </c>
      <c r="D283" s="191" t="s">
        <v>5688</v>
      </c>
      <c r="E283" s="80" t="s">
        <v>4329</v>
      </c>
      <c r="F283" s="105" t="s">
        <v>732</v>
      </c>
      <c r="G283" s="105" t="s">
        <v>474</v>
      </c>
      <c r="H283" s="106" t="s">
        <v>1688</v>
      </c>
      <c r="I283" s="106" t="s">
        <v>4330</v>
      </c>
      <c r="J283" s="78" t="s">
        <v>546</v>
      </c>
      <c r="K283" s="78" t="s">
        <v>546</v>
      </c>
      <c r="L283" s="78" t="s">
        <v>546</v>
      </c>
      <c r="M283" s="78" t="s">
        <v>1485</v>
      </c>
      <c r="N283" s="364">
        <v>2023</v>
      </c>
      <c r="O283" s="109" t="s">
        <v>350</v>
      </c>
      <c r="P283" s="93" t="str">
        <f t="shared" si="4"/>
        <v>I</v>
      </c>
      <c r="Q283" s="93" t="s">
        <v>75</v>
      </c>
      <c r="R283" s="33" t="s">
        <v>1213</v>
      </c>
      <c r="S283" s="138"/>
      <c r="T283" s="189" t="s">
        <v>808</v>
      </c>
      <c r="U283" s="212" t="s">
        <v>2482</v>
      </c>
      <c r="V283" s="206" t="s">
        <v>2483</v>
      </c>
      <c r="W283" s="206" t="s">
        <v>2484</v>
      </c>
      <c r="X283" s="206" t="s">
        <v>2485</v>
      </c>
      <c r="Y283" s="90">
        <v>4</v>
      </c>
    </row>
    <row r="284" spans="1:25" ht="30.6" customHeight="1" x14ac:dyDescent="0.2">
      <c r="A284" s="90">
        <v>283</v>
      </c>
      <c r="B284" s="115" t="s">
        <v>568</v>
      </c>
      <c r="C284" s="115" t="s">
        <v>576</v>
      </c>
      <c r="D284" s="191" t="s">
        <v>5688</v>
      </c>
      <c r="E284" s="80" t="s">
        <v>4331</v>
      </c>
      <c r="F284" s="105" t="s">
        <v>732</v>
      </c>
      <c r="G284" s="105" t="s">
        <v>474</v>
      </c>
      <c r="H284" s="106" t="s">
        <v>4332</v>
      </c>
      <c r="I284" s="106" t="s">
        <v>4330</v>
      </c>
      <c r="J284" s="78" t="s">
        <v>546</v>
      </c>
      <c r="K284" s="78" t="s">
        <v>546</v>
      </c>
      <c r="L284" s="78" t="s">
        <v>546</v>
      </c>
      <c r="M284" s="78" t="s">
        <v>1488</v>
      </c>
      <c r="N284" s="364">
        <v>2024</v>
      </c>
      <c r="O284" s="79" t="s">
        <v>140</v>
      </c>
      <c r="P284" s="93" t="str">
        <f t="shared" si="4"/>
        <v>I</v>
      </c>
      <c r="Q284" s="93" t="s">
        <v>75</v>
      </c>
      <c r="R284" s="33" t="s">
        <v>1213</v>
      </c>
      <c r="S284" s="138"/>
      <c r="T284" s="189" t="s">
        <v>808</v>
      </c>
      <c r="U284" s="212" t="s">
        <v>2482</v>
      </c>
      <c r="V284" s="206" t="s">
        <v>2486</v>
      </c>
      <c r="W284" s="206" t="s">
        <v>2487</v>
      </c>
      <c r="X284" s="206" t="s">
        <v>2488</v>
      </c>
      <c r="Y284" s="90">
        <v>7</v>
      </c>
    </row>
    <row r="285" spans="1:25" ht="30.6" customHeight="1" x14ac:dyDescent="0.2">
      <c r="A285" s="90">
        <v>284</v>
      </c>
      <c r="B285" s="115" t="s">
        <v>568</v>
      </c>
      <c r="C285" s="115" t="s">
        <v>576</v>
      </c>
      <c r="D285" s="191" t="s">
        <v>5688</v>
      </c>
      <c r="E285" s="80" t="s">
        <v>4333</v>
      </c>
      <c r="F285" s="106" t="s">
        <v>732</v>
      </c>
      <c r="G285" s="105" t="s">
        <v>595</v>
      </c>
      <c r="H285" s="103" t="s">
        <v>4334</v>
      </c>
      <c r="I285" s="106" t="s">
        <v>546</v>
      </c>
      <c r="J285" s="78" t="s">
        <v>1487</v>
      </c>
      <c r="K285" s="364">
        <v>0</v>
      </c>
      <c r="L285" s="374">
        <v>2500</v>
      </c>
      <c r="M285" s="78" t="s">
        <v>1485</v>
      </c>
      <c r="N285" s="364">
        <v>2024</v>
      </c>
      <c r="O285" s="111" t="s">
        <v>142</v>
      </c>
      <c r="P285" s="93" t="str">
        <f t="shared" si="4"/>
        <v>I</v>
      </c>
      <c r="Q285" s="93" t="s">
        <v>75</v>
      </c>
      <c r="R285" s="33" t="s">
        <v>1213</v>
      </c>
      <c r="S285" s="138"/>
      <c r="T285" s="189" t="s">
        <v>808</v>
      </c>
      <c r="U285" s="212" t="s">
        <v>2482</v>
      </c>
      <c r="V285" s="206"/>
      <c r="W285" s="206" t="s">
        <v>2489</v>
      </c>
      <c r="X285" s="207" t="s">
        <v>2490</v>
      </c>
      <c r="Y285" s="90">
        <v>6</v>
      </c>
    </row>
    <row r="286" spans="1:25" ht="30.6" customHeight="1" x14ac:dyDescent="0.2">
      <c r="A286" s="90">
        <v>285</v>
      </c>
      <c r="B286" s="115" t="s">
        <v>568</v>
      </c>
      <c r="C286" s="115" t="s">
        <v>576</v>
      </c>
      <c r="D286" s="191" t="s">
        <v>5688</v>
      </c>
      <c r="E286" s="80" t="s">
        <v>4335</v>
      </c>
      <c r="F286" s="103" t="s">
        <v>732</v>
      </c>
      <c r="G286" s="105" t="s">
        <v>595</v>
      </c>
      <c r="H286" s="106" t="s">
        <v>4336</v>
      </c>
      <c r="I286" s="106" t="s">
        <v>546</v>
      </c>
      <c r="J286" s="78" t="s">
        <v>1487</v>
      </c>
      <c r="K286" s="364">
        <v>0</v>
      </c>
      <c r="L286" s="374">
        <v>4000</v>
      </c>
      <c r="M286" s="78" t="s">
        <v>1485</v>
      </c>
      <c r="N286" s="364">
        <v>2024</v>
      </c>
      <c r="O286" s="109" t="s">
        <v>351</v>
      </c>
      <c r="P286" s="93" t="str">
        <f t="shared" si="4"/>
        <v>I</v>
      </c>
      <c r="Q286" s="93" t="s">
        <v>75</v>
      </c>
      <c r="R286" s="33" t="s">
        <v>1213</v>
      </c>
      <c r="S286" s="138"/>
      <c r="T286" s="189" t="s">
        <v>808</v>
      </c>
      <c r="U286" s="212" t="s">
        <v>2482</v>
      </c>
      <c r="V286" s="206"/>
      <c r="W286" s="206" t="s">
        <v>2480</v>
      </c>
      <c r="X286" s="206" t="s">
        <v>2491</v>
      </c>
      <c r="Y286" s="90">
        <v>6</v>
      </c>
    </row>
    <row r="287" spans="1:25" ht="30.6" customHeight="1" x14ac:dyDescent="0.2">
      <c r="A287" s="90">
        <v>286</v>
      </c>
      <c r="B287" s="115" t="s">
        <v>568</v>
      </c>
      <c r="C287" s="115" t="s">
        <v>576</v>
      </c>
      <c r="D287" s="191" t="s">
        <v>5688</v>
      </c>
      <c r="E287" s="310" t="s">
        <v>4338</v>
      </c>
      <c r="F287" s="114" t="s">
        <v>732</v>
      </c>
      <c r="G287" s="102" t="s">
        <v>595</v>
      </c>
      <c r="H287" s="114" t="s">
        <v>4334</v>
      </c>
      <c r="I287" s="114"/>
      <c r="J287" s="92" t="s">
        <v>1487</v>
      </c>
      <c r="K287" s="522">
        <v>2500</v>
      </c>
      <c r="L287" s="522">
        <v>7500</v>
      </c>
      <c r="M287" s="92" t="s">
        <v>1488</v>
      </c>
      <c r="N287" s="367">
        <v>2025</v>
      </c>
      <c r="O287" s="110" t="s">
        <v>144</v>
      </c>
      <c r="P287" s="93" t="str">
        <f t="shared" si="4"/>
        <v>I</v>
      </c>
      <c r="Q287" s="93" t="s">
        <v>75</v>
      </c>
      <c r="R287" s="33" t="s">
        <v>1213</v>
      </c>
      <c r="S287" s="138"/>
      <c r="T287" s="189" t="s">
        <v>808</v>
      </c>
      <c r="U287" s="215" t="s">
        <v>2492</v>
      </c>
      <c r="V287" s="206"/>
      <c r="W287" s="206" t="s">
        <v>2493</v>
      </c>
      <c r="X287" s="206" t="s">
        <v>2494</v>
      </c>
      <c r="Y287" s="90">
        <v>9</v>
      </c>
    </row>
    <row r="288" spans="1:25" ht="30.6" customHeight="1" x14ac:dyDescent="0.2">
      <c r="A288" s="90">
        <v>287</v>
      </c>
      <c r="B288" s="115" t="s">
        <v>568</v>
      </c>
      <c r="C288" s="115" t="s">
        <v>576</v>
      </c>
      <c r="D288" s="191" t="s">
        <v>5688</v>
      </c>
      <c r="E288" s="80" t="s">
        <v>4339</v>
      </c>
      <c r="F288" s="106" t="s">
        <v>732</v>
      </c>
      <c r="G288" s="105" t="s">
        <v>595</v>
      </c>
      <c r="H288" s="106" t="s">
        <v>4336</v>
      </c>
      <c r="I288" s="106"/>
      <c r="J288" s="78" t="s">
        <v>1487</v>
      </c>
      <c r="K288" s="374">
        <v>4000</v>
      </c>
      <c r="L288" s="374">
        <v>13000</v>
      </c>
      <c r="M288" s="78" t="s">
        <v>1488</v>
      </c>
      <c r="N288" s="364">
        <v>2025</v>
      </c>
      <c r="O288" s="79" t="s">
        <v>145</v>
      </c>
      <c r="P288" s="93" t="str">
        <f t="shared" si="4"/>
        <v>I</v>
      </c>
      <c r="Q288" s="93" t="s">
        <v>75</v>
      </c>
      <c r="R288" s="33" t="s">
        <v>1213</v>
      </c>
      <c r="S288" s="138"/>
      <c r="T288" s="189" t="s">
        <v>808</v>
      </c>
      <c r="U288" s="212" t="s">
        <v>2482</v>
      </c>
      <c r="V288" s="209" t="s">
        <v>2495</v>
      </c>
      <c r="W288" s="209" t="s">
        <v>2471</v>
      </c>
      <c r="X288" s="209" t="s">
        <v>2496</v>
      </c>
      <c r="Y288" s="90">
        <v>9</v>
      </c>
    </row>
    <row r="289" spans="1:25" ht="30.6" customHeight="1" x14ac:dyDescent="0.2">
      <c r="A289" s="90">
        <v>288</v>
      </c>
      <c r="B289" s="115" t="s">
        <v>568</v>
      </c>
      <c r="C289" s="115" t="s">
        <v>576</v>
      </c>
      <c r="D289" s="191" t="s">
        <v>5696</v>
      </c>
      <c r="E289" s="80" t="s">
        <v>4340</v>
      </c>
      <c r="F289" s="106" t="s">
        <v>353</v>
      </c>
      <c r="G289" s="105" t="s">
        <v>474</v>
      </c>
      <c r="H289" s="106" t="s">
        <v>1695</v>
      </c>
      <c r="I289" s="106" t="s">
        <v>4341</v>
      </c>
      <c r="J289" s="78" t="s">
        <v>546</v>
      </c>
      <c r="K289" s="78" t="s">
        <v>546</v>
      </c>
      <c r="L289" s="78" t="s">
        <v>546</v>
      </c>
      <c r="M289" s="78" t="s">
        <v>1485</v>
      </c>
      <c r="N289" s="364">
        <v>2024</v>
      </c>
      <c r="O289" s="79" t="s">
        <v>146</v>
      </c>
      <c r="P289" s="93" t="str">
        <f t="shared" si="4"/>
        <v>I</v>
      </c>
      <c r="Q289" s="93" t="s">
        <v>75</v>
      </c>
      <c r="R289" s="49" t="s">
        <v>1218</v>
      </c>
      <c r="S289" s="148"/>
      <c r="T289" s="189"/>
      <c r="U289" s="212" t="s">
        <v>2497</v>
      </c>
      <c r="V289" s="213" t="s">
        <v>2498</v>
      </c>
      <c r="W289" s="209" t="s">
        <v>2499</v>
      </c>
      <c r="X289" s="213" t="s">
        <v>2500</v>
      </c>
      <c r="Y289" s="90">
        <v>6</v>
      </c>
    </row>
    <row r="290" spans="1:25" ht="30.6" customHeight="1" x14ac:dyDescent="0.2">
      <c r="A290" s="90">
        <v>289</v>
      </c>
      <c r="B290" s="115" t="s">
        <v>568</v>
      </c>
      <c r="C290" s="115" t="s">
        <v>576</v>
      </c>
      <c r="D290" s="191" t="s">
        <v>5694</v>
      </c>
      <c r="E290" s="80" t="s">
        <v>4342</v>
      </c>
      <c r="F290" s="106" t="s">
        <v>352</v>
      </c>
      <c r="G290" s="105" t="s">
        <v>474</v>
      </c>
      <c r="H290" s="106" t="s">
        <v>1689</v>
      </c>
      <c r="I290" s="106" t="s">
        <v>4343</v>
      </c>
      <c r="J290" s="78" t="s">
        <v>546</v>
      </c>
      <c r="K290" s="78" t="s">
        <v>546</v>
      </c>
      <c r="L290" s="78" t="s">
        <v>546</v>
      </c>
      <c r="M290" s="78" t="s">
        <v>1488</v>
      </c>
      <c r="N290" s="364">
        <v>2023</v>
      </c>
      <c r="O290" s="82" t="s">
        <v>147</v>
      </c>
      <c r="P290" s="93" t="str">
        <f t="shared" si="4"/>
        <v>I</v>
      </c>
      <c r="Q290" s="93" t="s">
        <v>75</v>
      </c>
      <c r="R290" s="49" t="s">
        <v>1212</v>
      </c>
      <c r="S290" s="138"/>
      <c r="T290" s="189" t="s">
        <v>803</v>
      </c>
      <c r="U290" s="212" t="s">
        <v>2467</v>
      </c>
      <c r="V290" s="209" t="s">
        <v>2501</v>
      </c>
      <c r="W290" s="213" t="s">
        <v>2502</v>
      </c>
      <c r="X290" s="209" t="s">
        <v>2503</v>
      </c>
      <c r="Y290" s="90">
        <v>5</v>
      </c>
    </row>
    <row r="291" spans="1:25" ht="30.6" customHeight="1" x14ac:dyDescent="0.2">
      <c r="A291" s="90">
        <v>290</v>
      </c>
      <c r="B291" s="115" t="s">
        <v>568</v>
      </c>
      <c r="C291" s="115" t="s">
        <v>576</v>
      </c>
      <c r="D291" s="191" t="s">
        <v>5695</v>
      </c>
      <c r="E291" s="80" t="s">
        <v>4344</v>
      </c>
      <c r="F291" s="106" t="s">
        <v>664</v>
      </c>
      <c r="G291" s="105" t="s">
        <v>474</v>
      </c>
      <c r="H291" s="106" t="s">
        <v>1691</v>
      </c>
      <c r="I291" s="106" t="s">
        <v>4345</v>
      </c>
      <c r="J291" s="78" t="s">
        <v>546</v>
      </c>
      <c r="K291" s="78" t="s">
        <v>546</v>
      </c>
      <c r="L291" s="78" t="s">
        <v>546</v>
      </c>
      <c r="M291" s="78" t="s">
        <v>1485</v>
      </c>
      <c r="N291" s="364">
        <v>2023</v>
      </c>
      <c r="O291" s="82" t="s">
        <v>148</v>
      </c>
      <c r="P291" s="93" t="str">
        <f t="shared" si="4"/>
        <v>I</v>
      </c>
      <c r="Q291" s="93" t="s">
        <v>75</v>
      </c>
      <c r="R291" s="49" t="s">
        <v>1212</v>
      </c>
      <c r="S291" s="138"/>
      <c r="T291" s="189"/>
      <c r="U291" s="212" t="s">
        <v>2467</v>
      </c>
      <c r="V291" s="213" t="s">
        <v>2460</v>
      </c>
      <c r="W291" s="209" t="s">
        <v>2504</v>
      </c>
      <c r="X291" s="213" t="s">
        <v>2505</v>
      </c>
      <c r="Y291" s="90">
        <v>4</v>
      </c>
    </row>
    <row r="292" spans="1:25" ht="30.6" customHeight="1" x14ac:dyDescent="0.2">
      <c r="A292" s="90">
        <v>291</v>
      </c>
      <c r="B292" s="115" t="s">
        <v>568</v>
      </c>
      <c r="C292" s="115" t="s">
        <v>576</v>
      </c>
      <c r="D292" s="191" t="s">
        <v>5694</v>
      </c>
      <c r="E292" s="80" t="s">
        <v>4346</v>
      </c>
      <c r="F292" s="106" t="s">
        <v>352</v>
      </c>
      <c r="G292" s="105" t="s">
        <v>595</v>
      </c>
      <c r="H292" s="106" t="s">
        <v>1690</v>
      </c>
      <c r="I292" s="106" t="s">
        <v>546</v>
      </c>
      <c r="J292" s="78" t="s">
        <v>1487</v>
      </c>
      <c r="K292" s="364">
        <v>0</v>
      </c>
      <c r="L292" s="364">
        <v>800</v>
      </c>
      <c r="M292" s="78" t="s">
        <v>1488</v>
      </c>
      <c r="N292" s="364">
        <v>2024</v>
      </c>
      <c r="O292" s="79" t="s">
        <v>149</v>
      </c>
      <c r="P292" s="93" t="str">
        <f t="shared" si="4"/>
        <v>I</v>
      </c>
      <c r="Q292" s="93" t="s">
        <v>75</v>
      </c>
      <c r="R292" s="49" t="s">
        <v>1212</v>
      </c>
      <c r="S292" s="138"/>
      <c r="T292" s="189" t="s">
        <v>803</v>
      </c>
      <c r="U292" s="212" t="s">
        <v>2467</v>
      </c>
      <c r="V292" s="209"/>
      <c r="W292" s="213" t="s">
        <v>2506</v>
      </c>
      <c r="X292" s="213" t="s">
        <v>2507</v>
      </c>
      <c r="Y292" s="90">
        <v>7</v>
      </c>
    </row>
    <row r="293" spans="1:25" ht="30.6" customHeight="1" x14ac:dyDescent="0.2">
      <c r="A293" s="90">
        <v>292</v>
      </c>
      <c r="B293" s="115" t="s">
        <v>568</v>
      </c>
      <c r="C293" s="115" t="s">
        <v>576</v>
      </c>
      <c r="D293" s="191" t="s">
        <v>5695</v>
      </c>
      <c r="E293" s="80" t="s">
        <v>4347</v>
      </c>
      <c r="F293" s="106" t="s">
        <v>664</v>
      </c>
      <c r="G293" s="105" t="s">
        <v>595</v>
      </c>
      <c r="H293" s="106" t="s">
        <v>1692</v>
      </c>
      <c r="I293" s="106" t="s">
        <v>546</v>
      </c>
      <c r="J293" s="78" t="s">
        <v>1487</v>
      </c>
      <c r="K293" s="364">
        <v>0</v>
      </c>
      <c r="L293" s="364">
        <v>25</v>
      </c>
      <c r="M293" s="78" t="s">
        <v>1488</v>
      </c>
      <c r="N293" s="364">
        <v>2024</v>
      </c>
      <c r="O293" s="82" t="s">
        <v>150</v>
      </c>
      <c r="P293" s="93" t="str">
        <f t="shared" si="4"/>
        <v>I</v>
      </c>
      <c r="Q293" s="93" t="s">
        <v>75</v>
      </c>
      <c r="R293" s="49" t="s">
        <v>1212</v>
      </c>
      <c r="S293" s="138"/>
      <c r="T293" s="189"/>
      <c r="U293" s="212" t="s">
        <v>2467</v>
      </c>
      <c r="V293" s="209"/>
      <c r="W293" s="209" t="s">
        <v>2508</v>
      </c>
      <c r="X293" s="213" t="s">
        <v>2509</v>
      </c>
      <c r="Y293" s="90">
        <v>7</v>
      </c>
    </row>
    <row r="294" spans="1:25" ht="30.6" customHeight="1" x14ac:dyDescent="0.2">
      <c r="A294" s="90">
        <v>293</v>
      </c>
      <c r="B294" s="115" t="s">
        <v>568</v>
      </c>
      <c r="C294" s="115" t="s">
        <v>576</v>
      </c>
      <c r="D294" s="191" t="s">
        <v>5694</v>
      </c>
      <c r="E294" s="80" t="s">
        <v>4348</v>
      </c>
      <c r="F294" s="106" t="s">
        <v>352</v>
      </c>
      <c r="G294" s="105" t="s">
        <v>595</v>
      </c>
      <c r="H294" s="106" t="s">
        <v>1694</v>
      </c>
      <c r="I294" s="105" t="s">
        <v>546</v>
      </c>
      <c r="J294" s="78" t="s">
        <v>1487</v>
      </c>
      <c r="K294" s="364">
        <v>800</v>
      </c>
      <c r="L294" s="374">
        <v>3000</v>
      </c>
      <c r="M294" s="78" t="s">
        <v>1485</v>
      </c>
      <c r="N294" s="364">
        <v>2026</v>
      </c>
      <c r="O294" s="82" t="s">
        <v>151</v>
      </c>
      <c r="P294" s="93" t="str">
        <f t="shared" si="4"/>
        <v>I</v>
      </c>
      <c r="Q294" s="93" t="s">
        <v>75</v>
      </c>
      <c r="R294" s="49" t="s">
        <v>1212</v>
      </c>
      <c r="S294" s="138"/>
      <c r="T294" s="189" t="s">
        <v>803</v>
      </c>
      <c r="U294" s="212" t="s">
        <v>2467</v>
      </c>
      <c r="V294" s="209"/>
      <c r="W294" s="209" t="s">
        <v>2510</v>
      </c>
      <c r="X294" s="213" t="s">
        <v>2511</v>
      </c>
      <c r="Y294" s="90">
        <v>10</v>
      </c>
    </row>
    <row r="295" spans="1:25" ht="30.6" customHeight="1" x14ac:dyDescent="0.2">
      <c r="A295" s="90">
        <v>294</v>
      </c>
      <c r="B295" s="115" t="s">
        <v>568</v>
      </c>
      <c r="C295" s="115" t="s">
        <v>576</v>
      </c>
      <c r="D295" s="191" t="s">
        <v>5695</v>
      </c>
      <c r="E295" s="310" t="s">
        <v>4349</v>
      </c>
      <c r="F295" s="114" t="s">
        <v>664</v>
      </c>
      <c r="G295" s="102" t="s">
        <v>595</v>
      </c>
      <c r="H295" s="114" t="s">
        <v>1693</v>
      </c>
      <c r="I295" s="102" t="s">
        <v>546</v>
      </c>
      <c r="J295" s="78" t="s">
        <v>1487</v>
      </c>
      <c r="K295" s="364">
        <v>25</v>
      </c>
      <c r="L295" s="364">
        <v>150</v>
      </c>
      <c r="M295" s="78" t="s">
        <v>1485</v>
      </c>
      <c r="N295" s="364">
        <v>2026</v>
      </c>
      <c r="O295" s="123" t="s">
        <v>152</v>
      </c>
      <c r="P295" s="93" t="str">
        <f t="shared" si="4"/>
        <v>I</v>
      </c>
      <c r="Q295" s="93" t="s">
        <v>75</v>
      </c>
      <c r="R295" s="49" t="s">
        <v>1212</v>
      </c>
      <c r="S295" s="138"/>
      <c r="T295" s="189"/>
      <c r="U295" s="212" t="s">
        <v>2467</v>
      </c>
      <c r="V295" s="209"/>
      <c r="W295" s="209" t="s">
        <v>2512</v>
      </c>
      <c r="X295" s="213" t="s">
        <v>2513</v>
      </c>
      <c r="Y295" s="90">
        <v>10</v>
      </c>
    </row>
    <row r="296" spans="1:25" ht="30.6" customHeight="1" x14ac:dyDescent="0.2">
      <c r="A296" s="90">
        <v>295</v>
      </c>
      <c r="B296" s="115" t="s">
        <v>568</v>
      </c>
      <c r="C296" s="115" t="s">
        <v>576</v>
      </c>
      <c r="D296" s="191" t="s">
        <v>5696</v>
      </c>
      <c r="E296" s="80" t="s">
        <v>4350</v>
      </c>
      <c r="F296" s="106" t="s">
        <v>353</v>
      </c>
      <c r="G296" s="105" t="s">
        <v>595</v>
      </c>
      <c r="H296" s="106" t="s">
        <v>354</v>
      </c>
      <c r="I296" s="106" t="s">
        <v>546</v>
      </c>
      <c r="J296" s="81" t="s">
        <v>1487</v>
      </c>
      <c r="K296" s="366">
        <v>0</v>
      </c>
      <c r="L296" s="524">
        <v>3800</v>
      </c>
      <c r="M296" s="81" t="s">
        <v>1485</v>
      </c>
      <c r="N296" s="366">
        <v>2026</v>
      </c>
      <c r="O296" s="85" t="s">
        <v>355</v>
      </c>
      <c r="P296" s="93" t="str">
        <f t="shared" si="4"/>
        <v>I</v>
      </c>
      <c r="Q296" s="93" t="s">
        <v>75</v>
      </c>
      <c r="R296" s="49" t="s">
        <v>1218</v>
      </c>
      <c r="S296" s="148"/>
      <c r="T296" s="189"/>
      <c r="U296" s="212" t="s">
        <v>2497</v>
      </c>
      <c r="V296" s="209"/>
      <c r="W296" s="209" t="s">
        <v>2514</v>
      </c>
      <c r="X296" s="209" t="s">
        <v>2515</v>
      </c>
      <c r="Y296" s="90">
        <v>10</v>
      </c>
    </row>
    <row r="297" spans="1:25" ht="30.6" customHeight="1" x14ac:dyDescent="0.2">
      <c r="A297" s="90">
        <v>296</v>
      </c>
      <c r="B297" s="115" t="s">
        <v>568</v>
      </c>
      <c r="C297" s="115" t="s">
        <v>576</v>
      </c>
      <c r="D297" s="191" t="s">
        <v>5709</v>
      </c>
      <c r="E297" s="80" t="s">
        <v>4351</v>
      </c>
      <c r="F297" s="82" t="s">
        <v>1975</v>
      </c>
      <c r="G297" s="105" t="s">
        <v>474</v>
      </c>
      <c r="H297" s="106" t="s">
        <v>1659</v>
      </c>
      <c r="I297" s="106" t="s">
        <v>4352</v>
      </c>
      <c r="J297" s="78" t="s">
        <v>546</v>
      </c>
      <c r="K297" s="78" t="s">
        <v>546</v>
      </c>
      <c r="L297" s="78" t="s">
        <v>546</v>
      </c>
      <c r="M297" s="78" t="s">
        <v>1488</v>
      </c>
      <c r="N297" s="364">
        <v>2021</v>
      </c>
      <c r="O297" s="82" t="s">
        <v>153</v>
      </c>
      <c r="P297" s="93" t="str">
        <f t="shared" si="4"/>
        <v>R</v>
      </c>
      <c r="Q297" s="93" t="s">
        <v>75</v>
      </c>
      <c r="R297" s="148"/>
      <c r="S297" s="148"/>
      <c r="T297" s="189"/>
      <c r="U297" s="212" t="s">
        <v>2467</v>
      </c>
      <c r="V297" s="209"/>
      <c r="W297" s="209" t="s">
        <v>2516</v>
      </c>
      <c r="X297" s="209" t="s">
        <v>2517</v>
      </c>
      <c r="Y297" s="90">
        <v>1</v>
      </c>
    </row>
    <row r="298" spans="1:25" ht="30.6" customHeight="1" x14ac:dyDescent="0.2">
      <c r="A298" s="90">
        <v>297</v>
      </c>
      <c r="B298" s="115" t="s">
        <v>568</v>
      </c>
      <c r="C298" s="115" t="s">
        <v>576</v>
      </c>
      <c r="D298" s="191" t="s">
        <v>5699</v>
      </c>
      <c r="E298" s="80" t="s">
        <v>3478</v>
      </c>
      <c r="F298" s="106" t="s">
        <v>669</v>
      </c>
      <c r="G298" s="105" t="s">
        <v>474</v>
      </c>
      <c r="H298" s="106" t="s">
        <v>1696</v>
      </c>
      <c r="I298" s="106" t="s">
        <v>4353</v>
      </c>
      <c r="J298" s="78" t="s">
        <v>546</v>
      </c>
      <c r="K298" s="78" t="s">
        <v>546</v>
      </c>
      <c r="L298" s="78" t="s">
        <v>546</v>
      </c>
      <c r="M298" s="78" t="s">
        <v>1485</v>
      </c>
      <c r="N298" s="364">
        <v>2022</v>
      </c>
      <c r="O298" s="85" t="s">
        <v>356</v>
      </c>
      <c r="P298" s="93" t="str">
        <f t="shared" si="4"/>
        <v>I</v>
      </c>
      <c r="Q298" s="93" t="s">
        <v>75</v>
      </c>
      <c r="R298" s="49" t="s">
        <v>1216</v>
      </c>
      <c r="S298" s="138"/>
      <c r="T298" s="189" t="s">
        <v>872</v>
      </c>
      <c r="U298" s="215" t="s">
        <v>2872</v>
      </c>
      <c r="V298" s="209"/>
      <c r="W298" s="209" t="s">
        <v>2518</v>
      </c>
      <c r="X298" s="209" t="s">
        <v>2519</v>
      </c>
      <c r="Y298" s="90">
        <v>2</v>
      </c>
    </row>
    <row r="299" spans="1:25" ht="30.6" customHeight="1" x14ac:dyDescent="0.2">
      <c r="A299" s="90">
        <v>298</v>
      </c>
      <c r="B299" s="115" t="s">
        <v>568</v>
      </c>
      <c r="C299" s="115" t="s">
        <v>576</v>
      </c>
      <c r="D299" s="191" t="s">
        <v>5699</v>
      </c>
      <c r="E299" s="310" t="s">
        <v>4354</v>
      </c>
      <c r="F299" s="114" t="s">
        <v>669</v>
      </c>
      <c r="G299" s="105" t="s">
        <v>595</v>
      </c>
      <c r="H299" s="114" t="s">
        <v>1697</v>
      </c>
      <c r="I299" s="102" t="s">
        <v>546</v>
      </c>
      <c r="J299" s="78" t="s">
        <v>4355</v>
      </c>
      <c r="K299" s="364">
        <v>200</v>
      </c>
      <c r="L299" s="374">
        <v>2000</v>
      </c>
      <c r="M299" s="78" t="s">
        <v>1488</v>
      </c>
      <c r="N299" s="364">
        <v>2025</v>
      </c>
      <c r="O299" s="110" t="s">
        <v>154</v>
      </c>
      <c r="P299" s="93" t="str">
        <f t="shared" si="4"/>
        <v>I</v>
      </c>
      <c r="Q299" s="93" t="s">
        <v>75</v>
      </c>
      <c r="R299" s="49" t="s">
        <v>1216</v>
      </c>
      <c r="S299" s="138"/>
      <c r="T299" s="189" t="s">
        <v>872</v>
      </c>
      <c r="U299" s="212" t="s">
        <v>2872</v>
      </c>
      <c r="V299" s="209"/>
      <c r="W299" s="209" t="s">
        <v>2441</v>
      </c>
      <c r="X299" s="213" t="s">
        <v>2520</v>
      </c>
      <c r="Y299" s="90">
        <v>9</v>
      </c>
    </row>
    <row r="300" spans="1:25" ht="30.6" customHeight="1" x14ac:dyDescent="0.2">
      <c r="A300" s="90">
        <v>299</v>
      </c>
      <c r="B300" s="115" t="s">
        <v>568</v>
      </c>
      <c r="C300" s="115" t="s">
        <v>576</v>
      </c>
      <c r="D300" s="191" t="s">
        <v>5701</v>
      </c>
      <c r="E300" s="80" t="s">
        <v>4357</v>
      </c>
      <c r="F300" s="106" t="s">
        <v>668</v>
      </c>
      <c r="G300" s="106" t="s">
        <v>595</v>
      </c>
      <c r="H300" s="106" t="s">
        <v>1698</v>
      </c>
      <c r="I300" s="106" t="s">
        <v>546</v>
      </c>
      <c r="J300" s="81" t="s">
        <v>4358</v>
      </c>
      <c r="K300" s="366">
        <v>0</v>
      </c>
      <c r="L300" s="366">
        <v>11</v>
      </c>
      <c r="M300" s="81" t="s">
        <v>1488</v>
      </c>
      <c r="N300" s="366">
        <v>2024</v>
      </c>
      <c r="O300" s="82" t="s">
        <v>155</v>
      </c>
      <c r="P300" s="93" t="str">
        <f t="shared" si="4"/>
        <v>I</v>
      </c>
      <c r="Q300" s="93" t="s">
        <v>75</v>
      </c>
      <c r="R300" s="49" t="s">
        <v>1216</v>
      </c>
      <c r="S300" s="138"/>
      <c r="T300" s="189"/>
      <c r="U300" s="212" t="s">
        <v>2872</v>
      </c>
      <c r="V300" s="209"/>
      <c r="W300" s="209" t="s">
        <v>2521</v>
      </c>
      <c r="X300" s="213" t="s">
        <v>2522</v>
      </c>
      <c r="Y300" s="90">
        <v>7</v>
      </c>
    </row>
    <row r="301" spans="1:25" ht="30.6" customHeight="1" x14ac:dyDescent="0.2">
      <c r="A301" s="90">
        <v>300</v>
      </c>
      <c r="B301" s="115" t="s">
        <v>568</v>
      </c>
      <c r="C301" s="115" t="s">
        <v>576</v>
      </c>
      <c r="D301" s="191" t="s">
        <v>5703</v>
      </c>
      <c r="E301" s="80" t="s">
        <v>4359</v>
      </c>
      <c r="F301" s="105" t="s">
        <v>734</v>
      </c>
      <c r="G301" s="105" t="s">
        <v>474</v>
      </c>
      <c r="H301" s="106" t="s">
        <v>357</v>
      </c>
      <c r="I301" s="106" t="s">
        <v>4267</v>
      </c>
      <c r="J301" s="78" t="s">
        <v>546</v>
      </c>
      <c r="K301" s="78" t="s">
        <v>546</v>
      </c>
      <c r="L301" s="78" t="s">
        <v>546</v>
      </c>
      <c r="M301" s="78" t="s">
        <v>1488</v>
      </c>
      <c r="N301" s="364">
        <v>2021</v>
      </c>
      <c r="O301" s="85" t="s">
        <v>358</v>
      </c>
      <c r="P301" s="93" t="str">
        <f t="shared" si="4"/>
        <v>I</v>
      </c>
      <c r="Q301" s="93" t="s">
        <v>75</v>
      </c>
      <c r="R301" s="49" t="s">
        <v>1212</v>
      </c>
      <c r="S301" s="139" t="s">
        <v>1203</v>
      </c>
      <c r="T301" s="189" t="s">
        <v>797</v>
      </c>
      <c r="U301" s="212" t="s">
        <v>2467</v>
      </c>
      <c r="V301" s="209"/>
      <c r="W301" s="213" t="s">
        <v>2523</v>
      </c>
      <c r="X301" s="209" t="s">
        <v>2524</v>
      </c>
      <c r="Y301" s="90">
        <v>1</v>
      </c>
    </row>
    <row r="302" spans="1:25" ht="30.6" customHeight="1" x14ac:dyDescent="0.2">
      <c r="A302" s="90">
        <v>301</v>
      </c>
      <c r="B302" s="115" t="s">
        <v>568</v>
      </c>
      <c r="C302" s="115" t="s">
        <v>576</v>
      </c>
      <c r="D302" s="191" t="s">
        <v>5704</v>
      </c>
      <c r="E302" s="80" t="s">
        <v>3479</v>
      </c>
      <c r="F302" s="105" t="s">
        <v>735</v>
      </c>
      <c r="G302" s="105" t="s">
        <v>474</v>
      </c>
      <c r="H302" s="106" t="s">
        <v>1701</v>
      </c>
      <c r="I302" s="106" t="s">
        <v>4360</v>
      </c>
      <c r="J302" s="78" t="s">
        <v>546</v>
      </c>
      <c r="K302" s="78" t="s">
        <v>546</v>
      </c>
      <c r="L302" s="78" t="s">
        <v>546</v>
      </c>
      <c r="M302" s="78" t="s">
        <v>1485</v>
      </c>
      <c r="N302" s="364">
        <v>2022</v>
      </c>
      <c r="O302" s="85" t="s">
        <v>359</v>
      </c>
      <c r="P302" s="93" t="str">
        <f t="shared" si="4"/>
        <v>I</v>
      </c>
      <c r="Q302" s="93" t="s">
        <v>75</v>
      </c>
      <c r="R302" s="49" t="s">
        <v>1216</v>
      </c>
      <c r="S302" s="138"/>
      <c r="T302" s="189" t="s">
        <v>874</v>
      </c>
      <c r="U302" s="212" t="s">
        <v>2525</v>
      </c>
      <c r="V302" s="209"/>
      <c r="W302" s="209" t="s">
        <v>2526</v>
      </c>
      <c r="X302" s="209" t="s">
        <v>2527</v>
      </c>
      <c r="Y302" s="90">
        <v>2</v>
      </c>
    </row>
    <row r="303" spans="1:25" ht="30.6" customHeight="1" x14ac:dyDescent="0.2">
      <c r="A303" s="90">
        <v>302</v>
      </c>
      <c r="B303" s="115" t="s">
        <v>568</v>
      </c>
      <c r="C303" s="115" t="s">
        <v>576</v>
      </c>
      <c r="D303" s="191" t="s">
        <v>5704</v>
      </c>
      <c r="E303" s="80" t="s">
        <v>4361</v>
      </c>
      <c r="F303" s="338" t="s">
        <v>735</v>
      </c>
      <c r="G303" s="105" t="s">
        <v>595</v>
      </c>
      <c r="H303" s="106" t="s">
        <v>1702</v>
      </c>
      <c r="I303" s="105" t="s">
        <v>546</v>
      </c>
      <c r="J303" s="78" t="s">
        <v>4071</v>
      </c>
      <c r="K303" s="364">
        <v>0</v>
      </c>
      <c r="L303" s="78" t="s">
        <v>4362</v>
      </c>
      <c r="M303" s="78" t="s">
        <v>1485</v>
      </c>
      <c r="N303" s="364">
        <v>2026</v>
      </c>
      <c r="O303" s="85" t="s">
        <v>360</v>
      </c>
      <c r="P303" s="93" t="str">
        <f t="shared" si="4"/>
        <v>I</v>
      </c>
      <c r="Q303" s="93" t="s">
        <v>75</v>
      </c>
      <c r="R303" s="49" t="s">
        <v>1216</v>
      </c>
      <c r="S303" s="138"/>
      <c r="T303" s="189" t="s">
        <v>874</v>
      </c>
      <c r="U303" s="216" t="s">
        <v>2528</v>
      </c>
      <c r="V303" s="209"/>
      <c r="W303" s="209" t="s">
        <v>2529</v>
      </c>
      <c r="X303" s="209" t="s">
        <v>2530</v>
      </c>
      <c r="Y303" s="90">
        <v>10</v>
      </c>
    </row>
    <row r="304" spans="1:25" ht="30.6" customHeight="1" x14ac:dyDescent="0.2">
      <c r="A304" s="90">
        <v>303</v>
      </c>
      <c r="B304" s="115" t="s">
        <v>568</v>
      </c>
      <c r="C304" s="115" t="s">
        <v>576</v>
      </c>
      <c r="D304" s="191" t="s">
        <v>5677</v>
      </c>
      <c r="E304" s="80" t="s">
        <v>4363</v>
      </c>
      <c r="F304" s="105" t="s">
        <v>722</v>
      </c>
      <c r="G304" s="105" t="s">
        <v>474</v>
      </c>
      <c r="H304" s="106" t="s">
        <v>1660</v>
      </c>
      <c r="I304" s="106" t="s">
        <v>4364</v>
      </c>
      <c r="J304" s="78" t="s">
        <v>546</v>
      </c>
      <c r="K304" s="78" t="s">
        <v>546</v>
      </c>
      <c r="L304" s="78" t="s">
        <v>546</v>
      </c>
      <c r="M304" s="78" t="s">
        <v>1488</v>
      </c>
      <c r="N304" s="364">
        <v>2024</v>
      </c>
      <c r="O304" s="79" t="s">
        <v>156</v>
      </c>
      <c r="P304" s="93" t="str">
        <f t="shared" si="4"/>
        <v>I</v>
      </c>
      <c r="Q304" s="93" t="s">
        <v>108</v>
      </c>
      <c r="R304" s="33" t="s">
        <v>1213</v>
      </c>
      <c r="S304" s="138"/>
      <c r="T304" s="189" t="s">
        <v>806</v>
      </c>
      <c r="U304" s="205" t="s">
        <v>2995</v>
      </c>
      <c r="V304" s="207" t="s">
        <v>2996</v>
      </c>
      <c r="W304" s="223" t="s">
        <v>2997</v>
      </c>
      <c r="X304" s="206" t="s">
        <v>2998</v>
      </c>
      <c r="Y304" s="90">
        <v>7</v>
      </c>
    </row>
    <row r="305" spans="1:25" ht="30.6" customHeight="1" x14ac:dyDescent="0.2">
      <c r="A305" s="90">
        <v>304</v>
      </c>
      <c r="B305" s="115" t="s">
        <v>568</v>
      </c>
      <c r="C305" s="115" t="s">
        <v>576</v>
      </c>
      <c r="D305" s="191" t="s">
        <v>5677</v>
      </c>
      <c r="E305" s="80" t="s">
        <v>4365</v>
      </c>
      <c r="F305" s="105" t="s">
        <v>722</v>
      </c>
      <c r="G305" s="105" t="s">
        <v>595</v>
      </c>
      <c r="H305" s="106" t="s">
        <v>1661</v>
      </c>
      <c r="I305" s="105" t="s">
        <v>546</v>
      </c>
      <c r="J305" s="78" t="s">
        <v>4355</v>
      </c>
      <c r="K305" s="364">
        <v>0</v>
      </c>
      <c r="L305" s="374">
        <v>1040</v>
      </c>
      <c r="M305" s="78" t="s">
        <v>1485</v>
      </c>
      <c r="N305" s="364">
        <v>2026</v>
      </c>
      <c r="O305" s="79" t="s">
        <v>157</v>
      </c>
      <c r="P305" s="93" t="str">
        <f t="shared" si="4"/>
        <v>I</v>
      </c>
      <c r="Q305" s="93" t="s">
        <v>108</v>
      </c>
      <c r="R305" s="33" t="s">
        <v>1213</v>
      </c>
      <c r="S305" s="138"/>
      <c r="T305" s="189" t="s">
        <v>806</v>
      </c>
      <c r="U305" s="205" t="s">
        <v>2995</v>
      </c>
      <c r="V305" s="206"/>
      <c r="W305" s="222" t="s">
        <v>2999</v>
      </c>
      <c r="X305" s="209" t="s">
        <v>3000</v>
      </c>
      <c r="Y305" s="90">
        <v>10</v>
      </c>
    </row>
    <row r="306" spans="1:25" ht="30.6" customHeight="1" x14ac:dyDescent="0.2">
      <c r="A306" s="90">
        <v>305</v>
      </c>
      <c r="B306" s="115" t="s">
        <v>568</v>
      </c>
      <c r="C306" s="115" t="s">
        <v>576</v>
      </c>
      <c r="D306" s="191" t="s">
        <v>5678</v>
      </c>
      <c r="E306" s="80" t="s">
        <v>4366</v>
      </c>
      <c r="F306" s="106" t="s">
        <v>723</v>
      </c>
      <c r="G306" s="105" t="s">
        <v>474</v>
      </c>
      <c r="H306" s="106" t="s">
        <v>1662</v>
      </c>
      <c r="I306" s="106" t="s">
        <v>4367</v>
      </c>
      <c r="J306" s="78" t="s">
        <v>546</v>
      </c>
      <c r="K306" s="78" t="s">
        <v>546</v>
      </c>
      <c r="L306" s="78" t="s">
        <v>546</v>
      </c>
      <c r="M306" s="78" t="s">
        <v>1488</v>
      </c>
      <c r="N306" s="364">
        <v>2025</v>
      </c>
      <c r="O306" s="82" t="s">
        <v>158</v>
      </c>
      <c r="P306" s="93" t="str">
        <f t="shared" si="4"/>
        <v>I</v>
      </c>
      <c r="Q306" s="93" t="s">
        <v>108</v>
      </c>
      <c r="R306" s="33" t="s">
        <v>1213</v>
      </c>
      <c r="S306" s="138"/>
      <c r="T306" s="189" t="s">
        <v>801</v>
      </c>
      <c r="U306" s="205" t="s">
        <v>3001</v>
      </c>
      <c r="V306" s="209" t="s">
        <v>3002</v>
      </c>
      <c r="W306" s="222" t="s">
        <v>3003</v>
      </c>
      <c r="X306" s="209" t="s">
        <v>3004</v>
      </c>
      <c r="Y306" s="90">
        <v>9</v>
      </c>
    </row>
    <row r="307" spans="1:25" ht="30.6" customHeight="1" x14ac:dyDescent="0.2">
      <c r="A307" s="90">
        <v>306</v>
      </c>
      <c r="B307" s="115" t="s">
        <v>568</v>
      </c>
      <c r="C307" s="115" t="s">
        <v>576</v>
      </c>
      <c r="D307" s="191" t="s">
        <v>5678</v>
      </c>
      <c r="E307" s="80" t="s">
        <v>4368</v>
      </c>
      <c r="F307" s="105" t="s">
        <v>723</v>
      </c>
      <c r="G307" s="105" t="s">
        <v>595</v>
      </c>
      <c r="H307" s="106" t="s">
        <v>1663</v>
      </c>
      <c r="I307" s="105" t="s">
        <v>546</v>
      </c>
      <c r="J307" s="78" t="s">
        <v>1487</v>
      </c>
      <c r="K307" s="364">
        <v>0</v>
      </c>
      <c r="L307" s="374">
        <v>2000</v>
      </c>
      <c r="M307" s="78" t="s">
        <v>1485</v>
      </c>
      <c r="N307" s="364">
        <v>2026</v>
      </c>
      <c r="O307" s="79" t="s">
        <v>159</v>
      </c>
      <c r="P307" s="93" t="str">
        <f t="shared" si="4"/>
        <v>I</v>
      </c>
      <c r="Q307" s="93" t="s">
        <v>108</v>
      </c>
      <c r="R307" s="33" t="s">
        <v>1213</v>
      </c>
      <c r="S307" s="138"/>
      <c r="T307" s="189" t="s">
        <v>801</v>
      </c>
      <c r="U307" s="205" t="s">
        <v>3001</v>
      </c>
      <c r="V307" s="206"/>
      <c r="W307" s="222" t="s">
        <v>3005</v>
      </c>
      <c r="X307" s="209" t="s">
        <v>3006</v>
      </c>
      <c r="Y307" s="90">
        <v>10</v>
      </c>
    </row>
    <row r="308" spans="1:25" ht="30.6" customHeight="1" x14ac:dyDescent="0.2">
      <c r="A308" s="90">
        <v>307</v>
      </c>
      <c r="B308" s="115" t="s">
        <v>568</v>
      </c>
      <c r="C308" s="115" t="s">
        <v>576</v>
      </c>
      <c r="D308" s="191" t="s">
        <v>5681</v>
      </c>
      <c r="E308" s="80" t="s">
        <v>4369</v>
      </c>
      <c r="F308" s="106" t="s">
        <v>4370</v>
      </c>
      <c r="G308" s="105" t="s">
        <v>474</v>
      </c>
      <c r="H308" s="106" t="s">
        <v>1673</v>
      </c>
      <c r="I308" s="106" t="s">
        <v>4371</v>
      </c>
      <c r="J308" s="78" t="s">
        <v>546</v>
      </c>
      <c r="K308" s="78" t="s">
        <v>546</v>
      </c>
      <c r="L308" s="78" t="s">
        <v>546</v>
      </c>
      <c r="M308" s="78" t="s">
        <v>1497</v>
      </c>
      <c r="N308" s="364">
        <v>2023</v>
      </c>
      <c r="O308" s="79" t="s">
        <v>160</v>
      </c>
      <c r="P308" s="93" t="str">
        <f t="shared" si="4"/>
        <v>I</v>
      </c>
      <c r="Q308" s="93" t="s">
        <v>108</v>
      </c>
      <c r="R308" s="33" t="s">
        <v>1213</v>
      </c>
      <c r="S308" s="138"/>
      <c r="T308" s="189" t="s">
        <v>799</v>
      </c>
      <c r="U308" s="205" t="s">
        <v>2372</v>
      </c>
      <c r="V308" s="209" t="s">
        <v>3007</v>
      </c>
      <c r="W308" s="222" t="s">
        <v>3008</v>
      </c>
      <c r="X308" s="209" t="s">
        <v>3009</v>
      </c>
      <c r="Y308" s="90">
        <v>4</v>
      </c>
    </row>
    <row r="309" spans="1:25" ht="30.6" customHeight="1" x14ac:dyDescent="0.2">
      <c r="A309" s="90">
        <v>308</v>
      </c>
      <c r="B309" s="115" t="s">
        <v>568</v>
      </c>
      <c r="C309" s="115" t="s">
        <v>576</v>
      </c>
      <c r="D309" s="191" t="s">
        <v>5681</v>
      </c>
      <c r="E309" s="310" t="s">
        <v>4372</v>
      </c>
      <c r="F309" s="114" t="s">
        <v>4370</v>
      </c>
      <c r="G309" s="105" t="s">
        <v>595</v>
      </c>
      <c r="H309" s="114" t="s">
        <v>1674</v>
      </c>
      <c r="I309" s="102" t="s">
        <v>546</v>
      </c>
      <c r="J309" s="78" t="s">
        <v>1487</v>
      </c>
      <c r="K309" s="364">
        <v>0</v>
      </c>
      <c r="L309" s="364">
        <v>10</v>
      </c>
      <c r="M309" s="78" t="s">
        <v>1485</v>
      </c>
      <c r="N309" s="364">
        <v>2026</v>
      </c>
      <c r="O309" s="110" t="s">
        <v>161</v>
      </c>
      <c r="P309" s="93" t="str">
        <f t="shared" si="4"/>
        <v>I</v>
      </c>
      <c r="Q309" s="93" t="s">
        <v>108</v>
      </c>
      <c r="R309" s="33" t="s">
        <v>1213</v>
      </c>
      <c r="S309" s="138"/>
      <c r="T309" s="189" t="s">
        <v>799</v>
      </c>
      <c r="U309" s="205" t="s">
        <v>2372</v>
      </c>
      <c r="V309" s="206"/>
      <c r="W309" s="223" t="s">
        <v>3010</v>
      </c>
      <c r="X309" s="206" t="s">
        <v>3011</v>
      </c>
      <c r="Y309" s="90">
        <v>10</v>
      </c>
    </row>
    <row r="310" spans="1:25" ht="30.6" customHeight="1" x14ac:dyDescent="0.2">
      <c r="A310" s="90">
        <v>309</v>
      </c>
      <c r="B310" s="115" t="s">
        <v>568</v>
      </c>
      <c r="C310" s="115" t="s">
        <v>576</v>
      </c>
      <c r="D310" s="191" t="s">
        <v>5682</v>
      </c>
      <c r="E310" s="80" t="s">
        <v>4374</v>
      </c>
      <c r="F310" s="106" t="s">
        <v>4375</v>
      </c>
      <c r="G310" s="105" t="s">
        <v>474</v>
      </c>
      <c r="H310" s="106" t="s">
        <v>1675</v>
      </c>
      <c r="I310" s="106" t="s">
        <v>4376</v>
      </c>
      <c r="J310" s="78" t="s">
        <v>546</v>
      </c>
      <c r="K310" s="78" t="s">
        <v>546</v>
      </c>
      <c r="L310" s="78" t="s">
        <v>546</v>
      </c>
      <c r="M310" s="78" t="s">
        <v>1497</v>
      </c>
      <c r="N310" s="364">
        <v>2023</v>
      </c>
      <c r="O310" s="79" t="s">
        <v>162</v>
      </c>
      <c r="P310" s="93" t="str">
        <f t="shared" si="4"/>
        <v>I</v>
      </c>
      <c r="Q310" s="93" t="s">
        <v>108</v>
      </c>
      <c r="R310" s="33" t="s">
        <v>1213</v>
      </c>
      <c r="S310" s="138"/>
      <c r="T310" s="189" t="s">
        <v>876</v>
      </c>
      <c r="U310" s="205" t="s">
        <v>2372</v>
      </c>
      <c r="V310" s="206"/>
      <c r="W310" s="222" t="s">
        <v>3012</v>
      </c>
      <c r="X310" s="209" t="s">
        <v>3013</v>
      </c>
      <c r="Y310" s="90">
        <v>4</v>
      </c>
    </row>
    <row r="311" spans="1:25" ht="30.6" customHeight="1" x14ac:dyDescent="0.2">
      <c r="A311" s="90">
        <v>310</v>
      </c>
      <c r="B311" s="115" t="s">
        <v>568</v>
      </c>
      <c r="C311" s="115" t="s">
        <v>576</v>
      </c>
      <c r="D311" s="191" t="s">
        <v>5682</v>
      </c>
      <c r="E311" s="324" t="s">
        <v>4377</v>
      </c>
      <c r="F311" s="103" t="s">
        <v>4375</v>
      </c>
      <c r="G311" s="101" t="s">
        <v>595</v>
      </c>
      <c r="H311" s="103" t="s">
        <v>1676</v>
      </c>
      <c r="I311" s="101" t="s">
        <v>546</v>
      </c>
      <c r="J311" s="97" t="s">
        <v>1487</v>
      </c>
      <c r="K311" s="369">
        <v>0</v>
      </c>
      <c r="L311" s="369">
        <v>1</v>
      </c>
      <c r="M311" s="97" t="s">
        <v>1485</v>
      </c>
      <c r="N311" s="369">
        <v>2026</v>
      </c>
      <c r="O311" s="109" t="s">
        <v>361</v>
      </c>
      <c r="P311" s="93" t="str">
        <f t="shared" si="4"/>
        <v>I</v>
      </c>
      <c r="Q311" s="93" t="s">
        <v>108</v>
      </c>
      <c r="R311" s="33" t="s">
        <v>1213</v>
      </c>
      <c r="S311" s="138"/>
      <c r="T311" s="189" t="s">
        <v>876</v>
      </c>
      <c r="U311" s="205" t="s">
        <v>2372</v>
      </c>
      <c r="V311" s="206"/>
      <c r="W311" s="222" t="s">
        <v>3014</v>
      </c>
      <c r="X311" s="209" t="s">
        <v>3015</v>
      </c>
      <c r="Y311" s="90">
        <v>10</v>
      </c>
    </row>
    <row r="312" spans="1:25" ht="30.6" customHeight="1" x14ac:dyDescent="0.2">
      <c r="A312" s="90">
        <v>311</v>
      </c>
      <c r="B312" s="115" t="s">
        <v>568</v>
      </c>
      <c r="C312" s="115" t="s">
        <v>576</v>
      </c>
      <c r="D312" s="191" t="s">
        <v>5702</v>
      </c>
      <c r="E312" s="324" t="s">
        <v>3480</v>
      </c>
      <c r="F312" s="101" t="s">
        <v>733</v>
      </c>
      <c r="G312" s="101" t="s">
        <v>474</v>
      </c>
      <c r="H312" s="103" t="s">
        <v>1699</v>
      </c>
      <c r="I312" s="103" t="s">
        <v>4378</v>
      </c>
      <c r="J312" s="97" t="s">
        <v>546</v>
      </c>
      <c r="K312" s="97" t="s">
        <v>546</v>
      </c>
      <c r="L312" s="97" t="s">
        <v>546</v>
      </c>
      <c r="M312" s="97" t="s">
        <v>1485</v>
      </c>
      <c r="N312" s="369">
        <v>2022</v>
      </c>
      <c r="O312" s="121" t="s">
        <v>163</v>
      </c>
      <c r="P312" s="93" t="str">
        <f t="shared" si="4"/>
        <v>I</v>
      </c>
      <c r="Q312" s="93" t="s">
        <v>108</v>
      </c>
      <c r="R312" s="33" t="s">
        <v>1213</v>
      </c>
      <c r="S312" s="138"/>
      <c r="T312" s="189" t="s">
        <v>798</v>
      </c>
      <c r="U312" s="205" t="s">
        <v>2372</v>
      </c>
      <c r="V312" s="207" t="s">
        <v>3016</v>
      </c>
      <c r="W312" s="222" t="s">
        <v>3017</v>
      </c>
      <c r="X312" s="207" t="s">
        <v>3018</v>
      </c>
      <c r="Y312" s="90">
        <v>2</v>
      </c>
    </row>
    <row r="313" spans="1:25" ht="30.6" customHeight="1" x14ac:dyDescent="0.2">
      <c r="A313" s="90">
        <v>312</v>
      </c>
      <c r="B313" s="115" t="s">
        <v>568</v>
      </c>
      <c r="C313" s="115" t="s">
        <v>576</v>
      </c>
      <c r="D313" s="191" t="s">
        <v>5702</v>
      </c>
      <c r="E313" s="80" t="s">
        <v>4379</v>
      </c>
      <c r="F313" s="105" t="s">
        <v>733</v>
      </c>
      <c r="G313" s="105" t="s">
        <v>595</v>
      </c>
      <c r="H313" s="106" t="s">
        <v>1700</v>
      </c>
      <c r="I313" s="105" t="s">
        <v>546</v>
      </c>
      <c r="J313" s="78" t="s">
        <v>1487</v>
      </c>
      <c r="K313" s="364">
        <v>0</v>
      </c>
      <c r="L313" s="364">
        <v>1</v>
      </c>
      <c r="M313" s="78" t="s">
        <v>1485</v>
      </c>
      <c r="N313" s="364">
        <v>2026</v>
      </c>
      <c r="O313" s="82" t="s">
        <v>164</v>
      </c>
      <c r="P313" s="93" t="str">
        <f t="shared" si="4"/>
        <v>I</v>
      </c>
      <c r="Q313" s="93" t="s">
        <v>108</v>
      </c>
      <c r="R313" s="33" t="s">
        <v>1213</v>
      </c>
      <c r="S313" s="138"/>
      <c r="T313" s="189" t="s">
        <v>798</v>
      </c>
      <c r="U313" s="205" t="s">
        <v>2372</v>
      </c>
      <c r="V313" s="206"/>
      <c r="W313" s="223" t="s">
        <v>3019</v>
      </c>
      <c r="X313" s="207" t="s">
        <v>3020</v>
      </c>
      <c r="Y313" s="90">
        <v>10</v>
      </c>
    </row>
    <row r="314" spans="1:25" ht="30.6" customHeight="1" x14ac:dyDescent="0.2">
      <c r="A314" s="90">
        <v>313</v>
      </c>
      <c r="B314" s="115" t="s">
        <v>568</v>
      </c>
      <c r="C314" s="115" t="s">
        <v>577</v>
      </c>
      <c r="D314" s="191" t="s">
        <v>5712</v>
      </c>
      <c r="E314" s="80" t="s">
        <v>4385</v>
      </c>
      <c r="F314" s="106" t="s">
        <v>651</v>
      </c>
      <c r="G314" s="105" t="s">
        <v>474</v>
      </c>
      <c r="H314" s="106" t="s">
        <v>1707</v>
      </c>
      <c r="I314" s="106" t="s">
        <v>4386</v>
      </c>
      <c r="J314" s="78" t="s">
        <v>546</v>
      </c>
      <c r="K314" s="78" t="s">
        <v>546</v>
      </c>
      <c r="L314" s="78" t="s">
        <v>546</v>
      </c>
      <c r="M314" s="78" t="s">
        <v>1488</v>
      </c>
      <c r="N314" s="364">
        <v>2021</v>
      </c>
      <c r="O314" s="85" t="s">
        <v>362</v>
      </c>
      <c r="P314" s="93" t="str">
        <f t="shared" si="4"/>
        <v>I</v>
      </c>
      <c r="Q314" s="93" t="s">
        <v>75</v>
      </c>
      <c r="R314" s="33" t="s">
        <v>1213</v>
      </c>
      <c r="S314" s="138"/>
      <c r="T314" s="189" t="s">
        <v>811</v>
      </c>
      <c r="U314" s="215" t="s">
        <v>3558</v>
      </c>
      <c r="V314" s="209" t="s">
        <v>2532</v>
      </c>
      <c r="W314" s="209" t="s">
        <v>2533</v>
      </c>
      <c r="X314" s="209" t="s">
        <v>2534</v>
      </c>
      <c r="Y314" s="90">
        <v>1</v>
      </c>
    </row>
    <row r="315" spans="1:25" ht="30.6" customHeight="1" x14ac:dyDescent="0.2">
      <c r="A315" s="90">
        <v>314</v>
      </c>
      <c r="B315" s="115" t="s">
        <v>568</v>
      </c>
      <c r="C315" s="115" t="s">
        <v>577</v>
      </c>
      <c r="D315" s="191" t="s">
        <v>5712</v>
      </c>
      <c r="E315" s="80" t="s">
        <v>4388</v>
      </c>
      <c r="F315" s="106" t="s">
        <v>651</v>
      </c>
      <c r="G315" s="105" t="s">
        <v>595</v>
      </c>
      <c r="H315" s="106" t="s">
        <v>1708</v>
      </c>
      <c r="I315" s="106" t="s">
        <v>546</v>
      </c>
      <c r="J315" s="78" t="s">
        <v>1487</v>
      </c>
      <c r="K315" s="364">
        <v>0</v>
      </c>
      <c r="L315" s="559">
        <v>13400000</v>
      </c>
      <c r="M315" s="78" t="s">
        <v>1485</v>
      </c>
      <c r="N315" s="364">
        <v>2023</v>
      </c>
      <c r="O315" s="85" t="s">
        <v>6560</v>
      </c>
      <c r="P315" s="93" t="str">
        <f t="shared" si="4"/>
        <v>I</v>
      </c>
      <c r="Q315" s="93" t="s">
        <v>75</v>
      </c>
      <c r="R315" s="33" t="s">
        <v>1213</v>
      </c>
      <c r="S315" s="138"/>
      <c r="T315" s="189" t="s">
        <v>811</v>
      </c>
      <c r="U315" s="212" t="s">
        <v>2535</v>
      </c>
      <c r="V315" s="213" t="s">
        <v>2536</v>
      </c>
      <c r="W315" s="209" t="s">
        <v>2537</v>
      </c>
      <c r="X315" s="209" t="s">
        <v>2538</v>
      </c>
      <c r="Y315" s="90">
        <v>4</v>
      </c>
    </row>
    <row r="316" spans="1:25" ht="30.6" customHeight="1" x14ac:dyDescent="0.2">
      <c r="A316" s="90">
        <v>315</v>
      </c>
      <c r="B316" s="115" t="s">
        <v>568</v>
      </c>
      <c r="C316" s="115" t="s">
        <v>577</v>
      </c>
      <c r="D316" s="191" t="s">
        <v>5712</v>
      </c>
      <c r="E316" s="80" t="s">
        <v>4389</v>
      </c>
      <c r="F316" s="106" t="s">
        <v>651</v>
      </c>
      <c r="G316" s="105" t="s">
        <v>595</v>
      </c>
      <c r="H316" s="106" t="s">
        <v>1709</v>
      </c>
      <c r="I316" s="105" t="s">
        <v>546</v>
      </c>
      <c r="J316" s="78" t="s">
        <v>1487</v>
      </c>
      <c r="K316" s="364">
        <v>0</v>
      </c>
      <c r="L316" s="559">
        <v>35800000</v>
      </c>
      <c r="M316" s="78" t="s">
        <v>1488</v>
      </c>
      <c r="N316" s="364">
        <v>2025</v>
      </c>
      <c r="O316" s="85" t="s">
        <v>6559</v>
      </c>
      <c r="P316" s="93" t="str">
        <f t="shared" si="4"/>
        <v>I</v>
      </c>
      <c r="Q316" s="93" t="s">
        <v>75</v>
      </c>
      <c r="R316" s="33" t="s">
        <v>1213</v>
      </c>
      <c r="S316" s="138"/>
      <c r="T316" s="189" t="s">
        <v>811</v>
      </c>
      <c r="U316" s="212" t="s">
        <v>2535</v>
      </c>
      <c r="V316" s="209" t="s">
        <v>2539</v>
      </c>
      <c r="W316" s="211" t="s">
        <v>2540</v>
      </c>
      <c r="X316" s="209" t="s">
        <v>2541</v>
      </c>
      <c r="Y316" s="90">
        <v>9</v>
      </c>
    </row>
    <row r="317" spans="1:25" ht="30.6" customHeight="1" x14ac:dyDescent="0.2">
      <c r="A317" s="90">
        <v>316</v>
      </c>
      <c r="B317" s="115" t="s">
        <v>568</v>
      </c>
      <c r="C317" s="115" t="s">
        <v>577</v>
      </c>
      <c r="D317" s="191" t="s">
        <v>5716</v>
      </c>
      <c r="E317" s="80" t="s">
        <v>3481</v>
      </c>
      <c r="F317" s="82" t="s">
        <v>696</v>
      </c>
      <c r="G317" s="105" t="s">
        <v>474</v>
      </c>
      <c r="H317" s="106" t="s">
        <v>1712</v>
      </c>
      <c r="I317" s="106" t="s">
        <v>4386</v>
      </c>
      <c r="J317" s="78" t="s">
        <v>546</v>
      </c>
      <c r="K317" s="78" t="s">
        <v>546</v>
      </c>
      <c r="L317" s="78" t="s">
        <v>546</v>
      </c>
      <c r="M317" s="78" t="s">
        <v>1485</v>
      </c>
      <c r="N317" s="364">
        <v>2022</v>
      </c>
      <c r="O317" s="85" t="s">
        <v>363</v>
      </c>
      <c r="P317" s="93" t="str">
        <f t="shared" si="4"/>
        <v>R</v>
      </c>
      <c r="Q317" s="93" t="s">
        <v>75</v>
      </c>
      <c r="R317" s="148"/>
      <c r="S317" s="148"/>
      <c r="T317" s="189"/>
      <c r="U317" s="216" t="s">
        <v>2542</v>
      </c>
      <c r="V317" s="209"/>
      <c r="W317" s="213" t="s">
        <v>2543</v>
      </c>
      <c r="X317" s="209" t="s">
        <v>2544</v>
      </c>
      <c r="Y317" s="90">
        <v>2</v>
      </c>
    </row>
    <row r="318" spans="1:25" ht="30.6" customHeight="1" x14ac:dyDescent="0.2">
      <c r="A318" s="90">
        <v>317</v>
      </c>
      <c r="B318" s="115" t="s">
        <v>568</v>
      </c>
      <c r="C318" s="115" t="s">
        <v>577</v>
      </c>
      <c r="D318" s="191" t="s">
        <v>5710</v>
      </c>
      <c r="E318" s="80" t="s">
        <v>4390</v>
      </c>
      <c r="F318" s="105" t="s">
        <v>3981</v>
      </c>
      <c r="G318" s="105" t="s">
        <v>474</v>
      </c>
      <c r="H318" s="106" t="s">
        <v>1703</v>
      </c>
      <c r="I318" s="106" t="s">
        <v>4391</v>
      </c>
      <c r="J318" s="78" t="s">
        <v>546</v>
      </c>
      <c r="K318" s="78" t="s">
        <v>546</v>
      </c>
      <c r="L318" s="78" t="s">
        <v>546</v>
      </c>
      <c r="M318" s="78" t="s">
        <v>1508</v>
      </c>
      <c r="N318" s="364">
        <v>2023</v>
      </c>
      <c r="O318" s="85" t="s">
        <v>364</v>
      </c>
      <c r="P318" s="93" t="str">
        <f t="shared" si="4"/>
        <v>I</v>
      </c>
      <c r="Q318" s="93" t="s">
        <v>108</v>
      </c>
      <c r="R318" s="33" t="s">
        <v>1215</v>
      </c>
      <c r="S318" s="138"/>
      <c r="T318" s="189" t="s">
        <v>813</v>
      </c>
      <c r="U318" s="205" t="s">
        <v>3570</v>
      </c>
      <c r="V318" s="209" t="s">
        <v>3021</v>
      </c>
      <c r="W318" s="222" t="s">
        <v>3022</v>
      </c>
      <c r="X318" s="209" t="s">
        <v>3023</v>
      </c>
      <c r="Y318" s="90">
        <v>5</v>
      </c>
    </row>
    <row r="319" spans="1:25" ht="30.6" customHeight="1" x14ac:dyDescent="0.2">
      <c r="A319" s="90">
        <v>318</v>
      </c>
      <c r="B319" s="115" t="s">
        <v>568</v>
      </c>
      <c r="C319" s="115" t="s">
        <v>577</v>
      </c>
      <c r="D319" s="191" t="s">
        <v>5710</v>
      </c>
      <c r="E319" s="80" t="s">
        <v>4392</v>
      </c>
      <c r="F319" s="106" t="s">
        <v>739</v>
      </c>
      <c r="G319" s="105" t="s">
        <v>595</v>
      </c>
      <c r="H319" s="106" t="s">
        <v>1704</v>
      </c>
      <c r="I319" s="105" t="s">
        <v>546</v>
      </c>
      <c r="J319" s="78" t="s">
        <v>1487</v>
      </c>
      <c r="K319" s="364">
        <v>0</v>
      </c>
      <c r="L319" s="78" t="s">
        <v>4393</v>
      </c>
      <c r="M319" s="78" t="s">
        <v>1497</v>
      </c>
      <c r="N319" s="364">
        <v>2026</v>
      </c>
      <c r="O319" s="85" t="s">
        <v>365</v>
      </c>
      <c r="P319" s="93" t="str">
        <f t="shared" si="4"/>
        <v>I</v>
      </c>
      <c r="Q319" s="93" t="s">
        <v>108</v>
      </c>
      <c r="R319" s="151" t="s">
        <v>1215</v>
      </c>
      <c r="S319" s="144"/>
      <c r="T319" s="189" t="s">
        <v>813</v>
      </c>
      <c r="U319" s="205" t="s">
        <v>3571</v>
      </c>
      <c r="V319" s="206" t="s">
        <v>3024</v>
      </c>
      <c r="W319" s="222" t="s">
        <v>3025</v>
      </c>
      <c r="X319" s="207" t="s">
        <v>3026</v>
      </c>
      <c r="Y319" s="90">
        <v>10</v>
      </c>
    </row>
    <row r="320" spans="1:25" ht="30.6" customHeight="1" x14ac:dyDescent="0.2">
      <c r="A320" s="90">
        <v>319</v>
      </c>
      <c r="B320" s="115" t="s">
        <v>568</v>
      </c>
      <c r="C320" s="115" t="s">
        <v>577</v>
      </c>
      <c r="D320" s="191" t="s">
        <v>5711</v>
      </c>
      <c r="E320" s="328" t="s">
        <v>4394</v>
      </c>
      <c r="F320" s="290" t="s">
        <v>950</v>
      </c>
      <c r="G320" s="285" t="s">
        <v>474</v>
      </c>
      <c r="H320" s="290" t="s">
        <v>1705</v>
      </c>
      <c r="I320" s="290" t="s">
        <v>1305</v>
      </c>
      <c r="J320" s="295" t="s">
        <v>546</v>
      </c>
      <c r="K320" s="295" t="s">
        <v>546</v>
      </c>
      <c r="L320" s="295" t="s">
        <v>546</v>
      </c>
      <c r="M320" s="295" t="s">
        <v>1488</v>
      </c>
      <c r="N320" s="372">
        <v>2023</v>
      </c>
      <c r="O320" s="461" t="s">
        <v>1304</v>
      </c>
      <c r="P320" s="93" t="str">
        <f t="shared" si="4"/>
        <v>I</v>
      </c>
      <c r="Q320" s="93" t="s">
        <v>108</v>
      </c>
      <c r="R320" s="150" t="s">
        <v>1222</v>
      </c>
      <c r="S320" s="144"/>
      <c r="T320" s="189" t="s">
        <v>812</v>
      </c>
      <c r="U320" s="470" t="s">
        <v>3565</v>
      </c>
      <c r="V320" s="302" t="s">
        <v>3027</v>
      </c>
      <c r="W320" s="503" t="s">
        <v>3028</v>
      </c>
      <c r="X320" s="472" t="s">
        <v>3029</v>
      </c>
      <c r="Y320" s="90">
        <v>5</v>
      </c>
    </row>
    <row r="321" spans="1:25" ht="30.6" customHeight="1" x14ac:dyDescent="0.2">
      <c r="A321" s="90">
        <v>320</v>
      </c>
      <c r="B321" s="115" t="s">
        <v>568</v>
      </c>
      <c r="C321" s="115" t="s">
        <v>577</v>
      </c>
      <c r="D321" s="191" t="s">
        <v>5711</v>
      </c>
      <c r="E321" s="328" t="s">
        <v>4395</v>
      </c>
      <c r="F321" s="290" t="s">
        <v>950</v>
      </c>
      <c r="G321" s="285" t="s">
        <v>595</v>
      </c>
      <c r="H321" s="290" t="s">
        <v>1706</v>
      </c>
      <c r="I321" s="290" t="s">
        <v>546</v>
      </c>
      <c r="J321" s="445" t="s">
        <v>1487</v>
      </c>
      <c r="K321" s="449">
        <v>0</v>
      </c>
      <c r="L321" s="491">
        <v>289000</v>
      </c>
      <c r="M321" s="445" t="s">
        <v>1497</v>
      </c>
      <c r="N321" s="449">
        <v>2026</v>
      </c>
      <c r="O321" s="461" t="s">
        <v>366</v>
      </c>
      <c r="P321" s="93" t="str">
        <f t="shared" si="4"/>
        <v>I</v>
      </c>
      <c r="Q321" s="93" t="s">
        <v>108</v>
      </c>
      <c r="R321" s="150" t="s">
        <v>1222</v>
      </c>
      <c r="S321" s="144"/>
      <c r="T321" s="189" t="s">
        <v>812</v>
      </c>
      <c r="U321" s="470" t="s">
        <v>2103</v>
      </c>
      <c r="V321" s="302" t="s">
        <v>3030</v>
      </c>
      <c r="W321" s="304" t="s">
        <v>3031</v>
      </c>
      <c r="X321" s="302" t="s">
        <v>3032</v>
      </c>
      <c r="Y321" s="90">
        <v>10</v>
      </c>
    </row>
    <row r="322" spans="1:25" ht="30.6" customHeight="1" x14ac:dyDescent="0.2">
      <c r="A322" s="90">
        <v>321</v>
      </c>
      <c r="B322" s="115" t="s">
        <v>568</v>
      </c>
      <c r="C322" s="115" t="s">
        <v>577</v>
      </c>
      <c r="D322" s="191" t="s">
        <v>5713</v>
      </c>
      <c r="E322" s="328" t="s">
        <v>3613</v>
      </c>
      <c r="F322" s="290" t="s">
        <v>3982</v>
      </c>
      <c r="G322" s="285" t="s">
        <v>474</v>
      </c>
      <c r="H322" s="290" t="s">
        <v>1710</v>
      </c>
      <c r="I322" s="290" t="s">
        <v>4391</v>
      </c>
      <c r="J322" s="295" t="s">
        <v>546</v>
      </c>
      <c r="K322" s="295" t="s">
        <v>546</v>
      </c>
      <c r="L322" s="295" t="s">
        <v>546</v>
      </c>
      <c r="M322" s="295" t="s">
        <v>1488</v>
      </c>
      <c r="N322" s="372">
        <v>2022</v>
      </c>
      <c r="O322" s="461" t="s">
        <v>6175</v>
      </c>
      <c r="P322" s="93" t="str">
        <f t="shared" ref="P322:P385" si="5">LEFT(F322,1)</f>
        <v>I</v>
      </c>
      <c r="Q322" s="93" t="s">
        <v>108</v>
      </c>
      <c r="R322" s="151" t="s">
        <v>1213</v>
      </c>
      <c r="S322" s="144"/>
      <c r="T322" s="189" t="s">
        <v>814</v>
      </c>
      <c r="U322" s="470" t="s">
        <v>3033</v>
      </c>
      <c r="V322" s="468" t="s">
        <v>2996</v>
      </c>
      <c r="W322" s="304" t="s">
        <v>3034</v>
      </c>
      <c r="X322" s="302" t="s">
        <v>3035</v>
      </c>
      <c r="Y322" s="90">
        <v>3</v>
      </c>
    </row>
    <row r="323" spans="1:25" ht="30.6" customHeight="1" x14ac:dyDescent="0.2">
      <c r="A323" s="90">
        <v>322</v>
      </c>
      <c r="B323" s="115" t="s">
        <v>568</v>
      </c>
      <c r="C323" s="115" t="s">
        <v>577</v>
      </c>
      <c r="D323" s="191" t="s">
        <v>5713</v>
      </c>
      <c r="E323" s="80" t="s">
        <v>4387</v>
      </c>
      <c r="F323" s="106" t="s">
        <v>740</v>
      </c>
      <c r="G323" s="105" t="s">
        <v>595</v>
      </c>
      <c r="H323" s="106" t="s">
        <v>1711</v>
      </c>
      <c r="I323" s="105" t="s">
        <v>546</v>
      </c>
      <c r="J323" s="78" t="s">
        <v>1487</v>
      </c>
      <c r="K323" s="364">
        <v>0</v>
      </c>
      <c r="L323" s="364">
        <v>20</v>
      </c>
      <c r="M323" s="78" t="s">
        <v>1497</v>
      </c>
      <c r="N323" s="364">
        <v>2026</v>
      </c>
      <c r="O323" s="85" t="s">
        <v>367</v>
      </c>
      <c r="P323" s="93" t="str">
        <f t="shared" si="5"/>
        <v>I</v>
      </c>
      <c r="Q323" s="93" t="s">
        <v>108</v>
      </c>
      <c r="R323" s="33" t="s">
        <v>1213</v>
      </c>
      <c r="S323" s="138"/>
      <c r="T323" s="189" t="s">
        <v>814</v>
      </c>
      <c r="U323" s="207" t="s">
        <v>3036</v>
      </c>
      <c r="V323" s="207"/>
      <c r="W323" s="222" t="s">
        <v>3037</v>
      </c>
      <c r="X323" s="209" t="s">
        <v>3038</v>
      </c>
      <c r="Y323" s="90">
        <v>10</v>
      </c>
    </row>
    <row r="324" spans="1:25" ht="30.6" customHeight="1" x14ac:dyDescent="0.2">
      <c r="A324" s="90">
        <v>323</v>
      </c>
      <c r="B324" s="115" t="s">
        <v>568</v>
      </c>
      <c r="C324" s="115" t="s">
        <v>578</v>
      </c>
      <c r="D324" s="191" t="s">
        <v>5730</v>
      </c>
      <c r="E324" s="328" t="s">
        <v>3482</v>
      </c>
      <c r="F324" s="429" t="s">
        <v>697</v>
      </c>
      <c r="G324" s="285" t="s">
        <v>474</v>
      </c>
      <c r="H324" s="290" t="s">
        <v>1738</v>
      </c>
      <c r="I324" s="290" t="s">
        <v>4396</v>
      </c>
      <c r="J324" s="295" t="s">
        <v>546</v>
      </c>
      <c r="K324" s="295" t="s">
        <v>546</v>
      </c>
      <c r="L324" s="295" t="s">
        <v>546</v>
      </c>
      <c r="M324" s="295" t="s">
        <v>1485</v>
      </c>
      <c r="N324" s="372">
        <v>2022</v>
      </c>
      <c r="O324" s="496" t="s">
        <v>368</v>
      </c>
      <c r="P324" s="93" t="str">
        <f t="shared" si="5"/>
        <v>R</v>
      </c>
      <c r="Q324" s="93" t="s">
        <v>75</v>
      </c>
      <c r="R324" s="151"/>
      <c r="S324" s="144"/>
      <c r="T324" s="189"/>
      <c r="U324" s="301" t="s">
        <v>2467</v>
      </c>
      <c r="V324" s="302" t="s">
        <v>2545</v>
      </c>
      <c r="W324" s="302" t="s">
        <v>2546</v>
      </c>
      <c r="X324" s="302" t="s">
        <v>2547</v>
      </c>
      <c r="Y324" s="90">
        <v>2</v>
      </c>
    </row>
    <row r="325" spans="1:25" ht="30.6" customHeight="1" x14ac:dyDescent="0.2">
      <c r="A325" s="90">
        <v>324</v>
      </c>
      <c r="B325" s="115" t="s">
        <v>568</v>
      </c>
      <c r="C325" s="115" t="s">
        <v>578</v>
      </c>
      <c r="D325" s="191" t="s">
        <v>5735</v>
      </c>
      <c r="E325" s="328" t="s">
        <v>3588</v>
      </c>
      <c r="F325" s="285" t="s">
        <v>370</v>
      </c>
      <c r="G325" s="285" t="s">
        <v>474</v>
      </c>
      <c r="H325" s="290" t="s">
        <v>1742</v>
      </c>
      <c r="I325" s="290" t="s">
        <v>4396</v>
      </c>
      <c r="J325" s="295" t="s">
        <v>546</v>
      </c>
      <c r="K325" s="295" t="s">
        <v>546</v>
      </c>
      <c r="L325" s="295" t="s">
        <v>546</v>
      </c>
      <c r="M325" s="295" t="s">
        <v>1508</v>
      </c>
      <c r="N325" s="372">
        <v>2022</v>
      </c>
      <c r="O325" s="461" t="s">
        <v>369</v>
      </c>
      <c r="P325" s="93" t="str">
        <f t="shared" si="5"/>
        <v>R</v>
      </c>
      <c r="Q325" s="93" t="s">
        <v>75</v>
      </c>
      <c r="R325" s="151"/>
      <c r="S325" s="144"/>
      <c r="T325" s="189"/>
      <c r="U325" s="301" t="s">
        <v>2372</v>
      </c>
      <c r="V325" s="302"/>
      <c r="W325" s="303" t="s">
        <v>2543</v>
      </c>
      <c r="X325" s="302" t="s">
        <v>2548</v>
      </c>
      <c r="Y325" s="90">
        <v>3</v>
      </c>
    </row>
    <row r="326" spans="1:25" ht="30.6" customHeight="1" x14ac:dyDescent="0.2">
      <c r="A326" s="90">
        <v>325</v>
      </c>
      <c r="B326" s="115" t="s">
        <v>568</v>
      </c>
      <c r="C326" s="115" t="s">
        <v>578</v>
      </c>
      <c r="D326" s="191" t="s">
        <v>5735</v>
      </c>
      <c r="E326" s="328" t="s">
        <v>4423</v>
      </c>
      <c r="F326" s="290" t="s">
        <v>370</v>
      </c>
      <c r="G326" s="285" t="s">
        <v>474</v>
      </c>
      <c r="H326" s="290" t="s">
        <v>371</v>
      </c>
      <c r="I326" s="290" t="s">
        <v>372</v>
      </c>
      <c r="J326" s="445" t="s">
        <v>546</v>
      </c>
      <c r="K326" s="445" t="s">
        <v>546</v>
      </c>
      <c r="L326" s="445" t="s">
        <v>546</v>
      </c>
      <c r="M326" s="445" t="s">
        <v>1488</v>
      </c>
      <c r="N326" s="449">
        <v>2021</v>
      </c>
      <c r="O326" s="461" t="s">
        <v>373</v>
      </c>
      <c r="P326" s="93" t="str">
        <f t="shared" si="5"/>
        <v>R</v>
      </c>
      <c r="Q326" s="93" t="s">
        <v>75</v>
      </c>
      <c r="R326" s="151"/>
      <c r="S326" s="144"/>
      <c r="T326" s="189"/>
      <c r="U326" s="301" t="s">
        <v>2372</v>
      </c>
      <c r="V326" s="473" t="s">
        <v>2549</v>
      </c>
      <c r="W326" s="473" t="s">
        <v>2550</v>
      </c>
      <c r="X326" s="473" t="s">
        <v>2551</v>
      </c>
      <c r="Y326" s="90">
        <v>1</v>
      </c>
    </row>
    <row r="327" spans="1:25" ht="30.6" customHeight="1" x14ac:dyDescent="0.2">
      <c r="A327" s="90">
        <v>326</v>
      </c>
      <c r="B327" s="115" t="s">
        <v>568</v>
      </c>
      <c r="C327" s="115" t="s">
        <v>578</v>
      </c>
      <c r="D327" s="191" t="s">
        <v>5735</v>
      </c>
      <c r="E327" s="328" t="s">
        <v>3483</v>
      </c>
      <c r="F327" s="290" t="s">
        <v>370</v>
      </c>
      <c r="G327" s="285" t="s">
        <v>474</v>
      </c>
      <c r="H327" s="290" t="s">
        <v>1741</v>
      </c>
      <c r="I327" s="290" t="s">
        <v>4412</v>
      </c>
      <c r="J327" s="295" t="s">
        <v>546</v>
      </c>
      <c r="K327" s="295" t="s">
        <v>546</v>
      </c>
      <c r="L327" s="295" t="s">
        <v>546</v>
      </c>
      <c r="M327" s="295" t="s">
        <v>1485</v>
      </c>
      <c r="N327" s="372">
        <v>2022</v>
      </c>
      <c r="O327" s="461" t="s">
        <v>374</v>
      </c>
      <c r="P327" s="93" t="str">
        <f t="shared" si="5"/>
        <v>R</v>
      </c>
      <c r="Q327" s="93" t="s">
        <v>75</v>
      </c>
      <c r="R327" s="151"/>
      <c r="S327" s="144"/>
      <c r="T327" s="189"/>
      <c r="U327" s="301" t="s">
        <v>2372</v>
      </c>
      <c r="V327" s="303" t="s">
        <v>2552</v>
      </c>
      <c r="W327" s="303" t="s">
        <v>2553</v>
      </c>
      <c r="X327" s="302" t="s">
        <v>2554</v>
      </c>
      <c r="Y327" s="90">
        <v>2</v>
      </c>
    </row>
    <row r="328" spans="1:25" ht="30.6" customHeight="1" x14ac:dyDescent="0.2">
      <c r="A328" s="90">
        <v>327</v>
      </c>
      <c r="B328" s="115" t="s">
        <v>568</v>
      </c>
      <c r="C328" s="115" t="s">
        <v>578</v>
      </c>
      <c r="D328" s="191" t="s">
        <v>5722</v>
      </c>
      <c r="E328" s="328" t="s">
        <v>3459</v>
      </c>
      <c r="F328" s="290" t="s">
        <v>951</v>
      </c>
      <c r="G328" s="285" t="s">
        <v>474</v>
      </c>
      <c r="H328" s="290" t="s">
        <v>1723</v>
      </c>
      <c r="I328" s="290" t="s">
        <v>375</v>
      </c>
      <c r="J328" s="295" t="s">
        <v>546</v>
      </c>
      <c r="K328" s="295" t="s">
        <v>546</v>
      </c>
      <c r="L328" s="295" t="s">
        <v>546</v>
      </c>
      <c r="M328" s="295" t="s">
        <v>1497</v>
      </c>
      <c r="N328" s="372">
        <v>2022</v>
      </c>
      <c r="O328" s="461" t="s">
        <v>376</v>
      </c>
      <c r="P328" s="93" t="str">
        <f t="shared" si="5"/>
        <v>I</v>
      </c>
      <c r="Q328" s="93" t="s">
        <v>75</v>
      </c>
      <c r="R328" s="151" t="s">
        <v>1213</v>
      </c>
      <c r="S328" s="144"/>
      <c r="T328" s="189" t="s">
        <v>815</v>
      </c>
      <c r="U328" s="301" t="s">
        <v>2372</v>
      </c>
      <c r="V328" s="302"/>
      <c r="W328" s="303" t="s">
        <v>2555</v>
      </c>
      <c r="X328" s="303" t="s">
        <v>2556</v>
      </c>
      <c r="Y328" s="90">
        <v>2</v>
      </c>
    </row>
    <row r="329" spans="1:25" ht="30.6" customHeight="1" x14ac:dyDescent="0.2">
      <c r="A329" s="90">
        <v>328</v>
      </c>
      <c r="B329" s="115" t="s">
        <v>568</v>
      </c>
      <c r="C329" s="115" t="s">
        <v>578</v>
      </c>
      <c r="D329" s="191" t="s">
        <v>5722</v>
      </c>
      <c r="E329" s="328" t="s">
        <v>4432</v>
      </c>
      <c r="F329" s="290" t="s">
        <v>951</v>
      </c>
      <c r="G329" s="285" t="s">
        <v>595</v>
      </c>
      <c r="H329" s="290" t="s">
        <v>1724</v>
      </c>
      <c r="I329" s="290" t="s">
        <v>546</v>
      </c>
      <c r="J329" s="295" t="s">
        <v>4089</v>
      </c>
      <c r="K329" s="372">
        <v>0</v>
      </c>
      <c r="L329" s="372">
        <v>70</v>
      </c>
      <c r="M329" s="295" t="s">
        <v>1488</v>
      </c>
      <c r="N329" s="372">
        <v>2023</v>
      </c>
      <c r="O329" s="461" t="s">
        <v>378</v>
      </c>
      <c r="P329" s="93" t="str">
        <f t="shared" si="5"/>
        <v>I</v>
      </c>
      <c r="Q329" s="93" t="s">
        <v>75</v>
      </c>
      <c r="R329" s="151" t="s">
        <v>1213</v>
      </c>
      <c r="S329" s="144"/>
      <c r="T329" s="189" t="s">
        <v>815</v>
      </c>
      <c r="U329" s="301" t="s">
        <v>2557</v>
      </c>
      <c r="V329" s="302"/>
      <c r="W329" s="302" t="s">
        <v>2558</v>
      </c>
      <c r="X329" s="302" t="s">
        <v>2559</v>
      </c>
      <c r="Y329" s="90">
        <v>5</v>
      </c>
    </row>
    <row r="330" spans="1:25" ht="30.6" customHeight="1" x14ac:dyDescent="0.2">
      <c r="A330" s="90">
        <v>329</v>
      </c>
      <c r="B330" s="115" t="s">
        <v>568</v>
      </c>
      <c r="C330" s="115" t="s">
        <v>578</v>
      </c>
      <c r="D330" s="191" t="s">
        <v>5732</v>
      </c>
      <c r="E330" s="328" t="s">
        <v>4433</v>
      </c>
      <c r="F330" s="429" t="s">
        <v>1291</v>
      </c>
      <c r="G330" s="285" t="s">
        <v>474</v>
      </c>
      <c r="H330" s="290" t="s">
        <v>1739</v>
      </c>
      <c r="I330" s="290" t="s">
        <v>4434</v>
      </c>
      <c r="J330" s="295" t="s">
        <v>546</v>
      </c>
      <c r="K330" s="295" t="s">
        <v>546</v>
      </c>
      <c r="L330" s="295" t="s">
        <v>546</v>
      </c>
      <c r="M330" s="295" t="s">
        <v>1488</v>
      </c>
      <c r="N330" s="372">
        <v>2021</v>
      </c>
      <c r="O330" s="461" t="s">
        <v>377</v>
      </c>
      <c r="P330" s="93" t="str">
        <f t="shared" si="5"/>
        <v>R</v>
      </c>
      <c r="Q330" s="93" t="s">
        <v>108</v>
      </c>
      <c r="R330" s="151"/>
      <c r="S330" s="144"/>
      <c r="T330" s="189"/>
      <c r="U330" s="470" t="s">
        <v>2372</v>
      </c>
      <c r="V330" s="472"/>
      <c r="W330" s="504" t="s">
        <v>2038</v>
      </c>
      <c r="X330" s="468" t="s">
        <v>3039</v>
      </c>
      <c r="Y330" s="90">
        <v>1</v>
      </c>
    </row>
    <row r="331" spans="1:25" ht="30.6" customHeight="1" x14ac:dyDescent="0.2">
      <c r="A331" s="90">
        <v>330</v>
      </c>
      <c r="B331" s="115" t="s">
        <v>568</v>
      </c>
      <c r="C331" s="115" t="s">
        <v>578</v>
      </c>
      <c r="D331" s="191" t="s">
        <v>5714</v>
      </c>
      <c r="E331" s="328" t="s">
        <v>4435</v>
      </c>
      <c r="F331" s="290" t="s">
        <v>765</v>
      </c>
      <c r="G331" s="285" t="s">
        <v>474</v>
      </c>
      <c r="H331" s="290" t="s">
        <v>1713</v>
      </c>
      <c r="I331" s="290" t="s">
        <v>375</v>
      </c>
      <c r="J331" s="295" t="s">
        <v>546</v>
      </c>
      <c r="K331" s="295" t="s">
        <v>546</v>
      </c>
      <c r="L331" s="295" t="s">
        <v>546</v>
      </c>
      <c r="M331" s="295" t="s">
        <v>1508</v>
      </c>
      <c r="N331" s="372">
        <v>2021</v>
      </c>
      <c r="O331" s="461" t="s">
        <v>379</v>
      </c>
      <c r="P331" s="93" t="str">
        <f t="shared" si="5"/>
        <v>I</v>
      </c>
      <c r="Q331" s="93" t="s">
        <v>108</v>
      </c>
      <c r="R331" s="151" t="s">
        <v>1213</v>
      </c>
      <c r="S331" s="144"/>
      <c r="T331" s="189" t="s">
        <v>871</v>
      </c>
      <c r="U331" s="470" t="s">
        <v>2372</v>
      </c>
      <c r="V331" s="472"/>
      <c r="W331" s="304" t="s">
        <v>3040</v>
      </c>
      <c r="X331" s="302" t="s">
        <v>3041</v>
      </c>
      <c r="Y331" s="90">
        <v>1</v>
      </c>
    </row>
    <row r="332" spans="1:25" ht="30.6" customHeight="1" x14ac:dyDescent="0.2">
      <c r="A332" s="90">
        <v>331</v>
      </c>
      <c r="B332" s="115" t="s">
        <v>568</v>
      </c>
      <c r="C332" s="115" t="s">
        <v>578</v>
      </c>
      <c r="D332" s="191" t="s">
        <v>5714</v>
      </c>
      <c r="E332" s="328" t="s">
        <v>4436</v>
      </c>
      <c r="F332" s="290" t="s">
        <v>765</v>
      </c>
      <c r="G332" s="285" t="s">
        <v>595</v>
      </c>
      <c r="H332" s="290" t="s">
        <v>380</v>
      </c>
      <c r="I332" s="290" t="s">
        <v>546</v>
      </c>
      <c r="J332" s="295" t="s">
        <v>4089</v>
      </c>
      <c r="K332" s="372">
        <v>0</v>
      </c>
      <c r="L332" s="372">
        <v>90</v>
      </c>
      <c r="M332" s="295" t="s">
        <v>1508</v>
      </c>
      <c r="N332" s="372">
        <v>2024</v>
      </c>
      <c r="O332" s="461" t="s">
        <v>381</v>
      </c>
      <c r="P332" s="93" t="str">
        <f t="shared" si="5"/>
        <v>I</v>
      </c>
      <c r="Q332" s="93" t="s">
        <v>108</v>
      </c>
      <c r="R332" s="151" t="s">
        <v>1213</v>
      </c>
      <c r="S332" s="144"/>
      <c r="T332" s="189" t="s">
        <v>871</v>
      </c>
      <c r="U332" s="470" t="s">
        <v>2372</v>
      </c>
      <c r="V332" s="472"/>
      <c r="W332" s="503" t="s">
        <v>3042</v>
      </c>
      <c r="X332" s="468" t="s">
        <v>3043</v>
      </c>
      <c r="Y332" s="90">
        <v>7</v>
      </c>
    </row>
    <row r="333" spans="1:25" ht="30.6" customHeight="1" x14ac:dyDescent="0.2">
      <c r="A333" s="90">
        <v>332</v>
      </c>
      <c r="B333" s="115" t="s">
        <v>568</v>
      </c>
      <c r="C333" s="115" t="s">
        <v>578</v>
      </c>
      <c r="D333" s="191" t="s">
        <v>6367</v>
      </c>
      <c r="E333" s="328" t="s">
        <v>4397</v>
      </c>
      <c r="F333" s="290" t="s">
        <v>383</v>
      </c>
      <c r="G333" s="285" t="s">
        <v>474</v>
      </c>
      <c r="H333" s="290" t="s">
        <v>1714</v>
      </c>
      <c r="I333" s="290" t="s">
        <v>4398</v>
      </c>
      <c r="J333" s="295" t="s">
        <v>546</v>
      </c>
      <c r="K333" s="295" t="s">
        <v>546</v>
      </c>
      <c r="L333" s="295" t="s">
        <v>546</v>
      </c>
      <c r="M333" s="295" t="s">
        <v>1488</v>
      </c>
      <c r="N333" s="372">
        <v>2023</v>
      </c>
      <c r="O333" s="462" t="s">
        <v>382</v>
      </c>
      <c r="P333" s="93" t="str">
        <f t="shared" si="5"/>
        <v>I</v>
      </c>
      <c r="Q333" s="93" t="s">
        <v>108</v>
      </c>
      <c r="R333" s="151" t="s">
        <v>1213</v>
      </c>
      <c r="S333" s="144"/>
      <c r="T333" s="189" t="s">
        <v>816</v>
      </c>
      <c r="U333" s="501" t="s">
        <v>3044</v>
      </c>
      <c r="V333" s="302" t="s">
        <v>3045</v>
      </c>
      <c r="W333" s="304" t="s">
        <v>3046</v>
      </c>
      <c r="X333" s="302" t="s">
        <v>3047</v>
      </c>
      <c r="Y333" s="90">
        <v>5</v>
      </c>
    </row>
    <row r="334" spans="1:25" ht="30.6" customHeight="1" x14ac:dyDescent="0.2">
      <c r="A334" s="90">
        <v>333</v>
      </c>
      <c r="B334" s="115" t="s">
        <v>568</v>
      </c>
      <c r="C334" s="115" t="s">
        <v>578</v>
      </c>
      <c r="D334" s="191" t="s">
        <v>6367</v>
      </c>
      <c r="E334" s="328" t="s">
        <v>4399</v>
      </c>
      <c r="F334" s="290" t="s">
        <v>383</v>
      </c>
      <c r="G334" s="285" t="s">
        <v>595</v>
      </c>
      <c r="H334" s="290" t="s">
        <v>1715</v>
      </c>
      <c r="I334" s="285" t="s">
        <v>546</v>
      </c>
      <c r="J334" s="295" t="s">
        <v>1487</v>
      </c>
      <c r="K334" s="373">
        <v>1750000</v>
      </c>
      <c r="L334" s="373">
        <v>250000</v>
      </c>
      <c r="M334" s="295" t="s">
        <v>1497</v>
      </c>
      <c r="N334" s="372">
        <v>2026</v>
      </c>
      <c r="O334" s="461" t="s">
        <v>384</v>
      </c>
      <c r="P334" s="93" t="str">
        <f t="shared" si="5"/>
        <v>I</v>
      </c>
      <c r="Q334" s="93" t="s">
        <v>108</v>
      </c>
      <c r="R334" s="151" t="s">
        <v>1213</v>
      </c>
      <c r="S334" s="144"/>
      <c r="T334" s="189" t="s">
        <v>816</v>
      </c>
      <c r="U334" s="501" t="s">
        <v>3044</v>
      </c>
      <c r="V334" s="302" t="s">
        <v>3048</v>
      </c>
      <c r="W334" s="503" t="s">
        <v>3049</v>
      </c>
      <c r="X334" s="468" t="s">
        <v>3050</v>
      </c>
      <c r="Y334" s="90">
        <v>10</v>
      </c>
    </row>
    <row r="335" spans="1:25" ht="30.6" customHeight="1" x14ac:dyDescent="0.2">
      <c r="A335" s="90">
        <v>334</v>
      </c>
      <c r="B335" s="115" t="s">
        <v>568</v>
      </c>
      <c r="C335" s="115" t="s">
        <v>578</v>
      </c>
      <c r="D335" s="191" t="s">
        <v>6368</v>
      </c>
      <c r="E335" s="328" t="s">
        <v>4400</v>
      </c>
      <c r="F335" s="290" t="s">
        <v>741</v>
      </c>
      <c r="G335" s="285" t="s">
        <v>474</v>
      </c>
      <c r="H335" s="290" t="s">
        <v>385</v>
      </c>
      <c r="I335" s="290" t="s">
        <v>4401</v>
      </c>
      <c r="J335" s="295" t="s">
        <v>546</v>
      </c>
      <c r="K335" s="295" t="s">
        <v>546</v>
      </c>
      <c r="L335" s="295" t="s">
        <v>546</v>
      </c>
      <c r="M335" s="295" t="s">
        <v>1488</v>
      </c>
      <c r="N335" s="372">
        <v>2021</v>
      </c>
      <c r="O335" s="461" t="s">
        <v>386</v>
      </c>
      <c r="P335" s="93" t="str">
        <f t="shared" si="5"/>
        <v>I</v>
      </c>
      <c r="Q335" s="93" t="s">
        <v>108</v>
      </c>
      <c r="R335" s="150" t="s">
        <v>1233</v>
      </c>
      <c r="S335" s="144"/>
      <c r="T335" s="189"/>
      <c r="U335" s="502" t="s">
        <v>3559</v>
      </c>
      <c r="V335" s="472"/>
      <c r="W335" s="304" t="s">
        <v>3051</v>
      </c>
      <c r="X335" s="302" t="s">
        <v>3052</v>
      </c>
      <c r="Y335" s="90">
        <v>1</v>
      </c>
    </row>
    <row r="336" spans="1:25" ht="30.6" customHeight="1" x14ac:dyDescent="0.2">
      <c r="A336" s="90">
        <v>335</v>
      </c>
      <c r="B336" s="115" t="s">
        <v>568</v>
      </c>
      <c r="C336" s="115" t="s">
        <v>578</v>
      </c>
      <c r="D336" s="191" t="s">
        <v>6368</v>
      </c>
      <c r="E336" s="328" t="s">
        <v>4402</v>
      </c>
      <c r="F336" s="290" t="s">
        <v>741</v>
      </c>
      <c r="G336" s="285" t="s">
        <v>595</v>
      </c>
      <c r="H336" s="290" t="s">
        <v>1716</v>
      </c>
      <c r="I336" s="285" t="s">
        <v>546</v>
      </c>
      <c r="J336" s="295" t="s">
        <v>4089</v>
      </c>
      <c r="K336" s="372">
        <v>0</v>
      </c>
      <c r="L336" s="372">
        <v>100</v>
      </c>
      <c r="M336" s="295" t="s">
        <v>1488</v>
      </c>
      <c r="N336" s="372">
        <v>2025</v>
      </c>
      <c r="O336" s="461" t="s">
        <v>387</v>
      </c>
      <c r="P336" s="93" t="str">
        <f t="shared" si="5"/>
        <v>I</v>
      </c>
      <c r="Q336" s="93" t="s">
        <v>108</v>
      </c>
      <c r="R336" s="150" t="s">
        <v>1233</v>
      </c>
      <c r="S336" s="144"/>
      <c r="T336" s="189"/>
      <c r="U336" s="502" t="s">
        <v>3559</v>
      </c>
      <c r="V336" s="302" t="s">
        <v>3053</v>
      </c>
      <c r="W336" s="304" t="s">
        <v>3054</v>
      </c>
      <c r="X336" s="302" t="s">
        <v>3055</v>
      </c>
      <c r="Y336" s="90">
        <v>9</v>
      </c>
    </row>
    <row r="337" spans="1:25" ht="30.6" customHeight="1" x14ac:dyDescent="0.2">
      <c r="A337" s="90">
        <v>336</v>
      </c>
      <c r="B337" s="115" t="s">
        <v>568</v>
      </c>
      <c r="C337" s="115" t="s">
        <v>578</v>
      </c>
      <c r="D337" s="191" t="s">
        <v>6369</v>
      </c>
      <c r="E337" s="328" t="s">
        <v>4403</v>
      </c>
      <c r="F337" s="290" t="s">
        <v>742</v>
      </c>
      <c r="G337" s="285" t="s">
        <v>595</v>
      </c>
      <c r="H337" s="290" t="s">
        <v>1717</v>
      </c>
      <c r="I337" s="290" t="s">
        <v>546</v>
      </c>
      <c r="J337" s="295" t="s">
        <v>1487</v>
      </c>
      <c r="K337" s="372">
        <v>0</v>
      </c>
      <c r="L337" s="373">
        <v>7500</v>
      </c>
      <c r="M337" s="295" t="s">
        <v>1488</v>
      </c>
      <c r="N337" s="372">
        <v>2023</v>
      </c>
      <c r="O337" s="461" t="s">
        <v>388</v>
      </c>
      <c r="P337" s="93" t="str">
        <f t="shared" si="5"/>
        <v>I</v>
      </c>
      <c r="Q337" s="93" t="s">
        <v>108</v>
      </c>
      <c r="R337" s="150" t="s">
        <v>1218</v>
      </c>
      <c r="S337" s="144"/>
      <c r="T337" s="189" t="s">
        <v>864</v>
      </c>
      <c r="U337" s="470" t="s">
        <v>3056</v>
      </c>
      <c r="V337" s="302" t="s">
        <v>3057</v>
      </c>
      <c r="W337" s="304" t="s">
        <v>3058</v>
      </c>
      <c r="X337" s="302" t="s">
        <v>3059</v>
      </c>
      <c r="Y337" s="90">
        <v>5</v>
      </c>
    </row>
    <row r="338" spans="1:25" ht="30.6" customHeight="1" x14ac:dyDescent="0.2">
      <c r="A338" s="90">
        <v>337</v>
      </c>
      <c r="B338" s="115" t="s">
        <v>568</v>
      </c>
      <c r="C338" s="115" t="s">
        <v>578</v>
      </c>
      <c r="D338" s="191" t="s">
        <v>6369</v>
      </c>
      <c r="E338" s="328" t="s">
        <v>4404</v>
      </c>
      <c r="F338" s="290" t="s">
        <v>742</v>
      </c>
      <c r="G338" s="285" t="s">
        <v>595</v>
      </c>
      <c r="H338" s="290" t="s">
        <v>1718</v>
      </c>
      <c r="I338" s="285" t="s">
        <v>546</v>
      </c>
      <c r="J338" s="295" t="s">
        <v>1487</v>
      </c>
      <c r="K338" s="373">
        <v>7500</v>
      </c>
      <c r="L338" s="373">
        <v>30000</v>
      </c>
      <c r="M338" s="295" t="s">
        <v>1497</v>
      </c>
      <c r="N338" s="372">
        <v>2026</v>
      </c>
      <c r="O338" s="308" t="s">
        <v>3723</v>
      </c>
      <c r="P338" s="93" t="str">
        <f t="shared" si="5"/>
        <v>I</v>
      </c>
      <c r="Q338" s="93" t="s">
        <v>108</v>
      </c>
      <c r="R338" s="150" t="s">
        <v>1218</v>
      </c>
      <c r="S338" s="144"/>
      <c r="T338" s="189" t="s">
        <v>864</v>
      </c>
      <c r="U338" s="470" t="s">
        <v>3056</v>
      </c>
      <c r="V338" s="302" t="s">
        <v>3060</v>
      </c>
      <c r="W338" s="304" t="s">
        <v>3061</v>
      </c>
      <c r="X338" s="302" t="s">
        <v>3721</v>
      </c>
      <c r="Y338" s="90">
        <v>10</v>
      </c>
    </row>
    <row r="339" spans="1:25" ht="30.6" customHeight="1" x14ac:dyDescent="0.2">
      <c r="A339" s="90">
        <v>338</v>
      </c>
      <c r="B339" s="115" t="s">
        <v>568</v>
      </c>
      <c r="C339" s="115" t="s">
        <v>578</v>
      </c>
      <c r="D339" s="191" t="s">
        <v>6369</v>
      </c>
      <c r="E339" s="328" t="s">
        <v>4405</v>
      </c>
      <c r="F339" s="290" t="s">
        <v>742</v>
      </c>
      <c r="G339" s="285" t="s">
        <v>595</v>
      </c>
      <c r="H339" s="290" t="s">
        <v>1720</v>
      </c>
      <c r="I339" s="290" t="s">
        <v>546</v>
      </c>
      <c r="J339" s="295" t="s">
        <v>1487</v>
      </c>
      <c r="K339" s="372">
        <v>0</v>
      </c>
      <c r="L339" s="373">
        <v>1000</v>
      </c>
      <c r="M339" s="295" t="s">
        <v>1488</v>
      </c>
      <c r="N339" s="372">
        <v>2023</v>
      </c>
      <c r="O339" s="308" t="s">
        <v>165</v>
      </c>
      <c r="P339" s="93" t="str">
        <f t="shared" si="5"/>
        <v>I</v>
      </c>
      <c r="Q339" s="93" t="s">
        <v>108</v>
      </c>
      <c r="R339" s="150" t="s">
        <v>1218</v>
      </c>
      <c r="S339" s="144"/>
      <c r="T339" s="189" t="s">
        <v>864</v>
      </c>
      <c r="U339" s="470" t="s">
        <v>3056</v>
      </c>
      <c r="V339" s="302" t="s">
        <v>3062</v>
      </c>
      <c r="W339" s="304" t="s">
        <v>3063</v>
      </c>
      <c r="X339" s="302" t="s">
        <v>3064</v>
      </c>
      <c r="Y339" s="90">
        <v>5</v>
      </c>
    </row>
    <row r="340" spans="1:25" ht="30.6" customHeight="1" x14ac:dyDescent="0.2">
      <c r="A340" s="90">
        <v>339</v>
      </c>
      <c r="B340" s="115" t="s">
        <v>568</v>
      </c>
      <c r="C340" s="115" t="s">
        <v>578</v>
      </c>
      <c r="D340" s="191" t="s">
        <v>6369</v>
      </c>
      <c r="E340" s="328" t="s">
        <v>4406</v>
      </c>
      <c r="F340" s="290" t="s">
        <v>742</v>
      </c>
      <c r="G340" s="285" t="s">
        <v>595</v>
      </c>
      <c r="H340" s="290" t="s">
        <v>1719</v>
      </c>
      <c r="I340" s="285" t="s">
        <v>546</v>
      </c>
      <c r="J340" s="295" t="s">
        <v>1487</v>
      </c>
      <c r="K340" s="373">
        <v>1000</v>
      </c>
      <c r="L340" s="373">
        <v>5000</v>
      </c>
      <c r="M340" s="295" t="s">
        <v>1497</v>
      </c>
      <c r="N340" s="372">
        <v>2026</v>
      </c>
      <c r="O340" s="308" t="s">
        <v>3722</v>
      </c>
      <c r="P340" s="93" t="str">
        <f t="shared" si="5"/>
        <v>I</v>
      </c>
      <c r="Q340" s="93" t="s">
        <v>108</v>
      </c>
      <c r="R340" s="150" t="s">
        <v>1218</v>
      </c>
      <c r="S340" s="144"/>
      <c r="T340" s="189" t="s">
        <v>864</v>
      </c>
      <c r="U340" s="470" t="s">
        <v>3056</v>
      </c>
      <c r="V340" s="302" t="s">
        <v>3065</v>
      </c>
      <c r="W340" s="304" t="s">
        <v>3066</v>
      </c>
      <c r="X340" s="302" t="s">
        <v>3067</v>
      </c>
      <c r="Y340" s="90">
        <v>10</v>
      </c>
    </row>
    <row r="341" spans="1:25" ht="30.6" customHeight="1" x14ac:dyDescent="0.2">
      <c r="A341" s="90">
        <v>340</v>
      </c>
      <c r="B341" s="115" t="s">
        <v>568</v>
      </c>
      <c r="C341" s="115" t="s">
        <v>578</v>
      </c>
      <c r="D341" s="191" t="s">
        <v>5721</v>
      </c>
      <c r="E341" s="328" t="s">
        <v>4407</v>
      </c>
      <c r="F341" s="285" t="s">
        <v>639</v>
      </c>
      <c r="G341" s="285" t="s">
        <v>474</v>
      </c>
      <c r="H341" s="290" t="s">
        <v>1721</v>
      </c>
      <c r="I341" s="290" t="s">
        <v>4408</v>
      </c>
      <c r="J341" s="295" t="s">
        <v>546</v>
      </c>
      <c r="K341" s="295" t="s">
        <v>546</v>
      </c>
      <c r="L341" s="295" t="s">
        <v>546</v>
      </c>
      <c r="M341" s="295" t="s">
        <v>1488</v>
      </c>
      <c r="N341" s="372">
        <v>2021</v>
      </c>
      <c r="O341" s="461" t="s">
        <v>6177</v>
      </c>
      <c r="P341" s="93" t="str">
        <f t="shared" si="5"/>
        <v>I</v>
      </c>
      <c r="Q341" s="93" t="s">
        <v>108</v>
      </c>
      <c r="R341" s="151" t="s">
        <v>1213</v>
      </c>
      <c r="S341" s="144"/>
      <c r="T341" s="189" t="s">
        <v>819</v>
      </c>
      <c r="U341" s="470" t="s">
        <v>2372</v>
      </c>
      <c r="V341" s="472"/>
      <c r="W341" s="302" t="s">
        <v>3068</v>
      </c>
      <c r="X341" s="302" t="s">
        <v>6176</v>
      </c>
      <c r="Y341" s="90">
        <v>1</v>
      </c>
    </row>
    <row r="342" spans="1:25" ht="30.6" customHeight="1" x14ac:dyDescent="0.2">
      <c r="A342" s="90">
        <v>341</v>
      </c>
      <c r="B342" s="115" t="s">
        <v>568</v>
      </c>
      <c r="C342" s="115" t="s">
        <v>578</v>
      </c>
      <c r="D342" s="191" t="s">
        <v>5721</v>
      </c>
      <c r="E342" s="328" t="s">
        <v>4409</v>
      </c>
      <c r="F342" s="285" t="s">
        <v>639</v>
      </c>
      <c r="G342" s="285" t="s">
        <v>595</v>
      </c>
      <c r="H342" s="290" t="s">
        <v>389</v>
      </c>
      <c r="I342" s="290" t="s">
        <v>546</v>
      </c>
      <c r="J342" s="295" t="s">
        <v>1487</v>
      </c>
      <c r="K342" s="372">
        <v>0</v>
      </c>
      <c r="L342" s="373">
        <v>1650000</v>
      </c>
      <c r="M342" s="295" t="s">
        <v>1488</v>
      </c>
      <c r="N342" s="372">
        <v>2022</v>
      </c>
      <c r="O342" s="461" t="s">
        <v>5570</v>
      </c>
      <c r="P342" s="93" t="str">
        <f t="shared" si="5"/>
        <v>I</v>
      </c>
      <c r="Q342" s="93" t="s">
        <v>108</v>
      </c>
      <c r="R342" s="151" t="s">
        <v>1213</v>
      </c>
      <c r="S342" s="144"/>
      <c r="T342" s="189" t="s">
        <v>819</v>
      </c>
      <c r="U342" s="470" t="s">
        <v>2372</v>
      </c>
      <c r="V342" s="302" t="s">
        <v>5569</v>
      </c>
      <c r="W342" s="302" t="s">
        <v>5572</v>
      </c>
      <c r="X342" s="302" t="s">
        <v>3072</v>
      </c>
      <c r="Y342" s="90">
        <v>3</v>
      </c>
    </row>
    <row r="343" spans="1:25" ht="30.6" customHeight="1" x14ac:dyDescent="0.2">
      <c r="A343" s="90">
        <v>342</v>
      </c>
      <c r="B343" s="115" t="s">
        <v>568</v>
      </c>
      <c r="C343" s="115" t="s">
        <v>578</v>
      </c>
      <c r="D343" s="191" t="s">
        <v>5721</v>
      </c>
      <c r="E343" s="328" t="s">
        <v>4410</v>
      </c>
      <c r="F343" s="285" t="s">
        <v>639</v>
      </c>
      <c r="G343" s="285" t="s">
        <v>595</v>
      </c>
      <c r="H343" s="290" t="s">
        <v>1722</v>
      </c>
      <c r="I343" s="290" t="s">
        <v>546</v>
      </c>
      <c r="J343" s="295" t="s">
        <v>1487</v>
      </c>
      <c r="K343" s="373">
        <v>1650000</v>
      </c>
      <c r="L343" s="373">
        <v>6600000</v>
      </c>
      <c r="M343" s="295" t="s">
        <v>1488</v>
      </c>
      <c r="N343" s="372">
        <v>2024</v>
      </c>
      <c r="O343" s="461" t="s">
        <v>5571</v>
      </c>
      <c r="P343" s="93" t="str">
        <f t="shared" si="5"/>
        <v>I</v>
      </c>
      <c r="Q343" s="93" t="s">
        <v>108</v>
      </c>
      <c r="R343" s="151" t="s">
        <v>1213</v>
      </c>
      <c r="S343" s="144"/>
      <c r="T343" s="189" t="s">
        <v>819</v>
      </c>
      <c r="U343" s="301" t="s">
        <v>2372</v>
      </c>
      <c r="V343" s="302" t="s">
        <v>5569</v>
      </c>
      <c r="W343" s="472" t="s">
        <v>5572</v>
      </c>
      <c r="X343" s="302" t="s">
        <v>3073</v>
      </c>
      <c r="Y343" s="90">
        <v>7</v>
      </c>
    </row>
    <row r="344" spans="1:25" ht="30.6" customHeight="1" x14ac:dyDescent="0.2">
      <c r="A344" s="90">
        <v>343</v>
      </c>
      <c r="B344" s="115" t="s">
        <v>568</v>
      </c>
      <c r="C344" s="115" t="s">
        <v>578</v>
      </c>
      <c r="D344" s="191" t="s">
        <v>5723</v>
      </c>
      <c r="E344" s="328" t="s">
        <v>4411</v>
      </c>
      <c r="F344" s="290" t="s">
        <v>743</v>
      </c>
      <c r="G344" s="285" t="s">
        <v>474</v>
      </c>
      <c r="H344" s="290" t="s">
        <v>1725</v>
      </c>
      <c r="I344" s="290" t="s">
        <v>4412</v>
      </c>
      <c r="J344" s="295" t="s">
        <v>546</v>
      </c>
      <c r="K344" s="295" t="s">
        <v>546</v>
      </c>
      <c r="L344" s="295" t="s">
        <v>546</v>
      </c>
      <c r="M344" s="295" t="s">
        <v>1485</v>
      </c>
      <c r="N344" s="372">
        <v>2023</v>
      </c>
      <c r="O344" s="308" t="s">
        <v>166</v>
      </c>
      <c r="P344" s="93" t="str">
        <f t="shared" si="5"/>
        <v>I</v>
      </c>
      <c r="Q344" s="93" t="s">
        <v>108</v>
      </c>
      <c r="R344" s="151" t="s">
        <v>1213</v>
      </c>
      <c r="S344" s="144"/>
      <c r="T344" s="189" t="s">
        <v>817</v>
      </c>
      <c r="U344" s="301" t="s">
        <v>2372</v>
      </c>
      <c r="V344" s="302"/>
      <c r="W344" s="304" t="s">
        <v>3074</v>
      </c>
      <c r="X344" s="302" t="s">
        <v>3075</v>
      </c>
      <c r="Y344" s="90">
        <v>4</v>
      </c>
    </row>
    <row r="345" spans="1:25" ht="30.6" customHeight="1" x14ac:dyDescent="0.2">
      <c r="A345" s="90">
        <v>344</v>
      </c>
      <c r="B345" s="115" t="s">
        <v>568</v>
      </c>
      <c r="C345" s="115" t="s">
        <v>578</v>
      </c>
      <c r="D345" s="191" t="s">
        <v>5723</v>
      </c>
      <c r="E345" s="328" t="s">
        <v>4413</v>
      </c>
      <c r="F345" s="290" t="s">
        <v>743</v>
      </c>
      <c r="G345" s="285" t="s">
        <v>595</v>
      </c>
      <c r="H345" s="290" t="s">
        <v>392</v>
      </c>
      <c r="I345" s="290" t="s">
        <v>546</v>
      </c>
      <c r="J345" s="445" t="s">
        <v>1487</v>
      </c>
      <c r="K345" s="449">
        <v>0</v>
      </c>
      <c r="L345" s="449">
        <v>13</v>
      </c>
      <c r="M345" s="445" t="s">
        <v>1485</v>
      </c>
      <c r="N345" s="449">
        <v>2024</v>
      </c>
      <c r="O345" s="461" t="s">
        <v>391</v>
      </c>
      <c r="P345" s="93" t="str">
        <f t="shared" si="5"/>
        <v>I</v>
      </c>
      <c r="Q345" s="93" t="s">
        <v>108</v>
      </c>
      <c r="R345" s="151" t="s">
        <v>1213</v>
      </c>
      <c r="S345" s="144"/>
      <c r="T345" s="189" t="s">
        <v>817</v>
      </c>
      <c r="U345" s="301" t="s">
        <v>2372</v>
      </c>
      <c r="V345" s="302"/>
      <c r="W345" s="304" t="s">
        <v>3076</v>
      </c>
      <c r="X345" s="303" t="s">
        <v>3077</v>
      </c>
      <c r="Y345" s="90">
        <v>6</v>
      </c>
    </row>
    <row r="346" spans="1:25" ht="30.6" customHeight="1" x14ac:dyDescent="0.2">
      <c r="A346" s="90">
        <v>345</v>
      </c>
      <c r="B346" s="115" t="s">
        <v>568</v>
      </c>
      <c r="C346" s="115" t="s">
        <v>578</v>
      </c>
      <c r="D346" s="191" t="s">
        <v>5723</v>
      </c>
      <c r="E346" s="328" t="s">
        <v>4414</v>
      </c>
      <c r="F346" s="290" t="s">
        <v>743</v>
      </c>
      <c r="G346" s="285" t="s">
        <v>595</v>
      </c>
      <c r="H346" s="290" t="s">
        <v>390</v>
      </c>
      <c r="I346" s="285" t="s">
        <v>546</v>
      </c>
      <c r="J346" s="295" t="s">
        <v>1487</v>
      </c>
      <c r="K346" s="372">
        <v>13</v>
      </c>
      <c r="L346" s="372">
        <v>37</v>
      </c>
      <c r="M346" s="295" t="s">
        <v>1497</v>
      </c>
      <c r="N346" s="372">
        <v>2026</v>
      </c>
      <c r="O346" s="308" t="s">
        <v>167</v>
      </c>
      <c r="P346" s="93" t="str">
        <f t="shared" si="5"/>
        <v>I</v>
      </c>
      <c r="Q346" s="93" t="s">
        <v>108</v>
      </c>
      <c r="R346" s="151" t="s">
        <v>1213</v>
      </c>
      <c r="S346" s="144"/>
      <c r="T346" s="189" t="s">
        <v>817</v>
      </c>
      <c r="U346" s="301" t="s">
        <v>2372</v>
      </c>
      <c r="V346" s="302" t="s">
        <v>3078</v>
      </c>
      <c r="W346" s="304" t="s">
        <v>3079</v>
      </c>
      <c r="X346" s="302" t="s">
        <v>3080</v>
      </c>
      <c r="Y346" s="90">
        <v>10</v>
      </c>
    </row>
    <row r="347" spans="1:25" ht="30.6" customHeight="1" x14ac:dyDescent="0.2">
      <c r="A347" s="90">
        <v>346</v>
      </c>
      <c r="B347" s="115" t="s">
        <v>568</v>
      </c>
      <c r="C347" s="115" t="s">
        <v>578</v>
      </c>
      <c r="D347" s="191" t="s">
        <v>5724</v>
      </c>
      <c r="E347" s="328" t="s">
        <v>4415</v>
      </c>
      <c r="F347" s="290" t="s">
        <v>744</v>
      </c>
      <c r="G347" s="285" t="s">
        <v>474</v>
      </c>
      <c r="H347" s="290" t="s">
        <v>1726</v>
      </c>
      <c r="I347" s="290" t="s">
        <v>4416</v>
      </c>
      <c r="J347" s="295" t="s">
        <v>546</v>
      </c>
      <c r="K347" s="295" t="s">
        <v>546</v>
      </c>
      <c r="L347" s="295" t="s">
        <v>546</v>
      </c>
      <c r="M347" s="295" t="s">
        <v>1488</v>
      </c>
      <c r="N347" s="372">
        <v>2022</v>
      </c>
      <c r="O347" s="462" t="s">
        <v>168</v>
      </c>
      <c r="P347" s="93" t="str">
        <f t="shared" si="5"/>
        <v>I</v>
      </c>
      <c r="Q347" s="93" t="s">
        <v>108</v>
      </c>
      <c r="R347" s="151" t="s">
        <v>1213</v>
      </c>
      <c r="S347" s="144"/>
      <c r="T347" s="189" t="s">
        <v>859</v>
      </c>
      <c r="U347" s="301" t="s">
        <v>2424</v>
      </c>
      <c r="V347" s="302" t="s">
        <v>3081</v>
      </c>
      <c r="W347" s="304" t="s">
        <v>3082</v>
      </c>
      <c r="X347" s="302" t="s">
        <v>3083</v>
      </c>
      <c r="Y347" s="90">
        <v>3</v>
      </c>
    </row>
    <row r="348" spans="1:25" ht="30.6" customHeight="1" x14ac:dyDescent="0.2">
      <c r="A348" s="90">
        <v>347</v>
      </c>
      <c r="B348" s="115" t="s">
        <v>568</v>
      </c>
      <c r="C348" s="115" t="s">
        <v>578</v>
      </c>
      <c r="D348" s="191" t="s">
        <v>5724</v>
      </c>
      <c r="E348" s="328" t="s">
        <v>4417</v>
      </c>
      <c r="F348" s="290" t="s">
        <v>744</v>
      </c>
      <c r="G348" s="285" t="s">
        <v>595</v>
      </c>
      <c r="H348" s="290" t="s">
        <v>1727</v>
      </c>
      <c r="I348" s="285" t="s">
        <v>546</v>
      </c>
      <c r="J348" s="295" t="s">
        <v>4089</v>
      </c>
      <c r="K348" s="372">
        <v>0</v>
      </c>
      <c r="L348" s="372">
        <v>70</v>
      </c>
      <c r="M348" s="295" t="s">
        <v>1497</v>
      </c>
      <c r="N348" s="372">
        <v>2026</v>
      </c>
      <c r="O348" s="308" t="s">
        <v>169</v>
      </c>
      <c r="P348" s="93" t="str">
        <f t="shared" si="5"/>
        <v>I</v>
      </c>
      <c r="Q348" s="93" t="s">
        <v>108</v>
      </c>
      <c r="R348" s="151" t="s">
        <v>1213</v>
      </c>
      <c r="S348" s="144"/>
      <c r="T348" s="189" t="s">
        <v>859</v>
      </c>
      <c r="U348" s="301" t="s">
        <v>2424</v>
      </c>
      <c r="V348" s="302" t="s">
        <v>3084</v>
      </c>
      <c r="W348" s="304" t="s">
        <v>3085</v>
      </c>
      <c r="X348" s="302" t="s">
        <v>3086</v>
      </c>
      <c r="Y348" s="90">
        <v>10</v>
      </c>
    </row>
    <row r="349" spans="1:25" ht="30.6" customHeight="1" x14ac:dyDescent="0.2">
      <c r="A349" s="90">
        <v>348</v>
      </c>
      <c r="B349" s="115" t="s">
        <v>568</v>
      </c>
      <c r="C349" s="115" t="s">
        <v>578</v>
      </c>
      <c r="D349" s="191" t="s">
        <v>5725</v>
      </c>
      <c r="E349" s="328" t="s">
        <v>4418</v>
      </c>
      <c r="F349" s="290" t="s">
        <v>745</v>
      </c>
      <c r="G349" s="285" t="s">
        <v>595</v>
      </c>
      <c r="H349" s="290" t="s">
        <v>818</v>
      </c>
      <c r="I349" s="290" t="s">
        <v>546</v>
      </c>
      <c r="J349" s="295" t="s">
        <v>1487</v>
      </c>
      <c r="K349" s="372">
        <v>0</v>
      </c>
      <c r="L349" s="372">
        <v>22</v>
      </c>
      <c r="M349" s="295" t="s">
        <v>1485</v>
      </c>
      <c r="N349" s="372">
        <v>2025</v>
      </c>
      <c r="O349" s="308" t="s">
        <v>170</v>
      </c>
      <c r="P349" s="93" t="str">
        <f t="shared" si="5"/>
        <v>I</v>
      </c>
      <c r="Q349" s="93" t="s">
        <v>108</v>
      </c>
      <c r="R349" s="151" t="s">
        <v>1213</v>
      </c>
      <c r="S349" s="144"/>
      <c r="T349" s="189" t="s">
        <v>818</v>
      </c>
      <c r="U349" s="301" t="s">
        <v>3087</v>
      </c>
      <c r="V349" s="302"/>
      <c r="W349" s="304" t="s">
        <v>3088</v>
      </c>
      <c r="X349" s="302" t="s">
        <v>3089</v>
      </c>
      <c r="Y349" s="90">
        <v>8</v>
      </c>
    </row>
    <row r="350" spans="1:25" ht="30.6" customHeight="1" x14ac:dyDescent="0.2">
      <c r="A350" s="90">
        <v>349</v>
      </c>
      <c r="B350" s="115" t="s">
        <v>568</v>
      </c>
      <c r="C350" s="115" t="s">
        <v>578</v>
      </c>
      <c r="D350" s="191" t="s">
        <v>5734</v>
      </c>
      <c r="E350" s="328" t="s">
        <v>4419</v>
      </c>
      <c r="F350" s="290" t="s">
        <v>393</v>
      </c>
      <c r="G350" s="285" t="s">
        <v>474</v>
      </c>
      <c r="H350" s="290" t="s">
        <v>394</v>
      </c>
      <c r="I350" s="290" t="s">
        <v>395</v>
      </c>
      <c r="J350" s="295" t="s">
        <v>546</v>
      </c>
      <c r="K350" s="295" t="s">
        <v>546</v>
      </c>
      <c r="L350" s="295" t="s">
        <v>546</v>
      </c>
      <c r="M350" s="295" t="s">
        <v>1497</v>
      </c>
      <c r="N350" s="372">
        <v>2022</v>
      </c>
      <c r="O350" s="461" t="s">
        <v>598</v>
      </c>
      <c r="P350" s="93" t="str">
        <f t="shared" si="5"/>
        <v>R</v>
      </c>
      <c r="Q350" s="93" t="s">
        <v>108</v>
      </c>
      <c r="R350" s="151" t="s">
        <v>1212</v>
      </c>
      <c r="S350" s="144"/>
      <c r="T350" s="189"/>
      <c r="U350" s="301" t="s">
        <v>2467</v>
      </c>
      <c r="V350" s="302" t="s">
        <v>3090</v>
      </c>
      <c r="W350" s="304" t="s">
        <v>3091</v>
      </c>
      <c r="X350" s="302" t="s">
        <v>3092</v>
      </c>
      <c r="Y350" s="90">
        <v>2</v>
      </c>
    </row>
    <row r="351" spans="1:25" ht="30.6" customHeight="1" x14ac:dyDescent="0.2">
      <c r="A351" s="90">
        <v>350</v>
      </c>
      <c r="B351" s="115" t="s">
        <v>568</v>
      </c>
      <c r="C351" s="115" t="s">
        <v>578</v>
      </c>
      <c r="D351" s="191" t="s">
        <v>5726</v>
      </c>
      <c r="E351" s="328" t="s">
        <v>4420</v>
      </c>
      <c r="F351" s="290" t="s">
        <v>396</v>
      </c>
      <c r="G351" s="285" t="s">
        <v>474</v>
      </c>
      <c r="H351" s="290" t="s">
        <v>397</v>
      </c>
      <c r="I351" s="290" t="s">
        <v>4421</v>
      </c>
      <c r="J351" s="295" t="s">
        <v>1487</v>
      </c>
      <c r="K351" s="372">
        <v>0</v>
      </c>
      <c r="L351" s="373">
        <v>2000000000</v>
      </c>
      <c r="M351" s="295" t="s">
        <v>1508</v>
      </c>
      <c r="N351" s="372">
        <v>2023</v>
      </c>
      <c r="O351" s="461" t="s">
        <v>1728</v>
      </c>
      <c r="P351" s="93" t="str">
        <f t="shared" si="5"/>
        <v>I</v>
      </c>
      <c r="Q351" s="93" t="s">
        <v>108</v>
      </c>
      <c r="R351" s="150" t="s">
        <v>1212</v>
      </c>
      <c r="S351" s="144"/>
      <c r="T351" s="189" t="s">
        <v>767</v>
      </c>
      <c r="U351" s="301" t="s">
        <v>2467</v>
      </c>
      <c r="V351" s="303" t="s">
        <v>3093</v>
      </c>
      <c r="W351" s="304" t="s">
        <v>3094</v>
      </c>
      <c r="X351" s="302" t="s">
        <v>3095</v>
      </c>
      <c r="Y351" s="90">
        <v>5</v>
      </c>
    </row>
    <row r="352" spans="1:25" ht="30.6" customHeight="1" x14ac:dyDescent="0.2">
      <c r="A352" s="90">
        <v>351</v>
      </c>
      <c r="B352" s="115" t="s">
        <v>568</v>
      </c>
      <c r="C352" s="115" t="s">
        <v>578</v>
      </c>
      <c r="D352" s="191" t="s">
        <v>5726</v>
      </c>
      <c r="E352" s="328" t="s">
        <v>4422</v>
      </c>
      <c r="F352" s="290" t="s">
        <v>396</v>
      </c>
      <c r="G352" s="285" t="s">
        <v>595</v>
      </c>
      <c r="H352" s="290" t="s">
        <v>767</v>
      </c>
      <c r="I352" s="285" t="s">
        <v>546</v>
      </c>
      <c r="J352" s="295" t="s">
        <v>1487</v>
      </c>
      <c r="K352" s="372">
        <v>0</v>
      </c>
      <c r="L352" s="372">
        <v>25</v>
      </c>
      <c r="M352" s="295" t="s">
        <v>1497</v>
      </c>
      <c r="N352" s="372">
        <v>2026</v>
      </c>
      <c r="O352" s="461" t="s">
        <v>1729</v>
      </c>
      <c r="P352" s="93" t="str">
        <f t="shared" si="5"/>
        <v>I</v>
      </c>
      <c r="Q352" s="93" t="s">
        <v>108</v>
      </c>
      <c r="R352" s="150" t="s">
        <v>1212</v>
      </c>
      <c r="S352" s="144"/>
      <c r="T352" s="189" t="s">
        <v>767</v>
      </c>
      <c r="U352" s="301" t="s">
        <v>2467</v>
      </c>
      <c r="V352" s="302" t="s">
        <v>3096</v>
      </c>
      <c r="W352" s="304" t="s">
        <v>3097</v>
      </c>
      <c r="X352" s="302" t="s">
        <v>3098</v>
      </c>
      <c r="Y352" s="90">
        <v>10</v>
      </c>
    </row>
    <row r="353" spans="1:25" ht="30.6" customHeight="1" x14ac:dyDescent="0.2">
      <c r="A353" s="90">
        <v>352</v>
      </c>
      <c r="B353" s="115" t="s">
        <v>568</v>
      </c>
      <c r="C353" s="115" t="s">
        <v>578</v>
      </c>
      <c r="D353" s="191" t="s">
        <v>5727</v>
      </c>
      <c r="E353" s="328" t="s">
        <v>4424</v>
      </c>
      <c r="F353" s="290" t="s">
        <v>398</v>
      </c>
      <c r="G353" s="285" t="s">
        <v>474</v>
      </c>
      <c r="H353" s="290" t="s">
        <v>1730</v>
      </c>
      <c r="I353" s="290" t="s">
        <v>4425</v>
      </c>
      <c r="J353" s="295" t="s">
        <v>546</v>
      </c>
      <c r="K353" s="295" t="s">
        <v>546</v>
      </c>
      <c r="L353" s="295" t="s">
        <v>546</v>
      </c>
      <c r="M353" s="295" t="s">
        <v>1508</v>
      </c>
      <c r="N353" s="372">
        <v>2023</v>
      </c>
      <c r="O353" s="462" t="s">
        <v>171</v>
      </c>
      <c r="P353" s="93" t="str">
        <f t="shared" si="5"/>
        <v>I</v>
      </c>
      <c r="Q353" s="93" t="s">
        <v>108</v>
      </c>
      <c r="R353" s="150" t="s">
        <v>1212</v>
      </c>
      <c r="S353" s="144" t="s">
        <v>999</v>
      </c>
      <c r="T353" s="189" t="s">
        <v>810</v>
      </c>
      <c r="U353" s="301" t="s">
        <v>2467</v>
      </c>
      <c r="V353" s="302" t="s">
        <v>3099</v>
      </c>
      <c r="W353" s="304" t="s">
        <v>3100</v>
      </c>
      <c r="X353" s="302" t="s">
        <v>3101</v>
      </c>
      <c r="Y353" s="90">
        <v>5</v>
      </c>
    </row>
    <row r="354" spans="1:25" ht="30.6" customHeight="1" x14ac:dyDescent="0.2">
      <c r="A354" s="90">
        <v>353</v>
      </c>
      <c r="B354" s="115" t="s">
        <v>568</v>
      </c>
      <c r="C354" s="115" t="s">
        <v>578</v>
      </c>
      <c r="D354" s="191" t="s">
        <v>5727</v>
      </c>
      <c r="E354" s="328" t="s">
        <v>4426</v>
      </c>
      <c r="F354" s="290" t="s">
        <v>398</v>
      </c>
      <c r="G354" s="285" t="s">
        <v>595</v>
      </c>
      <c r="H354" s="290" t="s">
        <v>1731</v>
      </c>
      <c r="I354" s="290" t="s">
        <v>546</v>
      </c>
      <c r="J354" s="295" t="s">
        <v>1487</v>
      </c>
      <c r="K354" s="372">
        <v>0</v>
      </c>
      <c r="L354" s="373">
        <v>9000</v>
      </c>
      <c r="M354" s="295" t="s">
        <v>1488</v>
      </c>
      <c r="N354" s="372">
        <v>2024</v>
      </c>
      <c r="O354" s="465" t="s">
        <v>172</v>
      </c>
      <c r="P354" s="93" t="str">
        <f t="shared" si="5"/>
        <v>I</v>
      </c>
      <c r="Q354" s="93" t="s">
        <v>108</v>
      </c>
      <c r="R354" s="150" t="s">
        <v>1212</v>
      </c>
      <c r="S354" s="144" t="s">
        <v>999</v>
      </c>
      <c r="T354" s="189" t="s">
        <v>810</v>
      </c>
      <c r="U354" s="301" t="s">
        <v>2467</v>
      </c>
      <c r="V354" s="302"/>
      <c r="W354" s="304" t="s">
        <v>3102</v>
      </c>
      <c r="X354" s="302" t="s">
        <v>3103</v>
      </c>
      <c r="Y354" s="90">
        <v>7</v>
      </c>
    </row>
    <row r="355" spans="1:25" ht="30.6" customHeight="1" x14ac:dyDescent="0.2">
      <c r="A355" s="90">
        <v>354</v>
      </c>
      <c r="B355" s="115" t="s">
        <v>568</v>
      </c>
      <c r="C355" s="115" t="s">
        <v>578</v>
      </c>
      <c r="D355" s="191" t="s">
        <v>5727</v>
      </c>
      <c r="E355" s="328" t="s">
        <v>4427</v>
      </c>
      <c r="F355" s="290" t="s">
        <v>398</v>
      </c>
      <c r="G355" s="285" t="s">
        <v>595</v>
      </c>
      <c r="H355" s="290" t="s">
        <v>1732</v>
      </c>
      <c r="I355" s="285" t="s">
        <v>546</v>
      </c>
      <c r="J355" s="295" t="s">
        <v>1487</v>
      </c>
      <c r="K355" s="373">
        <v>9000</v>
      </c>
      <c r="L355" s="373">
        <v>25000</v>
      </c>
      <c r="M355" s="295" t="s">
        <v>1497</v>
      </c>
      <c r="N355" s="372">
        <v>2026</v>
      </c>
      <c r="O355" s="498" t="s">
        <v>579</v>
      </c>
      <c r="P355" s="93" t="str">
        <f t="shared" si="5"/>
        <v>I</v>
      </c>
      <c r="Q355" s="93" t="s">
        <v>108</v>
      </c>
      <c r="R355" s="150" t="s">
        <v>1212</v>
      </c>
      <c r="S355" s="144" t="s">
        <v>999</v>
      </c>
      <c r="T355" s="189" t="s">
        <v>810</v>
      </c>
      <c r="U355" s="301" t="s">
        <v>2467</v>
      </c>
      <c r="V355" s="302"/>
      <c r="W355" s="304" t="s">
        <v>3104</v>
      </c>
      <c r="X355" s="302" t="s">
        <v>3105</v>
      </c>
      <c r="Y355" s="90">
        <v>10</v>
      </c>
    </row>
    <row r="356" spans="1:25" ht="30.6" customHeight="1" x14ac:dyDescent="0.2">
      <c r="A356" s="90">
        <v>355</v>
      </c>
      <c r="B356" s="115" t="s">
        <v>568</v>
      </c>
      <c r="C356" s="115" t="s">
        <v>578</v>
      </c>
      <c r="D356" s="191" t="s">
        <v>5728</v>
      </c>
      <c r="E356" s="328" t="s">
        <v>4428</v>
      </c>
      <c r="F356" s="285" t="s">
        <v>746</v>
      </c>
      <c r="G356" s="285" t="s">
        <v>474</v>
      </c>
      <c r="H356" s="290" t="s">
        <v>1733</v>
      </c>
      <c r="I356" s="290" t="s">
        <v>4429</v>
      </c>
      <c r="J356" s="295" t="s">
        <v>546</v>
      </c>
      <c r="K356" s="295" t="s">
        <v>546</v>
      </c>
      <c r="L356" s="295" t="s">
        <v>546</v>
      </c>
      <c r="M356" s="295" t="s">
        <v>1488</v>
      </c>
      <c r="N356" s="372">
        <v>2023</v>
      </c>
      <c r="O356" s="461" t="s">
        <v>399</v>
      </c>
      <c r="P356" s="93" t="str">
        <f t="shared" si="5"/>
        <v>I</v>
      </c>
      <c r="Q356" s="93" t="s">
        <v>108</v>
      </c>
      <c r="R356" s="150" t="s">
        <v>1221</v>
      </c>
      <c r="S356" s="144"/>
      <c r="T356" s="189" t="s">
        <v>867</v>
      </c>
      <c r="U356" s="469" t="s">
        <v>3106</v>
      </c>
      <c r="V356" s="303" t="s">
        <v>3093</v>
      </c>
      <c r="W356" s="304" t="s">
        <v>3107</v>
      </c>
      <c r="X356" s="302" t="s">
        <v>3108</v>
      </c>
      <c r="Y356" s="90">
        <v>5</v>
      </c>
    </row>
    <row r="357" spans="1:25" ht="30.6" customHeight="1" x14ac:dyDescent="0.2">
      <c r="A357" s="90">
        <v>356</v>
      </c>
      <c r="B357" s="115" t="s">
        <v>568</v>
      </c>
      <c r="C357" s="115" t="s">
        <v>578</v>
      </c>
      <c r="D357" s="191" t="s">
        <v>5728</v>
      </c>
      <c r="E357" s="328" t="s">
        <v>4430</v>
      </c>
      <c r="F357" s="285" t="s">
        <v>746</v>
      </c>
      <c r="G357" s="285" t="s">
        <v>595</v>
      </c>
      <c r="H357" s="290" t="s">
        <v>400</v>
      </c>
      <c r="I357" s="290" t="s">
        <v>546</v>
      </c>
      <c r="J357" s="445" t="s">
        <v>4089</v>
      </c>
      <c r="K357" s="449">
        <v>0</v>
      </c>
      <c r="L357" s="449">
        <v>29</v>
      </c>
      <c r="M357" s="445" t="s">
        <v>1488</v>
      </c>
      <c r="N357" s="449">
        <v>2024</v>
      </c>
      <c r="O357" s="461" t="s">
        <v>401</v>
      </c>
      <c r="P357" s="93" t="str">
        <f t="shared" si="5"/>
        <v>I</v>
      </c>
      <c r="Q357" s="93" t="s">
        <v>108</v>
      </c>
      <c r="R357" s="150" t="s">
        <v>1221</v>
      </c>
      <c r="S357" s="144"/>
      <c r="T357" s="189" t="s">
        <v>867</v>
      </c>
      <c r="U357" s="301" t="s">
        <v>3109</v>
      </c>
      <c r="V357" s="303" t="s">
        <v>3110</v>
      </c>
      <c r="W357" s="304" t="s">
        <v>3111</v>
      </c>
      <c r="X357" s="303" t="s">
        <v>3112</v>
      </c>
      <c r="Y357" s="90">
        <v>7</v>
      </c>
    </row>
    <row r="358" spans="1:25" ht="30.6" customHeight="1" x14ac:dyDescent="0.2">
      <c r="A358" s="90">
        <v>357</v>
      </c>
      <c r="B358" s="115" t="s">
        <v>568</v>
      </c>
      <c r="C358" s="115" t="s">
        <v>578</v>
      </c>
      <c r="D358" s="191" t="s">
        <v>5728</v>
      </c>
      <c r="E358" s="328" t="s">
        <v>580</v>
      </c>
      <c r="F358" s="285" t="s">
        <v>746</v>
      </c>
      <c r="G358" s="285" t="s">
        <v>595</v>
      </c>
      <c r="H358" s="290" t="s">
        <v>400</v>
      </c>
      <c r="I358" s="285" t="s">
        <v>546</v>
      </c>
      <c r="J358" s="295" t="s">
        <v>4089</v>
      </c>
      <c r="K358" s="372">
        <v>29</v>
      </c>
      <c r="L358" s="372">
        <v>40</v>
      </c>
      <c r="M358" s="295" t="s">
        <v>1497</v>
      </c>
      <c r="N358" s="372">
        <v>2026</v>
      </c>
      <c r="O358" s="465" t="s">
        <v>173</v>
      </c>
      <c r="P358" s="93" t="str">
        <f t="shared" si="5"/>
        <v>I</v>
      </c>
      <c r="Q358" s="93" t="s">
        <v>108</v>
      </c>
      <c r="R358" s="150" t="s">
        <v>1221</v>
      </c>
      <c r="S358" s="144"/>
      <c r="T358" s="189" t="s">
        <v>867</v>
      </c>
      <c r="U358" s="301" t="s">
        <v>3109</v>
      </c>
      <c r="V358" s="303" t="s">
        <v>3110</v>
      </c>
      <c r="W358" s="304" t="s">
        <v>3113</v>
      </c>
      <c r="X358" s="303" t="s">
        <v>3114</v>
      </c>
      <c r="Y358" s="90">
        <v>10</v>
      </c>
    </row>
    <row r="359" spans="1:25" ht="30.6" customHeight="1" x14ac:dyDescent="0.2">
      <c r="A359" s="90">
        <v>358</v>
      </c>
      <c r="B359" s="115" t="s">
        <v>568</v>
      </c>
      <c r="C359" s="115" t="s">
        <v>578</v>
      </c>
      <c r="D359" s="191" t="s">
        <v>5728</v>
      </c>
      <c r="E359" s="328" t="s">
        <v>581</v>
      </c>
      <c r="F359" s="285" t="s">
        <v>746</v>
      </c>
      <c r="G359" s="285" t="s">
        <v>595</v>
      </c>
      <c r="H359" s="290" t="s">
        <v>400</v>
      </c>
      <c r="I359" s="290" t="s">
        <v>546</v>
      </c>
      <c r="J359" s="295" t="s">
        <v>4089</v>
      </c>
      <c r="K359" s="372">
        <v>0</v>
      </c>
      <c r="L359" s="372">
        <v>15</v>
      </c>
      <c r="M359" s="295" t="s">
        <v>1497</v>
      </c>
      <c r="N359" s="372">
        <v>2024</v>
      </c>
      <c r="O359" s="465" t="s">
        <v>174</v>
      </c>
      <c r="P359" s="93" t="str">
        <f t="shared" si="5"/>
        <v>I</v>
      </c>
      <c r="Q359" s="93" t="s">
        <v>108</v>
      </c>
      <c r="R359" s="150" t="s">
        <v>1221</v>
      </c>
      <c r="S359" s="144"/>
      <c r="T359" s="189" t="s">
        <v>867</v>
      </c>
      <c r="U359" s="469"/>
      <c r="V359" s="303" t="s">
        <v>3110</v>
      </c>
      <c r="W359" s="304" t="s">
        <v>3115</v>
      </c>
      <c r="X359" s="303" t="s">
        <v>3116</v>
      </c>
      <c r="Y359" s="90">
        <v>6</v>
      </c>
    </row>
    <row r="360" spans="1:25" ht="30.6" customHeight="1" x14ac:dyDescent="0.2">
      <c r="A360" s="90">
        <v>359</v>
      </c>
      <c r="B360" s="115" t="s">
        <v>568</v>
      </c>
      <c r="C360" s="115" t="s">
        <v>578</v>
      </c>
      <c r="D360" s="191" t="s">
        <v>5728</v>
      </c>
      <c r="E360" s="328" t="s">
        <v>582</v>
      </c>
      <c r="F360" s="285" t="s">
        <v>746</v>
      </c>
      <c r="G360" s="285" t="s">
        <v>595</v>
      </c>
      <c r="H360" s="290" t="s">
        <v>1734</v>
      </c>
      <c r="I360" s="285" t="s">
        <v>546</v>
      </c>
      <c r="J360" s="295" t="s">
        <v>4089</v>
      </c>
      <c r="K360" s="372">
        <v>15</v>
      </c>
      <c r="L360" s="372">
        <v>29</v>
      </c>
      <c r="M360" s="295" t="s">
        <v>1497</v>
      </c>
      <c r="N360" s="372">
        <v>2026</v>
      </c>
      <c r="O360" s="465" t="s">
        <v>175</v>
      </c>
      <c r="P360" s="93" t="str">
        <f t="shared" si="5"/>
        <v>I</v>
      </c>
      <c r="Q360" s="93" t="s">
        <v>108</v>
      </c>
      <c r="R360" s="150" t="s">
        <v>1221</v>
      </c>
      <c r="S360" s="144"/>
      <c r="T360" s="189" t="s">
        <v>867</v>
      </c>
      <c r="U360" s="469"/>
      <c r="V360" s="302" t="s">
        <v>3117</v>
      </c>
      <c r="W360" s="304" t="s">
        <v>3118</v>
      </c>
      <c r="X360" s="302" t="s">
        <v>3119</v>
      </c>
      <c r="Y360" s="90">
        <v>10</v>
      </c>
    </row>
    <row r="361" spans="1:25" ht="30.6" customHeight="1" x14ac:dyDescent="0.2">
      <c r="A361" s="90">
        <v>360</v>
      </c>
      <c r="B361" s="115" t="s">
        <v>568</v>
      </c>
      <c r="C361" s="115" t="s">
        <v>578</v>
      </c>
      <c r="D361" s="191" t="s">
        <v>5729</v>
      </c>
      <c r="E361" s="328" t="s">
        <v>583</v>
      </c>
      <c r="F361" s="290" t="s">
        <v>402</v>
      </c>
      <c r="G361" s="285" t="s">
        <v>474</v>
      </c>
      <c r="H361" s="290" t="s">
        <v>1735</v>
      </c>
      <c r="I361" s="290" t="s">
        <v>4431</v>
      </c>
      <c r="J361" s="295" t="s">
        <v>546</v>
      </c>
      <c r="K361" s="372">
        <v>0</v>
      </c>
      <c r="L361" s="372">
        <v>600</v>
      </c>
      <c r="M361" s="295" t="s">
        <v>1488</v>
      </c>
      <c r="N361" s="372">
        <v>2023</v>
      </c>
      <c r="O361" s="461" t="s">
        <v>403</v>
      </c>
      <c r="P361" s="93" t="str">
        <f t="shared" si="5"/>
        <v>I</v>
      </c>
      <c r="Q361" s="93" t="s">
        <v>108</v>
      </c>
      <c r="R361" s="151" t="s">
        <v>1213</v>
      </c>
      <c r="S361" s="144"/>
      <c r="T361" s="189" t="s">
        <v>866</v>
      </c>
      <c r="U361" s="301" t="s">
        <v>2372</v>
      </c>
      <c r="V361" s="302" t="s">
        <v>3120</v>
      </c>
      <c r="W361" s="304" t="s">
        <v>3121</v>
      </c>
      <c r="X361" s="302" t="s">
        <v>3122</v>
      </c>
      <c r="Y361" s="90">
        <v>5</v>
      </c>
    </row>
    <row r="362" spans="1:25" ht="30.6" customHeight="1" x14ac:dyDescent="0.2">
      <c r="A362" s="90">
        <v>361</v>
      </c>
      <c r="B362" s="115" t="s">
        <v>568</v>
      </c>
      <c r="C362" s="115" t="s">
        <v>578</v>
      </c>
      <c r="D362" s="191" t="s">
        <v>5729</v>
      </c>
      <c r="E362" s="328" t="s">
        <v>584</v>
      </c>
      <c r="F362" s="290" t="s">
        <v>402</v>
      </c>
      <c r="G362" s="285" t="s">
        <v>595</v>
      </c>
      <c r="H362" s="290" t="s">
        <v>1736</v>
      </c>
      <c r="I362" s="290" t="s">
        <v>546</v>
      </c>
      <c r="J362" s="295" t="s">
        <v>1487</v>
      </c>
      <c r="K362" s="373">
        <v>2572911</v>
      </c>
      <c r="L362" s="373">
        <v>2002911</v>
      </c>
      <c r="M362" s="295" t="s">
        <v>1485</v>
      </c>
      <c r="N362" s="372">
        <v>2024</v>
      </c>
      <c r="O362" s="461" t="s">
        <v>404</v>
      </c>
      <c r="P362" s="93" t="str">
        <f t="shared" si="5"/>
        <v>I</v>
      </c>
      <c r="Q362" s="93" t="s">
        <v>108</v>
      </c>
      <c r="R362" s="151" t="s">
        <v>1213</v>
      </c>
      <c r="S362" s="144"/>
      <c r="T362" s="189" t="s">
        <v>866</v>
      </c>
      <c r="U362" s="301" t="s">
        <v>2372</v>
      </c>
      <c r="V362" s="302" t="s">
        <v>3123</v>
      </c>
      <c r="W362" s="304" t="s">
        <v>3124</v>
      </c>
      <c r="X362" s="302" t="s">
        <v>3125</v>
      </c>
      <c r="Y362" s="90">
        <v>6</v>
      </c>
    </row>
    <row r="363" spans="1:25" ht="30.6" customHeight="1" x14ac:dyDescent="0.2">
      <c r="A363" s="90">
        <v>362</v>
      </c>
      <c r="B363" s="115" t="s">
        <v>568</v>
      </c>
      <c r="C363" s="115" t="s">
        <v>578</v>
      </c>
      <c r="D363" s="191" t="s">
        <v>5729</v>
      </c>
      <c r="E363" s="328" t="s">
        <v>585</v>
      </c>
      <c r="F363" s="290" t="s">
        <v>402</v>
      </c>
      <c r="G363" s="285" t="s">
        <v>595</v>
      </c>
      <c r="H363" s="290" t="s">
        <v>1737</v>
      </c>
      <c r="I363" s="285" t="s">
        <v>546</v>
      </c>
      <c r="J363" s="295" t="s">
        <v>1487</v>
      </c>
      <c r="K363" s="373">
        <v>2002911</v>
      </c>
      <c r="L363" s="372">
        <v>0</v>
      </c>
      <c r="M363" s="295" t="s">
        <v>1497</v>
      </c>
      <c r="N363" s="372">
        <v>2026</v>
      </c>
      <c r="O363" s="461" t="s">
        <v>405</v>
      </c>
      <c r="P363" s="93" t="str">
        <f t="shared" si="5"/>
        <v>I</v>
      </c>
      <c r="Q363" s="93" t="s">
        <v>108</v>
      </c>
      <c r="R363" s="151" t="s">
        <v>1213</v>
      </c>
      <c r="S363" s="144"/>
      <c r="T363" s="189" t="s">
        <v>866</v>
      </c>
      <c r="U363" s="301" t="s">
        <v>2372</v>
      </c>
      <c r="V363" s="302" t="s">
        <v>3126</v>
      </c>
      <c r="W363" s="304" t="s">
        <v>3127</v>
      </c>
      <c r="X363" s="302" t="s">
        <v>3128</v>
      </c>
      <c r="Y363" s="90">
        <v>10</v>
      </c>
    </row>
    <row r="364" spans="1:25" ht="30.6" customHeight="1" x14ac:dyDescent="0.2">
      <c r="A364" s="90">
        <v>363</v>
      </c>
      <c r="B364" s="115" t="s">
        <v>570</v>
      </c>
      <c r="C364" s="115" t="s">
        <v>586</v>
      </c>
      <c r="D364" s="191" t="s">
        <v>5733</v>
      </c>
      <c r="E364" s="328" t="s">
        <v>4437</v>
      </c>
      <c r="F364" s="290" t="s">
        <v>748</v>
      </c>
      <c r="G364" s="285" t="s">
        <v>474</v>
      </c>
      <c r="H364" s="290" t="s">
        <v>1759</v>
      </c>
      <c r="I364" s="290" t="s">
        <v>4438</v>
      </c>
      <c r="J364" s="295" t="s">
        <v>546</v>
      </c>
      <c r="K364" s="295" t="s">
        <v>546</v>
      </c>
      <c r="L364" s="295" t="s">
        <v>546</v>
      </c>
      <c r="M364" s="295" t="s">
        <v>1488</v>
      </c>
      <c r="N364" s="372">
        <v>2021</v>
      </c>
      <c r="O364" s="527" t="s">
        <v>176</v>
      </c>
      <c r="P364" s="93" t="str">
        <f t="shared" si="5"/>
        <v>R</v>
      </c>
      <c r="Q364" s="93" t="s">
        <v>108</v>
      </c>
      <c r="R364" s="150"/>
      <c r="S364" s="144"/>
      <c r="T364" s="189"/>
      <c r="U364" s="301" t="s">
        <v>2467</v>
      </c>
      <c r="V364" s="302" t="s">
        <v>3129</v>
      </c>
      <c r="W364" s="304" t="s">
        <v>3091</v>
      </c>
      <c r="X364" s="302" t="s">
        <v>3130</v>
      </c>
      <c r="Y364" s="90">
        <v>1</v>
      </c>
    </row>
    <row r="365" spans="1:25" ht="30.6" customHeight="1" x14ac:dyDescent="0.2">
      <c r="A365" s="90">
        <v>364</v>
      </c>
      <c r="B365" s="115" t="s">
        <v>570</v>
      </c>
      <c r="C365" s="115" t="s">
        <v>586</v>
      </c>
      <c r="D365" s="191" t="s">
        <v>5756</v>
      </c>
      <c r="E365" s="328" t="s">
        <v>4450</v>
      </c>
      <c r="F365" s="290" t="s">
        <v>749</v>
      </c>
      <c r="G365" s="285" t="s">
        <v>474</v>
      </c>
      <c r="H365" s="290" t="s">
        <v>1760</v>
      </c>
      <c r="I365" s="290" t="s">
        <v>4451</v>
      </c>
      <c r="J365" s="295" t="s">
        <v>546</v>
      </c>
      <c r="K365" s="295" t="s">
        <v>546</v>
      </c>
      <c r="L365" s="295" t="s">
        <v>546</v>
      </c>
      <c r="M365" s="295" t="s">
        <v>1488</v>
      </c>
      <c r="N365" s="372">
        <v>2021</v>
      </c>
      <c r="O365" s="530" t="s">
        <v>177</v>
      </c>
      <c r="P365" s="93" t="str">
        <f t="shared" si="5"/>
        <v>R</v>
      </c>
      <c r="Q365" s="93" t="s">
        <v>108</v>
      </c>
      <c r="R365" s="150"/>
      <c r="S365" s="144"/>
      <c r="T365" s="189"/>
      <c r="U365" s="301" t="s">
        <v>2467</v>
      </c>
      <c r="V365" s="302" t="s">
        <v>3131</v>
      </c>
      <c r="W365" s="304" t="s">
        <v>3132</v>
      </c>
      <c r="X365" s="302" t="s">
        <v>3133</v>
      </c>
      <c r="Y365" s="90">
        <v>1</v>
      </c>
    </row>
    <row r="366" spans="1:25" ht="30.6" customHeight="1" x14ac:dyDescent="0.2">
      <c r="A366" s="90">
        <v>365</v>
      </c>
      <c r="B366" s="115" t="s">
        <v>570</v>
      </c>
      <c r="C366" s="115" t="s">
        <v>586</v>
      </c>
      <c r="D366" s="191" t="s">
        <v>6395</v>
      </c>
      <c r="E366" s="328" t="s">
        <v>3616</v>
      </c>
      <c r="F366" s="290" t="s">
        <v>406</v>
      </c>
      <c r="G366" s="285" t="s">
        <v>474</v>
      </c>
      <c r="H366" s="290" t="s">
        <v>407</v>
      </c>
      <c r="I366" s="290" t="s">
        <v>408</v>
      </c>
      <c r="J366" s="295" t="s">
        <v>546</v>
      </c>
      <c r="K366" s="295" t="s">
        <v>546</v>
      </c>
      <c r="L366" s="295" t="s">
        <v>546</v>
      </c>
      <c r="M366" s="295" t="s">
        <v>1488</v>
      </c>
      <c r="N366" s="372">
        <v>2022</v>
      </c>
      <c r="O366" s="466" t="s">
        <v>5522</v>
      </c>
      <c r="P366" s="93" t="str">
        <f t="shared" si="5"/>
        <v>I</v>
      </c>
      <c r="Q366" s="93" t="s">
        <v>108</v>
      </c>
      <c r="R366" s="150" t="s">
        <v>1212</v>
      </c>
      <c r="S366" s="144"/>
      <c r="T366" s="189" t="s">
        <v>820</v>
      </c>
      <c r="U366" s="301" t="s">
        <v>2467</v>
      </c>
      <c r="V366" s="302" t="s">
        <v>3134</v>
      </c>
      <c r="W366" s="304" t="s">
        <v>3135</v>
      </c>
      <c r="X366" s="302" t="s">
        <v>3136</v>
      </c>
      <c r="Y366" s="90">
        <v>3</v>
      </c>
    </row>
    <row r="367" spans="1:25" ht="30.6" customHeight="1" x14ac:dyDescent="0.2">
      <c r="A367" s="90">
        <v>366</v>
      </c>
      <c r="B367" s="115" t="s">
        <v>570</v>
      </c>
      <c r="C367" s="115" t="s">
        <v>586</v>
      </c>
      <c r="D367" s="191" t="s">
        <v>6395</v>
      </c>
      <c r="E367" s="328" t="s">
        <v>4456</v>
      </c>
      <c r="F367" s="290" t="s">
        <v>406</v>
      </c>
      <c r="G367" s="285" t="s">
        <v>474</v>
      </c>
      <c r="H367" s="290" t="s">
        <v>1743</v>
      </c>
      <c r="I367" s="290" t="s">
        <v>4457</v>
      </c>
      <c r="J367" s="295" t="s">
        <v>546</v>
      </c>
      <c r="K367" s="295" t="s">
        <v>546</v>
      </c>
      <c r="L367" s="295" t="s">
        <v>546</v>
      </c>
      <c r="M367" s="295" t="s">
        <v>1497</v>
      </c>
      <c r="N367" s="372">
        <v>2024</v>
      </c>
      <c r="O367" s="466" t="s">
        <v>5523</v>
      </c>
      <c r="P367" s="93" t="str">
        <f t="shared" si="5"/>
        <v>I</v>
      </c>
      <c r="Q367" s="93" t="s">
        <v>108</v>
      </c>
      <c r="R367" s="150" t="s">
        <v>1212</v>
      </c>
      <c r="S367" s="144"/>
      <c r="T367" s="189" t="s">
        <v>820</v>
      </c>
      <c r="U367" s="301" t="s">
        <v>2467</v>
      </c>
      <c r="V367" s="302" t="s">
        <v>3137</v>
      </c>
      <c r="W367" s="304" t="s">
        <v>3138</v>
      </c>
      <c r="X367" s="302" t="s">
        <v>3139</v>
      </c>
      <c r="Y367" s="90">
        <v>6</v>
      </c>
    </row>
    <row r="368" spans="1:25" ht="30.6" customHeight="1" x14ac:dyDescent="0.2">
      <c r="A368" s="90">
        <v>367</v>
      </c>
      <c r="B368" s="115" t="s">
        <v>570</v>
      </c>
      <c r="C368" s="115" t="s">
        <v>586</v>
      </c>
      <c r="D368" s="191" t="s">
        <v>6395</v>
      </c>
      <c r="E368" s="328" t="s">
        <v>4458</v>
      </c>
      <c r="F368" s="290" t="s">
        <v>406</v>
      </c>
      <c r="G368" s="285" t="s">
        <v>595</v>
      </c>
      <c r="H368" s="290" t="s">
        <v>1744</v>
      </c>
      <c r="I368" s="290" t="s">
        <v>546</v>
      </c>
      <c r="J368" s="295" t="s">
        <v>1487</v>
      </c>
      <c r="K368" s="372">
        <v>0</v>
      </c>
      <c r="L368" s="372">
        <v>69</v>
      </c>
      <c r="M368" s="295" t="s">
        <v>1485</v>
      </c>
      <c r="N368" s="372">
        <v>2024</v>
      </c>
      <c r="O368" s="462" t="s">
        <v>178</v>
      </c>
      <c r="P368" s="93" t="str">
        <f t="shared" si="5"/>
        <v>I</v>
      </c>
      <c r="Q368" s="93" t="s">
        <v>108</v>
      </c>
      <c r="R368" s="150" t="s">
        <v>1212</v>
      </c>
      <c r="S368" s="144"/>
      <c r="T368" s="189" t="s">
        <v>820</v>
      </c>
      <c r="U368" s="301" t="s">
        <v>2467</v>
      </c>
      <c r="V368" s="302" t="s">
        <v>3140</v>
      </c>
      <c r="W368" s="304" t="s">
        <v>3141</v>
      </c>
      <c r="X368" s="302" t="s">
        <v>3142</v>
      </c>
      <c r="Y368" s="90">
        <v>6</v>
      </c>
    </row>
    <row r="369" spans="1:25" ht="30.6" customHeight="1" x14ac:dyDescent="0.2">
      <c r="A369" s="90">
        <v>368</v>
      </c>
      <c r="B369" s="115" t="s">
        <v>570</v>
      </c>
      <c r="C369" s="115" t="s">
        <v>586</v>
      </c>
      <c r="D369" s="191" t="s">
        <v>6395</v>
      </c>
      <c r="E369" s="328" t="s">
        <v>4459</v>
      </c>
      <c r="F369" s="290" t="s">
        <v>406</v>
      </c>
      <c r="G369" s="285" t="s">
        <v>595</v>
      </c>
      <c r="H369" s="290" t="s">
        <v>409</v>
      </c>
      <c r="I369" s="290" t="s">
        <v>546</v>
      </c>
      <c r="J369" s="295" t="s">
        <v>1487</v>
      </c>
      <c r="K369" s="372">
        <v>69</v>
      </c>
      <c r="L369" s="372">
        <v>274</v>
      </c>
      <c r="M369" s="295" t="s">
        <v>1485</v>
      </c>
      <c r="N369" s="372">
        <v>2026</v>
      </c>
      <c r="O369" s="466" t="s">
        <v>410</v>
      </c>
      <c r="P369" s="93" t="str">
        <f t="shared" si="5"/>
        <v>I</v>
      </c>
      <c r="Q369" s="93" t="s">
        <v>108</v>
      </c>
      <c r="R369" s="150" t="s">
        <v>1212</v>
      </c>
      <c r="S369" s="144"/>
      <c r="T369" s="189" t="s">
        <v>820</v>
      </c>
      <c r="U369" s="301" t="s">
        <v>2467</v>
      </c>
      <c r="V369" s="302" t="s">
        <v>3143</v>
      </c>
      <c r="W369" s="304" t="s">
        <v>3144</v>
      </c>
      <c r="X369" s="302" t="s">
        <v>3145</v>
      </c>
      <c r="Y369" s="90">
        <v>10</v>
      </c>
    </row>
    <row r="370" spans="1:25" ht="30.6" customHeight="1" x14ac:dyDescent="0.2">
      <c r="A370" s="90">
        <v>369</v>
      </c>
      <c r="B370" s="115" t="s">
        <v>570</v>
      </c>
      <c r="C370" s="115" t="s">
        <v>586</v>
      </c>
      <c r="D370" s="191" t="s">
        <v>6401</v>
      </c>
      <c r="E370" s="328" t="s">
        <v>4460</v>
      </c>
      <c r="F370" s="285" t="s">
        <v>4461</v>
      </c>
      <c r="G370" s="285" t="s">
        <v>474</v>
      </c>
      <c r="H370" s="290" t="s">
        <v>1745</v>
      </c>
      <c r="I370" s="290" t="s">
        <v>4462</v>
      </c>
      <c r="J370" s="295" t="s">
        <v>546</v>
      </c>
      <c r="K370" s="295" t="s">
        <v>546</v>
      </c>
      <c r="L370" s="295" t="s">
        <v>546</v>
      </c>
      <c r="M370" s="295" t="s">
        <v>1497</v>
      </c>
      <c r="N370" s="372">
        <v>2024</v>
      </c>
      <c r="O370" s="462" t="s">
        <v>179</v>
      </c>
      <c r="P370" s="93" t="str">
        <f t="shared" si="5"/>
        <v>I</v>
      </c>
      <c r="Q370" s="93" t="s">
        <v>108</v>
      </c>
      <c r="R370" s="150" t="s">
        <v>1212</v>
      </c>
      <c r="S370" s="144"/>
      <c r="T370" s="189" t="s">
        <v>822</v>
      </c>
      <c r="U370" s="301" t="s">
        <v>2467</v>
      </c>
      <c r="V370" s="302" t="s">
        <v>3146</v>
      </c>
      <c r="W370" s="304" t="s">
        <v>3147</v>
      </c>
      <c r="X370" s="302" t="s">
        <v>3148</v>
      </c>
      <c r="Y370" s="90">
        <v>6</v>
      </c>
    </row>
    <row r="371" spans="1:25" ht="30.6" customHeight="1" x14ac:dyDescent="0.2">
      <c r="A371" s="90">
        <v>370</v>
      </c>
      <c r="B371" s="115" t="s">
        <v>570</v>
      </c>
      <c r="C371" s="115" t="s">
        <v>586</v>
      </c>
      <c r="D371" s="191" t="s">
        <v>6401</v>
      </c>
      <c r="E371" s="328" t="s">
        <v>4463</v>
      </c>
      <c r="F371" s="285" t="s">
        <v>4461</v>
      </c>
      <c r="G371" s="285" t="s">
        <v>595</v>
      </c>
      <c r="H371" s="290" t="s">
        <v>1746</v>
      </c>
      <c r="I371" s="285" t="s">
        <v>546</v>
      </c>
      <c r="J371" s="295" t="s">
        <v>1487</v>
      </c>
      <c r="K371" s="372">
        <v>0</v>
      </c>
      <c r="L371" s="372">
        <v>53</v>
      </c>
      <c r="M371" s="295" t="s">
        <v>1488</v>
      </c>
      <c r="N371" s="372">
        <v>2025</v>
      </c>
      <c r="O371" s="462" t="s">
        <v>180</v>
      </c>
      <c r="P371" s="93" t="str">
        <f t="shared" si="5"/>
        <v>I</v>
      </c>
      <c r="Q371" s="93" t="s">
        <v>108</v>
      </c>
      <c r="R371" s="150" t="s">
        <v>1212</v>
      </c>
      <c r="S371" s="144"/>
      <c r="T371" s="189" t="s">
        <v>822</v>
      </c>
      <c r="U371" s="301" t="s">
        <v>2467</v>
      </c>
      <c r="V371" s="302"/>
      <c r="W371" s="304" t="s">
        <v>3149</v>
      </c>
      <c r="X371" s="302" t="s">
        <v>3150</v>
      </c>
      <c r="Y371" s="90">
        <v>9</v>
      </c>
    </row>
    <row r="372" spans="1:25" ht="30.6" customHeight="1" x14ac:dyDescent="0.2">
      <c r="A372" s="90">
        <v>371</v>
      </c>
      <c r="B372" s="115" t="s">
        <v>570</v>
      </c>
      <c r="C372" s="115" t="s">
        <v>586</v>
      </c>
      <c r="D372" s="191" t="s">
        <v>6401</v>
      </c>
      <c r="E372" s="328" t="s">
        <v>4464</v>
      </c>
      <c r="F372" s="285" t="s">
        <v>4461</v>
      </c>
      <c r="G372" s="285" t="s">
        <v>595</v>
      </c>
      <c r="H372" s="290" t="s">
        <v>1747</v>
      </c>
      <c r="I372" s="285" t="s">
        <v>546</v>
      </c>
      <c r="J372" s="295" t="s">
        <v>1487</v>
      </c>
      <c r="K372" s="372">
        <v>53</v>
      </c>
      <c r="L372" s="372">
        <v>180</v>
      </c>
      <c r="M372" s="295" t="s">
        <v>1485</v>
      </c>
      <c r="N372" s="372">
        <v>2026</v>
      </c>
      <c r="O372" s="462" t="s">
        <v>181</v>
      </c>
      <c r="P372" s="93" t="str">
        <f t="shared" si="5"/>
        <v>I</v>
      </c>
      <c r="Q372" s="93" t="s">
        <v>108</v>
      </c>
      <c r="R372" s="150" t="s">
        <v>1212</v>
      </c>
      <c r="S372" s="144"/>
      <c r="T372" s="189" t="s">
        <v>822</v>
      </c>
      <c r="U372" s="301" t="s">
        <v>2467</v>
      </c>
      <c r="V372" s="302"/>
      <c r="W372" s="304" t="s">
        <v>3151</v>
      </c>
      <c r="X372" s="302" t="s">
        <v>3152</v>
      </c>
      <c r="Y372" s="90">
        <v>10</v>
      </c>
    </row>
    <row r="373" spans="1:25" ht="30.6" customHeight="1" x14ac:dyDescent="0.2">
      <c r="A373" s="90">
        <v>372</v>
      </c>
      <c r="B373" s="115" t="s">
        <v>570</v>
      </c>
      <c r="C373" s="115" t="s">
        <v>586</v>
      </c>
      <c r="D373" s="191" t="s">
        <v>6406</v>
      </c>
      <c r="E373" s="328" t="s">
        <v>4439</v>
      </c>
      <c r="F373" s="290" t="s">
        <v>414</v>
      </c>
      <c r="G373" s="285" t="s">
        <v>474</v>
      </c>
      <c r="H373" s="290" t="s">
        <v>411</v>
      </c>
      <c r="I373" s="290" t="s">
        <v>412</v>
      </c>
      <c r="J373" s="295" t="s">
        <v>546</v>
      </c>
      <c r="K373" s="295" t="s">
        <v>546</v>
      </c>
      <c r="L373" s="295" t="s">
        <v>546</v>
      </c>
      <c r="M373" s="295" t="s">
        <v>1497</v>
      </c>
      <c r="N373" s="372">
        <v>2024</v>
      </c>
      <c r="O373" s="466" t="s">
        <v>413</v>
      </c>
      <c r="P373" s="93" t="str">
        <f t="shared" si="5"/>
        <v>I</v>
      </c>
      <c r="Q373" s="93" t="s">
        <v>108</v>
      </c>
      <c r="R373" s="150" t="s">
        <v>1212</v>
      </c>
      <c r="S373" s="144"/>
      <c r="T373" s="189" t="s">
        <v>821</v>
      </c>
      <c r="U373" s="301" t="s">
        <v>2467</v>
      </c>
      <c r="V373" s="302" t="s">
        <v>3153</v>
      </c>
      <c r="W373" s="304" t="s">
        <v>3154</v>
      </c>
      <c r="X373" s="302" t="s">
        <v>3155</v>
      </c>
      <c r="Y373" s="90">
        <v>6</v>
      </c>
    </row>
    <row r="374" spans="1:25" ht="30.6" customHeight="1" x14ac:dyDescent="0.2">
      <c r="A374" s="90">
        <v>373</v>
      </c>
      <c r="B374" s="115" t="s">
        <v>570</v>
      </c>
      <c r="C374" s="115" t="s">
        <v>586</v>
      </c>
      <c r="D374" s="191" t="s">
        <v>6406</v>
      </c>
      <c r="E374" s="328" t="s">
        <v>4440</v>
      </c>
      <c r="F374" s="290" t="s">
        <v>414</v>
      </c>
      <c r="G374" s="285" t="s">
        <v>595</v>
      </c>
      <c r="H374" s="290" t="s">
        <v>1748</v>
      </c>
      <c r="I374" s="285" t="s">
        <v>546</v>
      </c>
      <c r="J374" s="295" t="s">
        <v>1487</v>
      </c>
      <c r="K374" s="372">
        <v>0</v>
      </c>
      <c r="L374" s="372">
        <v>87</v>
      </c>
      <c r="M374" s="295" t="s">
        <v>1485</v>
      </c>
      <c r="N374" s="372">
        <v>2026</v>
      </c>
      <c r="O374" s="462" t="s">
        <v>182</v>
      </c>
      <c r="P374" s="93" t="str">
        <f t="shared" si="5"/>
        <v>I</v>
      </c>
      <c r="Q374" s="93" t="s">
        <v>108</v>
      </c>
      <c r="R374" s="150" t="s">
        <v>1212</v>
      </c>
      <c r="S374" s="144"/>
      <c r="T374" s="189" t="s">
        <v>821</v>
      </c>
      <c r="U374" s="301" t="s">
        <v>2467</v>
      </c>
      <c r="V374" s="303" t="s">
        <v>3156</v>
      </c>
      <c r="W374" s="304" t="s">
        <v>3157</v>
      </c>
      <c r="X374" s="302" t="s">
        <v>3158</v>
      </c>
      <c r="Y374" s="90">
        <v>10</v>
      </c>
    </row>
    <row r="375" spans="1:25" ht="30.6" customHeight="1" x14ac:dyDescent="0.2">
      <c r="A375" s="90">
        <v>374</v>
      </c>
      <c r="B375" s="115" t="s">
        <v>570</v>
      </c>
      <c r="C375" s="115" t="s">
        <v>586</v>
      </c>
      <c r="D375" s="191" t="s">
        <v>5745</v>
      </c>
      <c r="E375" s="328" t="s">
        <v>3617</v>
      </c>
      <c r="F375" s="290" t="s">
        <v>415</v>
      </c>
      <c r="G375" s="285" t="s">
        <v>474</v>
      </c>
      <c r="H375" s="290" t="s">
        <v>1749</v>
      </c>
      <c r="I375" s="290" t="s">
        <v>4441</v>
      </c>
      <c r="J375" s="295" t="s">
        <v>546</v>
      </c>
      <c r="K375" s="295" t="s">
        <v>546</v>
      </c>
      <c r="L375" s="295" t="s">
        <v>546</v>
      </c>
      <c r="M375" s="295" t="s">
        <v>1488</v>
      </c>
      <c r="N375" s="372">
        <v>2022</v>
      </c>
      <c r="O375" s="467" t="s">
        <v>183</v>
      </c>
      <c r="P375" s="93" t="str">
        <f t="shared" si="5"/>
        <v>I</v>
      </c>
      <c r="Q375" s="93" t="s">
        <v>108</v>
      </c>
      <c r="R375" s="150" t="s">
        <v>1212</v>
      </c>
      <c r="S375" s="144"/>
      <c r="T375" s="189" t="s">
        <v>879</v>
      </c>
      <c r="U375" s="301" t="s">
        <v>2467</v>
      </c>
      <c r="V375" s="302" t="s">
        <v>3159</v>
      </c>
      <c r="W375" s="304" t="s">
        <v>3160</v>
      </c>
      <c r="X375" s="302" t="s">
        <v>3161</v>
      </c>
      <c r="Y375" s="90">
        <v>3</v>
      </c>
    </row>
    <row r="376" spans="1:25" ht="30.6" customHeight="1" x14ac:dyDescent="0.2">
      <c r="A376" s="90">
        <v>375</v>
      </c>
      <c r="B376" s="115" t="s">
        <v>570</v>
      </c>
      <c r="C376" s="115" t="s">
        <v>586</v>
      </c>
      <c r="D376" s="191" t="s">
        <v>5745</v>
      </c>
      <c r="E376" s="328" t="s">
        <v>4442</v>
      </c>
      <c r="F376" s="290" t="s">
        <v>415</v>
      </c>
      <c r="G376" s="285" t="s">
        <v>595</v>
      </c>
      <c r="H376" s="290" t="s">
        <v>416</v>
      </c>
      <c r="I376" s="290" t="s">
        <v>546</v>
      </c>
      <c r="J376" s="295" t="s">
        <v>1487</v>
      </c>
      <c r="K376" s="372">
        <v>0</v>
      </c>
      <c r="L376" s="373">
        <v>1400</v>
      </c>
      <c r="M376" s="295" t="s">
        <v>1488</v>
      </c>
      <c r="N376" s="372">
        <v>2024</v>
      </c>
      <c r="O376" s="466" t="s">
        <v>417</v>
      </c>
      <c r="P376" s="93" t="str">
        <f t="shared" si="5"/>
        <v>I</v>
      </c>
      <c r="Q376" s="93" t="s">
        <v>108</v>
      </c>
      <c r="R376" s="150" t="s">
        <v>1212</v>
      </c>
      <c r="S376" s="144"/>
      <c r="T376" s="189" t="s">
        <v>879</v>
      </c>
      <c r="U376" s="301" t="s">
        <v>2467</v>
      </c>
      <c r="V376" s="302" t="s">
        <v>3162</v>
      </c>
      <c r="W376" s="304" t="s">
        <v>3163</v>
      </c>
      <c r="X376" s="302" t="s">
        <v>3164</v>
      </c>
      <c r="Y376" s="90">
        <v>7</v>
      </c>
    </row>
    <row r="377" spans="1:25" ht="30.6" customHeight="1" x14ac:dyDescent="0.2">
      <c r="A377" s="90">
        <v>376</v>
      </c>
      <c r="B377" s="115" t="s">
        <v>570</v>
      </c>
      <c r="C377" s="115" t="s">
        <v>586</v>
      </c>
      <c r="D377" s="191" t="s">
        <v>5745</v>
      </c>
      <c r="E377" s="328" t="s">
        <v>4443</v>
      </c>
      <c r="F377" s="290" t="s">
        <v>415</v>
      </c>
      <c r="G377" s="285" t="s">
        <v>595</v>
      </c>
      <c r="H377" s="290" t="s">
        <v>4444</v>
      </c>
      <c r="I377" s="285" t="s">
        <v>546</v>
      </c>
      <c r="J377" s="295" t="s">
        <v>1487</v>
      </c>
      <c r="K377" s="373">
        <v>1400</v>
      </c>
      <c r="L377" s="373">
        <v>3400</v>
      </c>
      <c r="M377" s="295" t="s">
        <v>1485</v>
      </c>
      <c r="N377" s="372">
        <v>2026</v>
      </c>
      <c r="O377" s="467" t="s">
        <v>184</v>
      </c>
      <c r="P377" s="93" t="str">
        <f t="shared" si="5"/>
        <v>I</v>
      </c>
      <c r="Q377" s="93" t="s">
        <v>108</v>
      </c>
      <c r="R377" s="150" t="s">
        <v>1212</v>
      </c>
      <c r="S377" s="144"/>
      <c r="T377" s="189" t="s">
        <v>879</v>
      </c>
      <c r="U377" s="301" t="s">
        <v>2467</v>
      </c>
      <c r="V377" s="302" t="s">
        <v>3165</v>
      </c>
      <c r="W377" s="304" t="s">
        <v>3166</v>
      </c>
      <c r="X377" s="302" t="s">
        <v>3167</v>
      </c>
      <c r="Y377" s="90">
        <v>10</v>
      </c>
    </row>
    <row r="378" spans="1:25" ht="30.6" customHeight="1" x14ac:dyDescent="0.2">
      <c r="A378" s="90">
        <v>377</v>
      </c>
      <c r="B378" s="115" t="s">
        <v>570</v>
      </c>
      <c r="C378" s="115" t="s">
        <v>586</v>
      </c>
      <c r="D378" s="191" t="s">
        <v>5746</v>
      </c>
      <c r="E378" s="328" t="s">
        <v>4445</v>
      </c>
      <c r="F378" s="290" t="s">
        <v>747</v>
      </c>
      <c r="G378" s="285" t="s">
        <v>595</v>
      </c>
      <c r="H378" s="290" t="s">
        <v>1752</v>
      </c>
      <c r="I378" s="290" t="s">
        <v>546</v>
      </c>
      <c r="J378" s="295" t="s">
        <v>1487</v>
      </c>
      <c r="K378" s="372">
        <v>0</v>
      </c>
      <c r="L378" s="372">
        <v>700</v>
      </c>
      <c r="M378" s="295" t="s">
        <v>1488</v>
      </c>
      <c r="N378" s="372">
        <v>2024</v>
      </c>
      <c r="O378" s="467" t="s">
        <v>185</v>
      </c>
      <c r="P378" s="93" t="str">
        <f t="shared" si="5"/>
        <v>I</v>
      </c>
      <c r="Q378" s="93" t="s">
        <v>108</v>
      </c>
      <c r="R378" s="150" t="s">
        <v>1212</v>
      </c>
      <c r="S378" s="144"/>
      <c r="T378" s="189" t="s">
        <v>825</v>
      </c>
      <c r="U378" s="301" t="s">
        <v>2467</v>
      </c>
      <c r="V378" s="302" t="s">
        <v>3168</v>
      </c>
      <c r="W378" s="304" t="s">
        <v>3169</v>
      </c>
      <c r="X378" s="302" t="s">
        <v>3170</v>
      </c>
      <c r="Y378" s="90">
        <v>7</v>
      </c>
    </row>
    <row r="379" spans="1:25" ht="30.6" customHeight="1" x14ac:dyDescent="0.2">
      <c r="A379" s="90">
        <v>378</v>
      </c>
      <c r="B379" s="115" t="s">
        <v>570</v>
      </c>
      <c r="C379" s="115" t="s">
        <v>586</v>
      </c>
      <c r="D379" s="191" t="s">
        <v>5746</v>
      </c>
      <c r="E379" s="328" t="s">
        <v>4446</v>
      </c>
      <c r="F379" s="290" t="s">
        <v>747</v>
      </c>
      <c r="G379" s="285" t="s">
        <v>595</v>
      </c>
      <c r="H379" s="290" t="s">
        <v>1753</v>
      </c>
      <c r="I379" s="285" t="s">
        <v>546</v>
      </c>
      <c r="J379" s="295" t="s">
        <v>1487</v>
      </c>
      <c r="K379" s="372">
        <v>700</v>
      </c>
      <c r="L379" s="373">
        <v>1280</v>
      </c>
      <c r="M379" s="295" t="s">
        <v>1485</v>
      </c>
      <c r="N379" s="372">
        <v>2026</v>
      </c>
      <c r="O379" s="467" t="s">
        <v>186</v>
      </c>
      <c r="P379" s="93" t="str">
        <f t="shared" si="5"/>
        <v>I</v>
      </c>
      <c r="Q379" s="93" t="s">
        <v>108</v>
      </c>
      <c r="R379" s="150" t="s">
        <v>1212</v>
      </c>
      <c r="S379" s="144"/>
      <c r="T379" s="189" t="s">
        <v>825</v>
      </c>
      <c r="U379" s="301" t="s">
        <v>2467</v>
      </c>
      <c r="V379" s="302" t="s">
        <v>3171</v>
      </c>
      <c r="W379" s="304" t="s">
        <v>3172</v>
      </c>
      <c r="X379" s="302" t="s">
        <v>3173</v>
      </c>
      <c r="Y379" s="90">
        <v>10</v>
      </c>
    </row>
    <row r="380" spans="1:25" ht="30.6" customHeight="1" x14ac:dyDescent="0.2">
      <c r="A380" s="90">
        <v>379</v>
      </c>
      <c r="B380" s="115" t="s">
        <v>570</v>
      </c>
      <c r="C380" s="115" t="s">
        <v>586</v>
      </c>
      <c r="D380" s="191" t="s">
        <v>5750</v>
      </c>
      <c r="E380" s="328" t="s">
        <v>4447</v>
      </c>
      <c r="F380" s="290" t="s">
        <v>654</v>
      </c>
      <c r="G380" s="285" t="s">
        <v>474</v>
      </c>
      <c r="H380" s="290" t="s">
        <v>418</v>
      </c>
      <c r="I380" s="290" t="s">
        <v>419</v>
      </c>
      <c r="J380" s="295" t="s">
        <v>546</v>
      </c>
      <c r="K380" s="295" t="s">
        <v>546</v>
      </c>
      <c r="L380" s="295" t="s">
        <v>546</v>
      </c>
      <c r="M380" s="295" t="s">
        <v>1488</v>
      </c>
      <c r="N380" s="372">
        <v>2023</v>
      </c>
      <c r="O380" s="466" t="s">
        <v>420</v>
      </c>
      <c r="P380" s="93" t="str">
        <f t="shared" si="5"/>
        <v>I</v>
      </c>
      <c r="Q380" s="93" t="s">
        <v>108</v>
      </c>
      <c r="R380" s="150" t="s">
        <v>1212</v>
      </c>
      <c r="S380" s="144"/>
      <c r="T380" s="189" t="s">
        <v>827</v>
      </c>
      <c r="U380" s="301" t="s">
        <v>2467</v>
      </c>
      <c r="V380" s="302" t="s">
        <v>3174</v>
      </c>
      <c r="W380" s="304" t="s">
        <v>3175</v>
      </c>
      <c r="X380" s="302" t="s">
        <v>3176</v>
      </c>
      <c r="Y380" s="90">
        <v>5</v>
      </c>
    </row>
    <row r="381" spans="1:25" ht="30.6" customHeight="1" x14ac:dyDescent="0.2">
      <c r="A381" s="90">
        <v>380</v>
      </c>
      <c r="B381" s="115" t="s">
        <v>570</v>
      </c>
      <c r="C381" s="115" t="s">
        <v>586</v>
      </c>
      <c r="D381" s="191" t="s">
        <v>5748</v>
      </c>
      <c r="E381" s="328" t="s">
        <v>4448</v>
      </c>
      <c r="F381" s="290" t="s">
        <v>421</v>
      </c>
      <c r="G381" s="285" t="s">
        <v>595</v>
      </c>
      <c r="H381" s="290" t="s">
        <v>1755</v>
      </c>
      <c r="I381" s="285" t="s">
        <v>546</v>
      </c>
      <c r="J381" s="295" t="s">
        <v>1487</v>
      </c>
      <c r="K381" s="372">
        <v>0</v>
      </c>
      <c r="L381" s="372">
        <v>680</v>
      </c>
      <c r="M381" s="295" t="s">
        <v>1485</v>
      </c>
      <c r="N381" s="372">
        <v>2026</v>
      </c>
      <c r="O381" s="467" t="s">
        <v>187</v>
      </c>
      <c r="P381" s="93" t="str">
        <f t="shared" si="5"/>
        <v>I</v>
      </c>
      <c r="Q381" s="93" t="s">
        <v>108</v>
      </c>
      <c r="R381" s="150" t="s">
        <v>1212</v>
      </c>
      <c r="S381" s="144"/>
      <c r="T381" s="189" t="s">
        <v>826</v>
      </c>
      <c r="U381" s="301" t="s">
        <v>2467</v>
      </c>
      <c r="V381" s="302" t="s">
        <v>3177</v>
      </c>
      <c r="W381" s="304" t="s">
        <v>3178</v>
      </c>
      <c r="X381" s="302" t="s">
        <v>3179</v>
      </c>
      <c r="Y381" s="90">
        <v>10</v>
      </c>
    </row>
    <row r="382" spans="1:25" ht="30.6" customHeight="1" x14ac:dyDescent="0.2">
      <c r="A382" s="90">
        <v>381</v>
      </c>
      <c r="B382" s="115" t="s">
        <v>570</v>
      </c>
      <c r="C382" s="115" t="s">
        <v>586</v>
      </c>
      <c r="D382" s="191" t="s">
        <v>5751</v>
      </c>
      <c r="E382" s="328" t="s">
        <v>4449</v>
      </c>
      <c r="F382" s="290" t="s">
        <v>422</v>
      </c>
      <c r="G382" s="285" t="s">
        <v>595</v>
      </c>
      <c r="H382" s="290" t="s">
        <v>1756</v>
      </c>
      <c r="I382" s="290" t="s">
        <v>546</v>
      </c>
      <c r="J382" s="295" t="s">
        <v>1487</v>
      </c>
      <c r="K382" s="372">
        <v>0</v>
      </c>
      <c r="L382" s="372">
        <v>10</v>
      </c>
      <c r="M382" s="295" t="s">
        <v>1488</v>
      </c>
      <c r="N382" s="372">
        <v>2024</v>
      </c>
      <c r="O382" s="467" t="s">
        <v>188</v>
      </c>
      <c r="P382" s="93" t="str">
        <f t="shared" si="5"/>
        <v>I</v>
      </c>
      <c r="Q382" s="93" t="s">
        <v>108</v>
      </c>
      <c r="R382" s="150" t="s">
        <v>1212</v>
      </c>
      <c r="S382" s="144"/>
      <c r="T382" s="189" t="s">
        <v>824</v>
      </c>
      <c r="U382" s="301" t="s">
        <v>2467</v>
      </c>
      <c r="V382" s="302" t="s">
        <v>3180</v>
      </c>
      <c r="W382" s="304" t="s">
        <v>3163</v>
      </c>
      <c r="X382" s="302" t="s">
        <v>3181</v>
      </c>
      <c r="Y382" s="90">
        <v>7</v>
      </c>
    </row>
    <row r="383" spans="1:25" ht="30.6" customHeight="1" x14ac:dyDescent="0.2">
      <c r="A383" s="90">
        <v>382</v>
      </c>
      <c r="B383" s="115" t="s">
        <v>570</v>
      </c>
      <c r="C383" s="115" t="s">
        <v>586</v>
      </c>
      <c r="D383" s="191" t="s">
        <v>5751</v>
      </c>
      <c r="E383" s="328" t="s">
        <v>4452</v>
      </c>
      <c r="F383" s="290" t="s">
        <v>422</v>
      </c>
      <c r="G383" s="285" t="s">
        <v>595</v>
      </c>
      <c r="H383" s="290" t="s">
        <v>1756</v>
      </c>
      <c r="I383" s="285" t="s">
        <v>546</v>
      </c>
      <c r="J383" s="295" t="s">
        <v>1487</v>
      </c>
      <c r="K383" s="372">
        <v>10</v>
      </c>
      <c r="L383" s="372">
        <v>38</v>
      </c>
      <c r="M383" s="295" t="s">
        <v>1485</v>
      </c>
      <c r="N383" s="372">
        <v>2026</v>
      </c>
      <c r="O383" s="467" t="s">
        <v>189</v>
      </c>
      <c r="P383" s="93" t="str">
        <f t="shared" si="5"/>
        <v>I</v>
      </c>
      <c r="Q383" s="93" t="s">
        <v>108</v>
      </c>
      <c r="R383" s="150" t="s">
        <v>1212</v>
      </c>
      <c r="S383" s="144"/>
      <c r="T383" s="189" t="s">
        <v>824</v>
      </c>
      <c r="U383" s="301" t="s">
        <v>2467</v>
      </c>
      <c r="V383" s="302" t="s">
        <v>3182</v>
      </c>
      <c r="W383" s="304" t="s">
        <v>3163</v>
      </c>
      <c r="X383" s="302" t="s">
        <v>3183</v>
      </c>
      <c r="Y383" s="90">
        <v>10</v>
      </c>
    </row>
    <row r="384" spans="1:25" ht="30.6" customHeight="1" x14ac:dyDescent="0.2">
      <c r="A384" s="90">
        <v>383</v>
      </c>
      <c r="B384" s="115" t="s">
        <v>570</v>
      </c>
      <c r="C384" s="115" t="s">
        <v>586</v>
      </c>
      <c r="D384" s="191" t="s">
        <v>5731</v>
      </c>
      <c r="E384" s="328" t="s">
        <v>4453</v>
      </c>
      <c r="F384" s="290" t="s">
        <v>423</v>
      </c>
      <c r="G384" s="285" t="s">
        <v>474</v>
      </c>
      <c r="H384" s="290" t="s">
        <v>424</v>
      </c>
      <c r="I384" s="290" t="s">
        <v>425</v>
      </c>
      <c r="J384" s="295" t="s">
        <v>546</v>
      </c>
      <c r="K384" s="295" t="s">
        <v>546</v>
      </c>
      <c r="L384" s="295" t="s">
        <v>546</v>
      </c>
      <c r="M384" s="295" t="s">
        <v>1488</v>
      </c>
      <c r="N384" s="372">
        <v>2021</v>
      </c>
      <c r="O384" s="466" t="s">
        <v>426</v>
      </c>
      <c r="P384" s="93" t="str">
        <f t="shared" si="5"/>
        <v>R</v>
      </c>
      <c r="Q384" s="93" t="s">
        <v>108</v>
      </c>
      <c r="R384" s="150"/>
      <c r="S384" s="144"/>
      <c r="T384" s="189"/>
      <c r="U384" s="301" t="s">
        <v>2467</v>
      </c>
      <c r="V384" s="303" t="s">
        <v>3184</v>
      </c>
      <c r="W384" s="305" t="s">
        <v>3185</v>
      </c>
      <c r="X384" s="303" t="s">
        <v>3186</v>
      </c>
      <c r="Y384" s="90">
        <v>1</v>
      </c>
    </row>
    <row r="385" spans="1:25" ht="30.6" customHeight="1" x14ac:dyDescent="0.2">
      <c r="A385" s="90">
        <v>384</v>
      </c>
      <c r="B385" s="115" t="s">
        <v>570</v>
      </c>
      <c r="C385" s="115" t="s">
        <v>586</v>
      </c>
      <c r="D385" s="191" t="s">
        <v>5760</v>
      </c>
      <c r="E385" s="328" t="s">
        <v>4454</v>
      </c>
      <c r="F385" s="290" t="s">
        <v>750</v>
      </c>
      <c r="G385" s="285" t="s">
        <v>474</v>
      </c>
      <c r="H385" s="290" t="s">
        <v>1761</v>
      </c>
      <c r="I385" s="290" t="s">
        <v>4455</v>
      </c>
      <c r="J385" s="295" t="s">
        <v>546</v>
      </c>
      <c r="K385" s="295" t="s">
        <v>546</v>
      </c>
      <c r="L385" s="295" t="s">
        <v>546</v>
      </c>
      <c r="M385" s="295" t="s">
        <v>1488</v>
      </c>
      <c r="N385" s="372">
        <v>2021</v>
      </c>
      <c r="O385" s="467" t="s">
        <v>190</v>
      </c>
      <c r="P385" s="93" t="str">
        <f t="shared" si="5"/>
        <v>R</v>
      </c>
      <c r="Q385" s="93" t="s">
        <v>108</v>
      </c>
      <c r="R385" s="150"/>
      <c r="S385" s="144"/>
      <c r="T385" s="189"/>
      <c r="U385" s="301" t="s">
        <v>2467</v>
      </c>
      <c r="V385" s="302" t="s">
        <v>3187</v>
      </c>
      <c r="W385" s="304" t="s">
        <v>3188</v>
      </c>
      <c r="X385" s="302" t="s">
        <v>3189</v>
      </c>
      <c r="Y385" s="90">
        <v>1</v>
      </c>
    </row>
    <row r="386" spans="1:25" ht="30.6" customHeight="1" x14ac:dyDescent="0.2">
      <c r="A386" s="90">
        <v>385</v>
      </c>
      <c r="B386" s="115" t="s">
        <v>570</v>
      </c>
      <c r="C386" s="115" t="s">
        <v>587</v>
      </c>
      <c r="D386" s="191" t="s">
        <v>5758</v>
      </c>
      <c r="E386" s="328" t="s">
        <v>3618</v>
      </c>
      <c r="F386" s="290" t="s">
        <v>427</v>
      </c>
      <c r="G386" s="285" t="s">
        <v>474</v>
      </c>
      <c r="H386" s="290" t="s">
        <v>1765</v>
      </c>
      <c r="I386" s="290" t="s">
        <v>4465</v>
      </c>
      <c r="J386" s="295" t="s">
        <v>546</v>
      </c>
      <c r="K386" s="295" t="s">
        <v>546</v>
      </c>
      <c r="L386" s="295" t="s">
        <v>546</v>
      </c>
      <c r="M386" s="295" t="s">
        <v>1488</v>
      </c>
      <c r="N386" s="372">
        <v>2022</v>
      </c>
      <c r="O386" s="461" t="s">
        <v>428</v>
      </c>
      <c r="P386" s="93" t="str">
        <f t="shared" ref="P386:P449" si="6">LEFT(F386,1)</f>
        <v>R</v>
      </c>
      <c r="Q386" s="93" t="s">
        <v>75</v>
      </c>
      <c r="R386" s="150" t="s">
        <v>1212</v>
      </c>
      <c r="S386" s="144"/>
      <c r="T386" s="189"/>
      <c r="U386" s="301" t="s">
        <v>2467</v>
      </c>
      <c r="V386" s="302"/>
      <c r="W386" s="302" t="s">
        <v>2560</v>
      </c>
      <c r="X386" s="302" t="s">
        <v>2561</v>
      </c>
      <c r="Y386" s="90">
        <v>3</v>
      </c>
    </row>
    <row r="387" spans="1:25" ht="30.6" customHeight="1" x14ac:dyDescent="0.2">
      <c r="A387" s="90">
        <v>386</v>
      </c>
      <c r="B387" s="115" t="s">
        <v>570</v>
      </c>
      <c r="C387" s="115" t="s">
        <v>587</v>
      </c>
      <c r="D387" s="191" t="s">
        <v>5757</v>
      </c>
      <c r="E387" s="328" t="s">
        <v>3619</v>
      </c>
      <c r="F387" s="290" t="s">
        <v>429</v>
      </c>
      <c r="G387" s="285" t="s">
        <v>474</v>
      </c>
      <c r="H387" s="290" t="s">
        <v>430</v>
      </c>
      <c r="I387" s="290" t="s">
        <v>431</v>
      </c>
      <c r="J387" s="295" t="s">
        <v>546</v>
      </c>
      <c r="K387" s="295" t="s">
        <v>546</v>
      </c>
      <c r="L387" s="295" t="s">
        <v>546</v>
      </c>
      <c r="M387" s="295" t="s">
        <v>1488</v>
      </c>
      <c r="N387" s="372">
        <v>2022</v>
      </c>
      <c r="O387" s="461" t="s">
        <v>432</v>
      </c>
      <c r="P387" s="93" t="str">
        <f t="shared" si="6"/>
        <v>R</v>
      </c>
      <c r="Q387" s="93" t="s">
        <v>75</v>
      </c>
      <c r="R387" s="150"/>
      <c r="S387" s="144"/>
      <c r="T387" s="189"/>
      <c r="U387" s="301" t="s">
        <v>2467</v>
      </c>
      <c r="V387" s="302"/>
      <c r="W387" s="302" t="s">
        <v>2562</v>
      </c>
      <c r="X387" s="302" t="s">
        <v>2563</v>
      </c>
      <c r="Y387" s="90">
        <v>3</v>
      </c>
    </row>
    <row r="388" spans="1:25" ht="30.6" customHeight="1" x14ac:dyDescent="0.2">
      <c r="A388" s="90">
        <v>387</v>
      </c>
      <c r="B388" s="115" t="s">
        <v>570</v>
      </c>
      <c r="C388" s="115" t="s">
        <v>587</v>
      </c>
      <c r="D388" s="191" t="s">
        <v>5776</v>
      </c>
      <c r="E388" s="328" t="s">
        <v>4467</v>
      </c>
      <c r="F388" s="285" t="s">
        <v>752</v>
      </c>
      <c r="G388" s="285" t="s">
        <v>474</v>
      </c>
      <c r="H388" s="290" t="s">
        <v>1767</v>
      </c>
      <c r="I388" s="290" t="s">
        <v>4468</v>
      </c>
      <c r="J388" s="295" t="s">
        <v>546</v>
      </c>
      <c r="K388" s="295" t="s">
        <v>546</v>
      </c>
      <c r="L388" s="295" t="s">
        <v>546</v>
      </c>
      <c r="M388" s="295" t="s">
        <v>1488</v>
      </c>
      <c r="N388" s="372">
        <v>2021</v>
      </c>
      <c r="O388" s="462" t="s">
        <v>191</v>
      </c>
      <c r="P388" s="93" t="str">
        <f t="shared" si="6"/>
        <v>R</v>
      </c>
      <c r="Q388" s="93" t="s">
        <v>75</v>
      </c>
      <c r="R388" s="150"/>
      <c r="S388" s="144"/>
      <c r="T388" s="189"/>
      <c r="U388" s="471" t="s">
        <v>3560</v>
      </c>
      <c r="V388" s="302"/>
      <c r="W388" s="303" t="s">
        <v>2564</v>
      </c>
      <c r="X388" s="303" t="s">
        <v>2565</v>
      </c>
      <c r="Y388" s="90">
        <v>1</v>
      </c>
    </row>
    <row r="389" spans="1:25" ht="30.6" customHeight="1" x14ac:dyDescent="0.2">
      <c r="A389" s="90">
        <v>388</v>
      </c>
      <c r="B389" s="115" t="s">
        <v>570</v>
      </c>
      <c r="C389" s="115" t="s">
        <v>587</v>
      </c>
      <c r="D389" s="191" t="s">
        <v>5775</v>
      </c>
      <c r="E389" s="328" t="s">
        <v>3620</v>
      </c>
      <c r="F389" s="290" t="s">
        <v>4469</v>
      </c>
      <c r="G389" s="285" t="s">
        <v>474</v>
      </c>
      <c r="H389" s="290" t="s">
        <v>4470</v>
      </c>
      <c r="I389" s="290" t="s">
        <v>433</v>
      </c>
      <c r="J389" s="295" t="s">
        <v>546</v>
      </c>
      <c r="K389" s="295" t="s">
        <v>546</v>
      </c>
      <c r="L389" s="295" t="s">
        <v>546</v>
      </c>
      <c r="M389" s="295" t="s">
        <v>1488</v>
      </c>
      <c r="N389" s="372">
        <v>2022</v>
      </c>
      <c r="O389" s="461" t="s">
        <v>434</v>
      </c>
      <c r="P389" s="93" t="str">
        <f t="shared" si="6"/>
        <v>R</v>
      </c>
      <c r="Q389" s="93" t="s">
        <v>75</v>
      </c>
      <c r="R389" s="150"/>
      <c r="S389" s="144"/>
      <c r="T389" s="189"/>
      <c r="U389" s="301" t="s">
        <v>2467</v>
      </c>
      <c r="V389" s="302"/>
      <c r="W389" s="302" t="s">
        <v>2566</v>
      </c>
      <c r="X389" s="302" t="s">
        <v>2567</v>
      </c>
      <c r="Y389" s="90">
        <v>3</v>
      </c>
    </row>
    <row r="390" spans="1:25" ht="30.6" customHeight="1" x14ac:dyDescent="0.2">
      <c r="A390" s="90">
        <v>389</v>
      </c>
      <c r="B390" s="115" t="s">
        <v>570</v>
      </c>
      <c r="C390" s="115" t="s">
        <v>587</v>
      </c>
      <c r="D390" s="191" t="s">
        <v>5762</v>
      </c>
      <c r="E390" s="328" t="s">
        <v>4471</v>
      </c>
      <c r="F390" s="290" t="s">
        <v>666</v>
      </c>
      <c r="G390" s="285" t="s">
        <v>595</v>
      </c>
      <c r="H390" s="290" t="s">
        <v>881</v>
      </c>
      <c r="I390" s="290" t="s">
        <v>546</v>
      </c>
      <c r="J390" s="295" t="s">
        <v>4089</v>
      </c>
      <c r="K390" s="372">
        <v>0</v>
      </c>
      <c r="L390" s="372">
        <v>70</v>
      </c>
      <c r="M390" s="295" t="s">
        <v>1485</v>
      </c>
      <c r="N390" s="372">
        <v>2024</v>
      </c>
      <c r="O390" s="462" t="s">
        <v>192</v>
      </c>
      <c r="P390" s="93" t="str">
        <f t="shared" si="6"/>
        <v>I</v>
      </c>
      <c r="Q390" s="93" t="s">
        <v>75</v>
      </c>
      <c r="R390" s="150" t="s">
        <v>1212</v>
      </c>
      <c r="S390" s="144"/>
      <c r="T390" s="189" t="s">
        <v>881</v>
      </c>
      <c r="U390" s="301" t="s">
        <v>2568</v>
      </c>
      <c r="V390" s="302"/>
      <c r="W390" s="302" t="s">
        <v>2569</v>
      </c>
      <c r="X390" s="303" t="s">
        <v>2570</v>
      </c>
      <c r="Y390" s="90">
        <v>6</v>
      </c>
    </row>
    <row r="391" spans="1:25" ht="30.6" customHeight="1" x14ac:dyDescent="0.2">
      <c r="A391" s="90">
        <v>390</v>
      </c>
      <c r="B391" s="115" t="s">
        <v>570</v>
      </c>
      <c r="C391" s="115" t="s">
        <v>587</v>
      </c>
      <c r="D391" s="191" t="s">
        <v>5767</v>
      </c>
      <c r="E391" s="328" t="s">
        <v>4472</v>
      </c>
      <c r="F391" s="290" t="s">
        <v>647</v>
      </c>
      <c r="G391" s="285" t="s">
        <v>595</v>
      </c>
      <c r="H391" s="290" t="s">
        <v>1764</v>
      </c>
      <c r="I391" s="290" t="s">
        <v>546</v>
      </c>
      <c r="J391" s="295" t="s">
        <v>1487</v>
      </c>
      <c r="K391" s="372">
        <v>0</v>
      </c>
      <c r="L391" s="372">
        <v>13</v>
      </c>
      <c r="M391" s="295" t="s">
        <v>1488</v>
      </c>
      <c r="N391" s="372">
        <v>2023</v>
      </c>
      <c r="O391" s="462" t="s">
        <v>193</v>
      </c>
      <c r="P391" s="93" t="str">
        <f t="shared" si="6"/>
        <v>I</v>
      </c>
      <c r="Q391" s="93" t="s">
        <v>75</v>
      </c>
      <c r="R391" s="150" t="s">
        <v>1212</v>
      </c>
      <c r="S391" s="144"/>
      <c r="T391" s="189" t="s">
        <v>884</v>
      </c>
      <c r="U391" s="301" t="s">
        <v>2571</v>
      </c>
      <c r="V391" s="302" t="s">
        <v>2572</v>
      </c>
      <c r="W391" s="303" t="s">
        <v>2573</v>
      </c>
      <c r="X391" s="303" t="s">
        <v>2574</v>
      </c>
      <c r="Y391" s="90">
        <v>5</v>
      </c>
    </row>
    <row r="392" spans="1:25" ht="30.6" customHeight="1" x14ac:dyDescent="0.2">
      <c r="A392" s="90">
        <v>391</v>
      </c>
      <c r="B392" s="115" t="s">
        <v>570</v>
      </c>
      <c r="C392" s="115" t="s">
        <v>587</v>
      </c>
      <c r="D392" s="191" t="s">
        <v>5767</v>
      </c>
      <c r="E392" s="328" t="s">
        <v>4473</v>
      </c>
      <c r="F392" s="290" t="s">
        <v>647</v>
      </c>
      <c r="G392" s="285" t="s">
        <v>474</v>
      </c>
      <c r="H392" s="290" t="s">
        <v>435</v>
      </c>
      <c r="I392" s="290" t="s">
        <v>436</v>
      </c>
      <c r="J392" s="445" t="s">
        <v>546</v>
      </c>
      <c r="K392" s="445" t="s">
        <v>546</v>
      </c>
      <c r="L392" s="445" t="s">
        <v>546</v>
      </c>
      <c r="M392" s="445" t="s">
        <v>1497</v>
      </c>
      <c r="N392" s="449">
        <v>2026</v>
      </c>
      <c r="O392" s="461" t="s">
        <v>437</v>
      </c>
      <c r="P392" s="93" t="str">
        <f t="shared" si="6"/>
        <v>I</v>
      </c>
      <c r="Q392" s="93" t="s">
        <v>75</v>
      </c>
      <c r="R392" s="150" t="s">
        <v>1212</v>
      </c>
      <c r="S392" s="144"/>
      <c r="T392" s="189" t="s">
        <v>884</v>
      </c>
      <c r="U392" s="301" t="s">
        <v>2575</v>
      </c>
      <c r="V392" s="302"/>
      <c r="W392" s="302" t="s">
        <v>2576</v>
      </c>
      <c r="X392" s="302" t="s">
        <v>2577</v>
      </c>
      <c r="Y392" s="90">
        <v>10</v>
      </c>
    </row>
    <row r="393" spans="1:25" ht="30.6" customHeight="1" x14ac:dyDescent="0.2">
      <c r="A393" s="90">
        <v>392</v>
      </c>
      <c r="B393" s="115" t="s">
        <v>570</v>
      </c>
      <c r="C393" s="115" t="s">
        <v>587</v>
      </c>
      <c r="D393" s="191" t="s">
        <v>5747</v>
      </c>
      <c r="E393" s="328" t="s">
        <v>3621</v>
      </c>
      <c r="F393" s="285" t="s">
        <v>607</v>
      </c>
      <c r="G393" s="285" t="s">
        <v>595</v>
      </c>
      <c r="H393" s="290" t="s">
        <v>1762</v>
      </c>
      <c r="I393" s="290" t="s">
        <v>546</v>
      </c>
      <c r="J393" s="295" t="s">
        <v>1487</v>
      </c>
      <c r="K393" s="372">
        <v>0</v>
      </c>
      <c r="L393" s="372">
        <v>7</v>
      </c>
      <c r="M393" s="295" t="s">
        <v>1488</v>
      </c>
      <c r="N393" s="372">
        <v>2022</v>
      </c>
      <c r="O393" s="526" t="s">
        <v>438</v>
      </c>
      <c r="P393" s="93" t="str">
        <f t="shared" si="6"/>
        <v>I</v>
      </c>
      <c r="Q393" s="93" t="s">
        <v>108</v>
      </c>
      <c r="R393" s="151" t="s">
        <v>1213</v>
      </c>
      <c r="S393" s="144"/>
      <c r="T393" s="189" t="s">
        <v>823</v>
      </c>
      <c r="U393" s="471" t="s">
        <v>3190</v>
      </c>
      <c r="V393" s="302"/>
      <c r="W393" s="304" t="s">
        <v>3191</v>
      </c>
      <c r="X393" s="302" t="s">
        <v>3192</v>
      </c>
      <c r="Y393" s="90">
        <v>3</v>
      </c>
    </row>
    <row r="394" spans="1:25" ht="30.6" customHeight="1" x14ac:dyDescent="0.2">
      <c r="A394" s="90">
        <v>393</v>
      </c>
      <c r="B394" s="115" t="s">
        <v>570</v>
      </c>
      <c r="C394" s="115" t="s">
        <v>587</v>
      </c>
      <c r="D394" s="191" t="s">
        <v>5747</v>
      </c>
      <c r="E394" s="328" t="s">
        <v>4474</v>
      </c>
      <c r="F394" s="429" t="s">
        <v>607</v>
      </c>
      <c r="G394" s="285" t="s">
        <v>474</v>
      </c>
      <c r="H394" s="290" t="s">
        <v>1763</v>
      </c>
      <c r="I394" s="285" t="s">
        <v>4475</v>
      </c>
      <c r="J394" s="295" t="s">
        <v>546</v>
      </c>
      <c r="K394" s="295" t="s">
        <v>546</v>
      </c>
      <c r="L394" s="295" t="s">
        <v>546</v>
      </c>
      <c r="M394" s="295" t="s">
        <v>1488</v>
      </c>
      <c r="N394" s="372">
        <v>2025</v>
      </c>
      <c r="O394" s="461" t="s">
        <v>439</v>
      </c>
      <c r="P394" s="93" t="str">
        <f t="shared" si="6"/>
        <v>I</v>
      </c>
      <c r="Q394" s="93" t="s">
        <v>108</v>
      </c>
      <c r="R394" s="151" t="s">
        <v>1213</v>
      </c>
      <c r="S394" s="144"/>
      <c r="T394" s="189" t="s">
        <v>823</v>
      </c>
      <c r="U394" s="301" t="s">
        <v>3087</v>
      </c>
      <c r="V394" s="302" t="s">
        <v>3193</v>
      </c>
      <c r="W394" s="304" t="s">
        <v>3194</v>
      </c>
      <c r="X394" s="302" t="s">
        <v>3195</v>
      </c>
      <c r="Y394" s="90">
        <v>9</v>
      </c>
    </row>
    <row r="395" spans="1:25" ht="30.6" customHeight="1" x14ac:dyDescent="0.2">
      <c r="A395" s="90">
        <v>394</v>
      </c>
      <c r="B395" s="115" t="s">
        <v>570</v>
      </c>
      <c r="C395" s="115" t="s">
        <v>587</v>
      </c>
      <c r="D395" s="191" t="s">
        <v>5759</v>
      </c>
      <c r="E395" s="328" t="s">
        <v>4466</v>
      </c>
      <c r="F395" s="429" t="s">
        <v>691</v>
      </c>
      <c r="G395" s="285" t="s">
        <v>474</v>
      </c>
      <c r="H395" s="290" t="s">
        <v>1768</v>
      </c>
      <c r="I395" s="290" t="s">
        <v>440</v>
      </c>
      <c r="J395" s="295" t="s">
        <v>546</v>
      </c>
      <c r="K395" s="295" t="s">
        <v>546</v>
      </c>
      <c r="L395" s="295" t="s">
        <v>546</v>
      </c>
      <c r="M395" s="295" t="s">
        <v>1485</v>
      </c>
      <c r="N395" s="372">
        <v>2024</v>
      </c>
      <c r="O395" s="461" t="s">
        <v>441</v>
      </c>
      <c r="P395" s="93" t="str">
        <f t="shared" si="6"/>
        <v>R</v>
      </c>
      <c r="Q395" s="93" t="s">
        <v>108</v>
      </c>
      <c r="R395" s="150"/>
      <c r="S395" s="144"/>
      <c r="T395" s="189"/>
      <c r="U395" s="301" t="s">
        <v>2467</v>
      </c>
      <c r="V395" s="302"/>
      <c r="W395" s="304" t="s">
        <v>3196</v>
      </c>
      <c r="X395" s="303" t="s">
        <v>3197</v>
      </c>
      <c r="Y395" s="90">
        <v>6</v>
      </c>
    </row>
    <row r="396" spans="1:25" ht="30.6" customHeight="1" x14ac:dyDescent="0.2">
      <c r="A396" s="90">
        <v>395</v>
      </c>
      <c r="B396" s="115" t="s">
        <v>572</v>
      </c>
      <c r="C396" s="115" t="s">
        <v>588</v>
      </c>
      <c r="D396" s="191" t="s">
        <v>5794</v>
      </c>
      <c r="E396" s="328" t="s">
        <v>4476</v>
      </c>
      <c r="F396" s="429" t="s">
        <v>694</v>
      </c>
      <c r="G396" s="285" t="s">
        <v>474</v>
      </c>
      <c r="H396" s="290" t="s">
        <v>1770</v>
      </c>
      <c r="I396" s="290" t="s">
        <v>445</v>
      </c>
      <c r="J396" s="295" t="s">
        <v>546</v>
      </c>
      <c r="K396" s="295" t="s">
        <v>546</v>
      </c>
      <c r="L396" s="295" t="s">
        <v>546</v>
      </c>
      <c r="M396" s="295" t="s">
        <v>1488</v>
      </c>
      <c r="N396" s="372">
        <v>2021</v>
      </c>
      <c r="O396" s="461" t="s">
        <v>442</v>
      </c>
      <c r="P396" s="93" t="str">
        <f t="shared" si="6"/>
        <v>R</v>
      </c>
      <c r="Q396" s="93" t="s">
        <v>75</v>
      </c>
      <c r="R396" s="150"/>
      <c r="S396" s="144"/>
      <c r="T396" s="189"/>
      <c r="U396" s="471" t="s">
        <v>2578</v>
      </c>
      <c r="V396" s="303" t="s">
        <v>2579</v>
      </c>
      <c r="W396" s="302" t="s">
        <v>3091</v>
      </c>
      <c r="X396" s="475" t="s">
        <v>3740</v>
      </c>
      <c r="Y396" s="90">
        <v>1</v>
      </c>
    </row>
    <row r="397" spans="1:25" ht="30.6" customHeight="1" x14ac:dyDescent="0.2">
      <c r="A397" s="90">
        <v>396</v>
      </c>
      <c r="B397" s="115" t="s">
        <v>572</v>
      </c>
      <c r="C397" s="115" t="s">
        <v>588</v>
      </c>
      <c r="D397" s="191" t="s">
        <v>5782</v>
      </c>
      <c r="E397" s="328" t="s">
        <v>4496</v>
      </c>
      <c r="F397" s="429" t="s">
        <v>623</v>
      </c>
      <c r="G397" s="285" t="s">
        <v>474</v>
      </c>
      <c r="H397" s="290" t="s">
        <v>1782</v>
      </c>
      <c r="I397" s="290" t="s">
        <v>4497</v>
      </c>
      <c r="J397" s="295" t="s">
        <v>546</v>
      </c>
      <c r="K397" s="295" t="s">
        <v>546</v>
      </c>
      <c r="L397" s="295" t="s">
        <v>546</v>
      </c>
      <c r="M397" s="295" t="s">
        <v>1488</v>
      </c>
      <c r="N397" s="372">
        <v>2021</v>
      </c>
      <c r="O397" s="462" t="s">
        <v>194</v>
      </c>
      <c r="P397" s="93" t="str">
        <f t="shared" si="6"/>
        <v>I</v>
      </c>
      <c r="Q397" s="93" t="s">
        <v>75</v>
      </c>
      <c r="R397" s="150" t="s">
        <v>1217</v>
      </c>
      <c r="S397" s="144"/>
      <c r="T397" s="189" t="s">
        <v>835</v>
      </c>
      <c r="U397" s="301" t="s">
        <v>2580</v>
      </c>
      <c r="V397" s="302"/>
      <c r="W397" s="303" t="s">
        <v>2581</v>
      </c>
      <c r="X397" s="303" t="s">
        <v>2582</v>
      </c>
      <c r="Y397" s="90">
        <v>1</v>
      </c>
    </row>
    <row r="398" spans="1:25" ht="30.6" customHeight="1" x14ac:dyDescent="0.2">
      <c r="A398" s="90">
        <v>397</v>
      </c>
      <c r="B398" s="115" t="s">
        <v>572</v>
      </c>
      <c r="C398" s="115" t="s">
        <v>588</v>
      </c>
      <c r="D398" s="191" t="s">
        <v>5789</v>
      </c>
      <c r="E398" s="328" t="s">
        <v>3484</v>
      </c>
      <c r="F398" s="429" t="s">
        <v>692</v>
      </c>
      <c r="G398" s="285" t="s">
        <v>474</v>
      </c>
      <c r="H398" s="290" t="s">
        <v>1785</v>
      </c>
      <c r="I398" s="290" t="s">
        <v>4497</v>
      </c>
      <c r="J398" s="295" t="s">
        <v>546</v>
      </c>
      <c r="K398" s="295" t="s">
        <v>546</v>
      </c>
      <c r="L398" s="295" t="s">
        <v>546</v>
      </c>
      <c r="M398" s="295" t="s">
        <v>1485</v>
      </c>
      <c r="N398" s="372">
        <v>2022</v>
      </c>
      <c r="O398" s="461" t="s">
        <v>443</v>
      </c>
      <c r="P398" s="93" t="str">
        <f t="shared" si="6"/>
        <v>R</v>
      </c>
      <c r="Q398" s="93" t="s">
        <v>75</v>
      </c>
      <c r="R398" s="150"/>
      <c r="S398" s="144"/>
      <c r="T398" s="189"/>
      <c r="U398" s="301" t="s">
        <v>2583</v>
      </c>
      <c r="V398" s="302" t="s">
        <v>2584</v>
      </c>
      <c r="W398" s="302" t="s">
        <v>2585</v>
      </c>
      <c r="X398" s="302" t="s">
        <v>2586</v>
      </c>
      <c r="Y398" s="90">
        <v>2</v>
      </c>
    </row>
    <row r="399" spans="1:25" ht="30.6" customHeight="1" x14ac:dyDescent="0.2">
      <c r="A399" s="90">
        <v>398</v>
      </c>
      <c r="B399" s="115" t="s">
        <v>572</v>
      </c>
      <c r="C399" s="115" t="s">
        <v>588</v>
      </c>
      <c r="D399" s="191" t="s">
        <v>5784</v>
      </c>
      <c r="E399" s="328" t="s">
        <v>3485</v>
      </c>
      <c r="F399" s="285" t="s">
        <v>653</v>
      </c>
      <c r="G399" s="285" t="s">
        <v>474</v>
      </c>
      <c r="H399" s="290" t="s">
        <v>1790</v>
      </c>
      <c r="I399" s="290" t="s">
        <v>4513</v>
      </c>
      <c r="J399" s="295" t="s">
        <v>546</v>
      </c>
      <c r="K399" s="295" t="s">
        <v>546</v>
      </c>
      <c r="L399" s="295" t="s">
        <v>546</v>
      </c>
      <c r="M399" s="295" t="s">
        <v>1485</v>
      </c>
      <c r="N399" s="372">
        <v>2022</v>
      </c>
      <c r="O399" s="461" t="s">
        <v>444</v>
      </c>
      <c r="P399" s="93" t="str">
        <f t="shared" si="6"/>
        <v>I</v>
      </c>
      <c r="Q399" s="93" t="s">
        <v>75</v>
      </c>
      <c r="R399" s="151" t="s">
        <v>1215</v>
      </c>
      <c r="S399" s="144"/>
      <c r="T399" s="189" t="s">
        <v>834</v>
      </c>
      <c r="U399" s="301" t="s">
        <v>2583</v>
      </c>
      <c r="V399" s="302"/>
      <c r="W399" s="302" t="s">
        <v>2587</v>
      </c>
      <c r="X399" s="302" t="s">
        <v>2588</v>
      </c>
      <c r="Y399" s="90">
        <v>2</v>
      </c>
    </row>
    <row r="400" spans="1:25" ht="30.6" customHeight="1" x14ac:dyDescent="0.2">
      <c r="A400" s="90">
        <v>399</v>
      </c>
      <c r="B400" s="115" t="s">
        <v>572</v>
      </c>
      <c r="C400" s="115" t="s">
        <v>588</v>
      </c>
      <c r="D400" s="191" t="s">
        <v>5794</v>
      </c>
      <c r="E400" s="328" t="s">
        <v>3622</v>
      </c>
      <c r="F400" s="429" t="s">
        <v>1906</v>
      </c>
      <c r="G400" s="285" t="s">
        <v>474</v>
      </c>
      <c r="H400" s="290" t="s">
        <v>1769</v>
      </c>
      <c r="I400" s="290" t="s">
        <v>445</v>
      </c>
      <c r="J400" s="295" t="s">
        <v>546</v>
      </c>
      <c r="K400" s="295" t="s">
        <v>546</v>
      </c>
      <c r="L400" s="295" t="s">
        <v>546</v>
      </c>
      <c r="M400" s="295" t="s">
        <v>1488</v>
      </c>
      <c r="N400" s="372">
        <v>2022</v>
      </c>
      <c r="O400" s="461" t="s">
        <v>446</v>
      </c>
      <c r="P400" s="93" t="str">
        <f t="shared" si="6"/>
        <v>R</v>
      </c>
      <c r="Q400" s="93" t="s">
        <v>75</v>
      </c>
      <c r="R400" s="150"/>
      <c r="S400" s="144"/>
      <c r="T400" s="189"/>
      <c r="U400" s="301" t="s">
        <v>2583</v>
      </c>
      <c r="V400" s="302" t="s">
        <v>2589</v>
      </c>
      <c r="W400" s="302" t="s">
        <v>2590</v>
      </c>
      <c r="X400" s="302" t="s">
        <v>2591</v>
      </c>
      <c r="Y400" s="90">
        <v>3</v>
      </c>
    </row>
    <row r="401" spans="1:25" ht="30.6" customHeight="1" x14ac:dyDescent="0.2">
      <c r="A401" s="90">
        <v>400</v>
      </c>
      <c r="B401" s="115" t="s">
        <v>572</v>
      </c>
      <c r="C401" s="115" t="s">
        <v>588</v>
      </c>
      <c r="D401" s="191" t="s">
        <v>5792</v>
      </c>
      <c r="E401" s="328" t="s">
        <v>3623</v>
      </c>
      <c r="F401" s="429" t="s">
        <v>686</v>
      </c>
      <c r="G401" s="285" t="s">
        <v>474</v>
      </c>
      <c r="H401" s="290" t="s">
        <v>1787</v>
      </c>
      <c r="I401" s="290" t="s">
        <v>4478</v>
      </c>
      <c r="J401" s="295" t="s">
        <v>546</v>
      </c>
      <c r="K401" s="295" t="s">
        <v>546</v>
      </c>
      <c r="L401" s="295" t="s">
        <v>546</v>
      </c>
      <c r="M401" s="295" t="s">
        <v>1488</v>
      </c>
      <c r="N401" s="372">
        <v>2022</v>
      </c>
      <c r="O401" s="461" t="s">
        <v>447</v>
      </c>
      <c r="P401" s="93" t="str">
        <f t="shared" si="6"/>
        <v>R</v>
      </c>
      <c r="Q401" s="93" t="s">
        <v>75</v>
      </c>
      <c r="R401" s="151" t="s">
        <v>1215</v>
      </c>
      <c r="S401" s="144"/>
      <c r="T401" s="145"/>
      <c r="U401" s="301" t="s">
        <v>2583</v>
      </c>
      <c r="V401" s="302"/>
      <c r="W401" s="302" t="s">
        <v>2592</v>
      </c>
      <c r="X401" s="302" t="s">
        <v>2593</v>
      </c>
      <c r="Y401" s="90">
        <v>3</v>
      </c>
    </row>
    <row r="402" spans="1:25" ht="30.6" customHeight="1" x14ac:dyDescent="0.2">
      <c r="A402" s="90">
        <v>401</v>
      </c>
      <c r="B402" s="115" t="s">
        <v>572</v>
      </c>
      <c r="C402" s="115" t="s">
        <v>588</v>
      </c>
      <c r="D402" s="191" t="s">
        <v>5779</v>
      </c>
      <c r="E402" s="328" t="s">
        <v>4514</v>
      </c>
      <c r="F402" s="429" t="s">
        <v>952</v>
      </c>
      <c r="G402" s="285" t="s">
        <v>595</v>
      </c>
      <c r="H402" s="290" t="s">
        <v>1778</v>
      </c>
      <c r="I402" s="290" t="s">
        <v>4515</v>
      </c>
      <c r="J402" s="295" t="s">
        <v>1487</v>
      </c>
      <c r="K402" s="372">
        <v>0</v>
      </c>
      <c r="L402" s="295" t="s">
        <v>4516</v>
      </c>
      <c r="M402" s="295" t="s">
        <v>1488</v>
      </c>
      <c r="N402" s="372">
        <v>2024</v>
      </c>
      <c r="O402" s="461" t="s">
        <v>448</v>
      </c>
      <c r="P402" s="93" t="str">
        <f t="shared" si="6"/>
        <v>I</v>
      </c>
      <c r="Q402" s="93" t="s">
        <v>75</v>
      </c>
      <c r="R402" s="151" t="s">
        <v>1215</v>
      </c>
      <c r="S402" s="144"/>
      <c r="T402" s="189" t="s">
        <v>889</v>
      </c>
      <c r="U402" s="301" t="s">
        <v>2583</v>
      </c>
      <c r="V402" s="302" t="s">
        <v>2594</v>
      </c>
      <c r="W402" s="302" t="s">
        <v>2595</v>
      </c>
      <c r="X402" s="302" t="s">
        <v>2596</v>
      </c>
      <c r="Y402" s="90">
        <v>7</v>
      </c>
    </row>
    <row r="403" spans="1:25" ht="30.6" customHeight="1" x14ac:dyDescent="0.2">
      <c r="A403" s="90">
        <v>402</v>
      </c>
      <c r="B403" s="115" t="s">
        <v>572</v>
      </c>
      <c r="C403" s="115" t="s">
        <v>588</v>
      </c>
      <c r="D403" s="191" t="s">
        <v>5778</v>
      </c>
      <c r="E403" s="328" t="s">
        <v>4517</v>
      </c>
      <c r="F403" s="429" t="s">
        <v>618</v>
      </c>
      <c r="G403" s="285" t="s">
        <v>474</v>
      </c>
      <c r="H403" s="290" t="s">
        <v>560</v>
      </c>
      <c r="I403" s="290" t="s">
        <v>561</v>
      </c>
      <c r="J403" s="295" t="s">
        <v>546</v>
      </c>
      <c r="K403" s="295" t="s">
        <v>546</v>
      </c>
      <c r="L403" s="295" t="s">
        <v>546</v>
      </c>
      <c r="M403" s="295" t="s">
        <v>1497</v>
      </c>
      <c r="N403" s="372">
        <v>2024</v>
      </c>
      <c r="O403" s="461" t="s">
        <v>562</v>
      </c>
      <c r="P403" s="93" t="str">
        <f t="shared" si="6"/>
        <v>I</v>
      </c>
      <c r="Q403" s="93" t="s">
        <v>75</v>
      </c>
      <c r="R403" s="151" t="s">
        <v>1215</v>
      </c>
      <c r="S403" s="144"/>
      <c r="T403" s="189" t="s">
        <v>832</v>
      </c>
      <c r="U403" s="301" t="s">
        <v>2583</v>
      </c>
      <c r="V403" s="302" t="s">
        <v>2597</v>
      </c>
      <c r="W403" s="302" t="s">
        <v>2598</v>
      </c>
      <c r="X403" s="303" t="s">
        <v>2599</v>
      </c>
      <c r="Y403" s="90">
        <v>6</v>
      </c>
    </row>
    <row r="404" spans="1:25" ht="30.6" customHeight="1" x14ac:dyDescent="0.2">
      <c r="A404" s="90">
        <v>403</v>
      </c>
      <c r="B404" s="115" t="s">
        <v>572</v>
      </c>
      <c r="C404" s="115" t="s">
        <v>588</v>
      </c>
      <c r="D404" s="191" t="s">
        <v>5761</v>
      </c>
      <c r="E404" s="328" t="s">
        <v>4518</v>
      </c>
      <c r="F404" s="290" t="s">
        <v>608</v>
      </c>
      <c r="G404" s="285" t="s">
        <v>474</v>
      </c>
      <c r="H404" s="290" t="s">
        <v>1774</v>
      </c>
      <c r="I404" s="290" t="s">
        <v>4519</v>
      </c>
      <c r="J404" s="295" t="s">
        <v>546</v>
      </c>
      <c r="K404" s="295" t="s">
        <v>546</v>
      </c>
      <c r="L404" s="295" t="s">
        <v>546</v>
      </c>
      <c r="M404" s="295" t="s">
        <v>1485</v>
      </c>
      <c r="N404" s="372">
        <v>2023</v>
      </c>
      <c r="O404" s="462" t="s">
        <v>195</v>
      </c>
      <c r="P404" s="93" t="str">
        <f t="shared" si="6"/>
        <v>I</v>
      </c>
      <c r="Q404" s="93" t="s">
        <v>75</v>
      </c>
      <c r="R404" s="151" t="s">
        <v>1215</v>
      </c>
      <c r="S404" s="153" t="s">
        <v>1208</v>
      </c>
      <c r="T404" s="189" t="s">
        <v>830</v>
      </c>
      <c r="U404" s="301" t="s">
        <v>2600</v>
      </c>
      <c r="V404" s="302" t="s">
        <v>2601</v>
      </c>
      <c r="W404" s="303" t="s">
        <v>2602</v>
      </c>
      <c r="X404" s="302" t="s">
        <v>2603</v>
      </c>
      <c r="Y404" s="90">
        <v>4</v>
      </c>
    </row>
    <row r="405" spans="1:25" ht="30.6" customHeight="1" x14ac:dyDescent="0.2">
      <c r="A405" s="90">
        <v>404</v>
      </c>
      <c r="B405" s="115" t="s">
        <v>572</v>
      </c>
      <c r="C405" s="115" t="s">
        <v>588</v>
      </c>
      <c r="D405" s="191" t="s">
        <v>5794</v>
      </c>
      <c r="E405" s="328" t="s">
        <v>4477</v>
      </c>
      <c r="F405" s="290" t="s">
        <v>953</v>
      </c>
      <c r="G405" s="285" t="s">
        <v>474</v>
      </c>
      <c r="H405" s="290" t="s">
        <v>1883</v>
      </c>
      <c r="I405" s="290" t="s">
        <v>4478</v>
      </c>
      <c r="J405" s="295" t="s">
        <v>546</v>
      </c>
      <c r="K405" s="295" t="s">
        <v>546</v>
      </c>
      <c r="L405" s="295" t="s">
        <v>546</v>
      </c>
      <c r="M405" s="295" t="s">
        <v>1488</v>
      </c>
      <c r="N405" s="372">
        <v>2023</v>
      </c>
      <c r="O405" s="461" t="s">
        <v>449</v>
      </c>
      <c r="P405" s="93" t="str">
        <f t="shared" si="6"/>
        <v>R</v>
      </c>
      <c r="Q405" s="93" t="s">
        <v>75</v>
      </c>
      <c r="R405" s="150"/>
      <c r="S405" s="144"/>
      <c r="T405" s="189"/>
      <c r="U405" s="301" t="s">
        <v>2604</v>
      </c>
      <c r="V405" s="302"/>
      <c r="W405" s="303" t="s">
        <v>2605</v>
      </c>
      <c r="X405" s="302" t="s">
        <v>2606</v>
      </c>
      <c r="Y405" s="90">
        <v>5</v>
      </c>
    </row>
    <row r="406" spans="1:25" ht="30.6" customHeight="1" x14ac:dyDescent="0.2">
      <c r="A406" s="90">
        <v>405</v>
      </c>
      <c r="B406" s="115" t="s">
        <v>572</v>
      </c>
      <c r="C406" s="115" t="s">
        <v>588</v>
      </c>
      <c r="D406" s="191" t="s">
        <v>5782</v>
      </c>
      <c r="E406" s="328" t="s">
        <v>4479</v>
      </c>
      <c r="F406" s="429" t="s">
        <v>623</v>
      </c>
      <c r="G406" s="285" t="s">
        <v>595</v>
      </c>
      <c r="H406" s="290" t="s">
        <v>1783</v>
      </c>
      <c r="I406" s="290" t="s">
        <v>546</v>
      </c>
      <c r="J406" s="295" t="s">
        <v>1487</v>
      </c>
      <c r="K406" s="373">
        <v>2560000</v>
      </c>
      <c r="L406" s="445" t="s">
        <v>4480</v>
      </c>
      <c r="M406" s="295" t="s">
        <v>1488</v>
      </c>
      <c r="N406" s="372">
        <v>2023</v>
      </c>
      <c r="O406" s="461" t="s">
        <v>450</v>
      </c>
      <c r="P406" s="93" t="str">
        <f t="shared" si="6"/>
        <v>I</v>
      </c>
      <c r="Q406" s="93" t="s">
        <v>75</v>
      </c>
      <c r="R406" s="150" t="s">
        <v>1217</v>
      </c>
      <c r="S406" s="144"/>
      <c r="T406" s="189" t="s">
        <v>835</v>
      </c>
      <c r="U406" s="301" t="s">
        <v>2580</v>
      </c>
      <c r="V406" s="302"/>
      <c r="W406" s="302" t="s">
        <v>2607</v>
      </c>
      <c r="X406" s="302" t="s">
        <v>2608</v>
      </c>
      <c r="Y406" s="90">
        <v>5</v>
      </c>
    </row>
    <row r="407" spans="1:25" ht="30.6" customHeight="1" x14ac:dyDescent="0.2">
      <c r="A407" s="90">
        <v>406</v>
      </c>
      <c r="B407" s="115" t="s">
        <v>572</v>
      </c>
      <c r="C407" s="115" t="s">
        <v>588</v>
      </c>
      <c r="D407" s="191" t="s">
        <v>5787</v>
      </c>
      <c r="E407" s="328" t="s">
        <v>4481</v>
      </c>
      <c r="F407" s="290" t="s">
        <v>655</v>
      </c>
      <c r="G407" s="285" t="s">
        <v>595</v>
      </c>
      <c r="H407" s="290" t="s">
        <v>1794</v>
      </c>
      <c r="I407" s="290" t="s">
        <v>546</v>
      </c>
      <c r="J407" s="295" t="s">
        <v>1487</v>
      </c>
      <c r="K407" s="373">
        <v>9000</v>
      </c>
      <c r="L407" s="295" t="s">
        <v>4482</v>
      </c>
      <c r="M407" s="295" t="s">
        <v>1488</v>
      </c>
      <c r="N407" s="372">
        <v>2024</v>
      </c>
      <c r="O407" s="461" t="s">
        <v>451</v>
      </c>
      <c r="P407" s="93" t="str">
        <f t="shared" si="6"/>
        <v>I</v>
      </c>
      <c r="Q407" s="93" t="s">
        <v>75</v>
      </c>
      <c r="R407" s="150" t="s">
        <v>1217</v>
      </c>
      <c r="S407" s="144"/>
      <c r="T407" s="189" t="s">
        <v>888</v>
      </c>
      <c r="U407" s="301" t="s">
        <v>2580</v>
      </c>
      <c r="V407" s="303" t="s">
        <v>2609</v>
      </c>
      <c r="W407" s="302" t="s">
        <v>2610</v>
      </c>
      <c r="X407" s="302" t="s">
        <v>2611</v>
      </c>
      <c r="Y407" s="90">
        <v>7</v>
      </c>
    </row>
    <row r="408" spans="1:25" ht="30.6" customHeight="1" x14ac:dyDescent="0.2">
      <c r="A408" s="90">
        <v>407</v>
      </c>
      <c r="B408" s="115" t="s">
        <v>572</v>
      </c>
      <c r="C408" s="115" t="s">
        <v>588</v>
      </c>
      <c r="D408" s="191" t="s">
        <v>5763</v>
      </c>
      <c r="E408" s="328" t="s">
        <v>4483</v>
      </c>
      <c r="F408" s="290" t="s">
        <v>656</v>
      </c>
      <c r="G408" s="285" t="s">
        <v>595</v>
      </c>
      <c r="H408" s="290" t="s">
        <v>1784</v>
      </c>
      <c r="I408" s="290" t="s">
        <v>546</v>
      </c>
      <c r="J408" s="295" t="s">
        <v>1487</v>
      </c>
      <c r="K408" s="372">
        <v>0</v>
      </c>
      <c r="L408" s="295" t="s">
        <v>4484</v>
      </c>
      <c r="M408" s="295" t="s">
        <v>1488</v>
      </c>
      <c r="N408" s="372">
        <v>2024</v>
      </c>
      <c r="O408" s="462" t="s">
        <v>196</v>
      </c>
      <c r="P408" s="93" t="str">
        <f t="shared" si="6"/>
        <v>I</v>
      </c>
      <c r="Q408" s="93" t="s">
        <v>75</v>
      </c>
      <c r="R408" s="151" t="s">
        <v>1215</v>
      </c>
      <c r="S408" s="144"/>
      <c r="T408" s="189" t="s">
        <v>836</v>
      </c>
      <c r="U408" s="301" t="s">
        <v>2583</v>
      </c>
      <c r="V408" s="302"/>
      <c r="W408" s="473" t="s">
        <v>2612</v>
      </c>
      <c r="X408" s="302" t="s">
        <v>2613</v>
      </c>
      <c r="Y408" s="90">
        <v>7</v>
      </c>
    </row>
    <row r="409" spans="1:25" ht="30.6" customHeight="1" x14ac:dyDescent="0.2">
      <c r="A409" s="90">
        <v>408</v>
      </c>
      <c r="B409" s="115" t="s">
        <v>572</v>
      </c>
      <c r="C409" s="115" t="s">
        <v>588</v>
      </c>
      <c r="D409" s="191" t="s">
        <v>5789</v>
      </c>
      <c r="E409" s="328" t="s">
        <v>4485</v>
      </c>
      <c r="F409" s="429" t="s">
        <v>692</v>
      </c>
      <c r="G409" s="285" t="s">
        <v>595</v>
      </c>
      <c r="H409" s="290" t="s">
        <v>1786</v>
      </c>
      <c r="I409" s="290" t="s">
        <v>546</v>
      </c>
      <c r="J409" s="295" t="s">
        <v>1487</v>
      </c>
      <c r="K409" s="372">
        <v>0</v>
      </c>
      <c r="L409" s="445" t="s">
        <v>4486</v>
      </c>
      <c r="M409" s="295" t="s">
        <v>1488</v>
      </c>
      <c r="N409" s="372">
        <v>2024</v>
      </c>
      <c r="O409" s="462" t="s">
        <v>197</v>
      </c>
      <c r="P409" s="93" t="str">
        <f t="shared" si="6"/>
        <v>R</v>
      </c>
      <c r="Q409" s="93" t="s">
        <v>75</v>
      </c>
      <c r="R409" s="150"/>
      <c r="S409" s="144"/>
      <c r="T409" s="189"/>
      <c r="U409" s="301" t="s">
        <v>2583</v>
      </c>
      <c r="V409" s="302"/>
      <c r="W409" s="302" t="s">
        <v>2614</v>
      </c>
      <c r="X409" s="303" t="s">
        <v>2615</v>
      </c>
      <c r="Y409" s="90">
        <v>7</v>
      </c>
    </row>
    <row r="410" spans="1:25" ht="30.6" customHeight="1" x14ac:dyDescent="0.2">
      <c r="A410" s="90">
        <v>409</v>
      </c>
      <c r="B410" s="115" t="s">
        <v>572</v>
      </c>
      <c r="C410" s="115" t="s">
        <v>588</v>
      </c>
      <c r="D410" s="191" t="s">
        <v>5782</v>
      </c>
      <c r="E410" s="328" t="s">
        <v>4487</v>
      </c>
      <c r="F410" s="429" t="s">
        <v>623</v>
      </c>
      <c r="G410" s="285" t="s">
        <v>595</v>
      </c>
      <c r="H410" s="290" t="s">
        <v>4488</v>
      </c>
      <c r="I410" s="290" t="s">
        <v>546</v>
      </c>
      <c r="J410" s="295" t="s">
        <v>1487</v>
      </c>
      <c r="K410" s="373">
        <v>296000</v>
      </c>
      <c r="L410" s="295" t="s">
        <v>4489</v>
      </c>
      <c r="M410" s="295" t="s">
        <v>1488</v>
      </c>
      <c r="N410" s="372">
        <v>2024</v>
      </c>
      <c r="O410" s="462" t="s">
        <v>198</v>
      </c>
      <c r="P410" s="93" t="str">
        <f t="shared" si="6"/>
        <v>I</v>
      </c>
      <c r="Q410" s="93" t="s">
        <v>75</v>
      </c>
      <c r="R410" s="150" t="s">
        <v>1217</v>
      </c>
      <c r="S410" s="144"/>
      <c r="T410" s="189" t="s">
        <v>835</v>
      </c>
      <c r="U410" s="301" t="s">
        <v>2616</v>
      </c>
      <c r="V410" s="473" t="s">
        <v>2617</v>
      </c>
      <c r="W410" s="302" t="s">
        <v>2618</v>
      </c>
      <c r="X410" s="303" t="s">
        <v>2619</v>
      </c>
      <c r="Y410" s="90">
        <v>7</v>
      </c>
    </row>
    <row r="411" spans="1:25" ht="30.6" customHeight="1" x14ac:dyDescent="0.2">
      <c r="A411" s="90">
        <v>410</v>
      </c>
      <c r="B411" s="115" t="s">
        <v>572</v>
      </c>
      <c r="C411" s="115" t="s">
        <v>588</v>
      </c>
      <c r="D411" s="191" t="s">
        <v>5783</v>
      </c>
      <c r="E411" s="328" t="s">
        <v>4490</v>
      </c>
      <c r="F411" s="290" t="s">
        <v>657</v>
      </c>
      <c r="G411" s="285" t="s">
        <v>595</v>
      </c>
      <c r="H411" s="290" t="s">
        <v>1788</v>
      </c>
      <c r="I411" s="290" t="s">
        <v>546</v>
      </c>
      <c r="J411" s="295" t="s">
        <v>1487</v>
      </c>
      <c r="K411" s="372">
        <v>0</v>
      </c>
      <c r="L411" s="373">
        <v>8000</v>
      </c>
      <c r="M411" s="295" t="s">
        <v>1485</v>
      </c>
      <c r="N411" s="372">
        <v>2025</v>
      </c>
      <c r="O411" s="461" t="s">
        <v>452</v>
      </c>
      <c r="P411" s="93" t="str">
        <f t="shared" si="6"/>
        <v>I</v>
      </c>
      <c r="Q411" s="93" t="s">
        <v>75</v>
      </c>
      <c r="R411" s="151" t="s">
        <v>1215</v>
      </c>
      <c r="S411" s="153" t="s">
        <v>1209</v>
      </c>
      <c r="T411" s="189" t="s">
        <v>890</v>
      </c>
      <c r="U411" s="469" t="s">
        <v>2620</v>
      </c>
      <c r="V411" s="302"/>
      <c r="W411" s="302" t="s">
        <v>2621</v>
      </c>
      <c r="X411" s="302" t="s">
        <v>2622</v>
      </c>
      <c r="Y411" s="90">
        <v>8</v>
      </c>
    </row>
    <row r="412" spans="1:25" ht="30.6" customHeight="1" x14ac:dyDescent="0.2">
      <c r="A412" s="90">
        <v>411</v>
      </c>
      <c r="B412" s="115" t="s">
        <v>572</v>
      </c>
      <c r="C412" s="115" t="s">
        <v>588</v>
      </c>
      <c r="D412" s="191" t="s">
        <v>5783</v>
      </c>
      <c r="E412" s="328" t="s">
        <v>4491</v>
      </c>
      <c r="F412" s="290" t="s">
        <v>657</v>
      </c>
      <c r="G412" s="285" t="s">
        <v>595</v>
      </c>
      <c r="H412" s="290" t="s">
        <v>1789</v>
      </c>
      <c r="I412" s="290" t="s">
        <v>546</v>
      </c>
      <c r="J412" s="295" t="s">
        <v>1487</v>
      </c>
      <c r="K412" s="372">
        <v>0</v>
      </c>
      <c r="L412" s="372">
        <v>1000</v>
      </c>
      <c r="M412" s="295" t="s">
        <v>1485</v>
      </c>
      <c r="N412" s="372">
        <v>2025</v>
      </c>
      <c r="O412" s="308" t="s">
        <v>199</v>
      </c>
      <c r="P412" s="93" t="str">
        <f t="shared" si="6"/>
        <v>I</v>
      </c>
      <c r="Q412" s="93" t="s">
        <v>75</v>
      </c>
      <c r="R412" s="151" t="s">
        <v>1215</v>
      </c>
      <c r="S412" s="153" t="s">
        <v>1209</v>
      </c>
      <c r="T412" s="189" t="s">
        <v>890</v>
      </c>
      <c r="U412" s="469" t="s">
        <v>2623</v>
      </c>
      <c r="V412" s="302" t="s">
        <v>2624</v>
      </c>
      <c r="W412" s="302" t="s">
        <v>2625</v>
      </c>
      <c r="X412" s="303" t="s">
        <v>2626</v>
      </c>
      <c r="Y412" s="90">
        <v>8</v>
      </c>
    </row>
    <row r="413" spans="1:25" ht="30.6" customHeight="1" x14ac:dyDescent="0.2">
      <c r="A413" s="90">
        <v>412</v>
      </c>
      <c r="B413" s="115" t="s">
        <v>572</v>
      </c>
      <c r="C413" s="115" t="s">
        <v>588</v>
      </c>
      <c r="D413" s="191" t="s">
        <v>5761</v>
      </c>
      <c r="E413" s="328" t="s">
        <v>4492</v>
      </c>
      <c r="F413" s="429" t="s">
        <v>608</v>
      </c>
      <c r="G413" s="285" t="s">
        <v>595</v>
      </c>
      <c r="H413" s="290" t="s">
        <v>1775</v>
      </c>
      <c r="I413" s="285" t="s">
        <v>546</v>
      </c>
      <c r="J413" s="295" t="s">
        <v>1487</v>
      </c>
      <c r="K413" s="372">
        <v>0</v>
      </c>
      <c r="L413" s="295" t="s">
        <v>4493</v>
      </c>
      <c r="M413" s="295" t="s">
        <v>1488</v>
      </c>
      <c r="N413" s="372">
        <v>2025</v>
      </c>
      <c r="O413" s="462" t="s">
        <v>200</v>
      </c>
      <c r="P413" s="93" t="str">
        <f t="shared" si="6"/>
        <v>I</v>
      </c>
      <c r="Q413" s="93" t="s">
        <v>75</v>
      </c>
      <c r="R413" s="151" t="s">
        <v>1215</v>
      </c>
      <c r="S413" s="153" t="s">
        <v>1208</v>
      </c>
      <c r="T413" s="189" t="s">
        <v>830</v>
      </c>
      <c r="U413" s="469" t="s">
        <v>2627</v>
      </c>
      <c r="V413" s="302"/>
      <c r="W413" s="302" t="s">
        <v>2628</v>
      </c>
      <c r="X413" s="302" t="s">
        <v>2629</v>
      </c>
      <c r="Y413" s="90">
        <v>9</v>
      </c>
    </row>
    <row r="414" spans="1:25" ht="30.6" customHeight="1" x14ac:dyDescent="0.2">
      <c r="A414" s="90">
        <v>413</v>
      </c>
      <c r="B414" s="115" t="s">
        <v>572</v>
      </c>
      <c r="C414" s="115" t="s">
        <v>588</v>
      </c>
      <c r="D414" s="191" t="s">
        <v>5784</v>
      </c>
      <c r="E414" s="328" t="s">
        <v>4494</v>
      </c>
      <c r="F414" s="290" t="s">
        <v>653</v>
      </c>
      <c r="G414" s="285" t="s">
        <v>595</v>
      </c>
      <c r="H414" s="290" t="s">
        <v>1791</v>
      </c>
      <c r="I414" s="285" t="s">
        <v>546</v>
      </c>
      <c r="J414" s="295" t="s">
        <v>1487</v>
      </c>
      <c r="K414" s="372">
        <v>0</v>
      </c>
      <c r="L414" s="295" t="s">
        <v>4495</v>
      </c>
      <c r="M414" s="295" t="s">
        <v>1488</v>
      </c>
      <c r="N414" s="372">
        <v>2025</v>
      </c>
      <c r="O414" s="461" t="s">
        <v>453</v>
      </c>
      <c r="P414" s="93" t="str">
        <f t="shared" si="6"/>
        <v>I</v>
      </c>
      <c r="Q414" s="93" t="s">
        <v>75</v>
      </c>
      <c r="R414" s="151" t="s">
        <v>1215</v>
      </c>
      <c r="S414" s="144"/>
      <c r="T414" s="189" t="s">
        <v>834</v>
      </c>
      <c r="U414" s="301" t="s">
        <v>2583</v>
      </c>
      <c r="V414" s="302" t="s">
        <v>2630</v>
      </c>
      <c r="W414" s="302" t="s">
        <v>2631</v>
      </c>
      <c r="X414" s="302" t="s">
        <v>2632</v>
      </c>
      <c r="Y414" s="90">
        <v>9</v>
      </c>
    </row>
    <row r="415" spans="1:25" ht="30.6" customHeight="1" x14ac:dyDescent="0.2">
      <c r="A415" s="90">
        <v>414</v>
      </c>
      <c r="B415" s="115" t="s">
        <v>572</v>
      </c>
      <c r="C415" s="115" t="s">
        <v>588</v>
      </c>
      <c r="D415" s="191" t="s">
        <v>5780</v>
      </c>
      <c r="E415" s="328" t="s">
        <v>4498</v>
      </c>
      <c r="F415" s="429" t="s">
        <v>3986</v>
      </c>
      <c r="G415" s="285" t="s">
        <v>595</v>
      </c>
      <c r="H415" s="290" t="s">
        <v>1780</v>
      </c>
      <c r="I415" s="285" t="s">
        <v>546</v>
      </c>
      <c r="J415" s="295" t="s">
        <v>1487</v>
      </c>
      <c r="K415" s="373">
        <v>11000</v>
      </c>
      <c r="L415" s="295" t="s">
        <v>4499</v>
      </c>
      <c r="M415" s="295" t="s">
        <v>1488</v>
      </c>
      <c r="N415" s="372">
        <v>2025</v>
      </c>
      <c r="O415" s="461" t="s">
        <v>455</v>
      </c>
      <c r="P415" s="93" t="str">
        <f t="shared" si="6"/>
        <v>I</v>
      </c>
      <c r="Q415" s="93" t="s">
        <v>75</v>
      </c>
      <c r="R415" s="151" t="s">
        <v>1215</v>
      </c>
      <c r="S415" s="144"/>
      <c r="T415" s="189" t="s">
        <v>833</v>
      </c>
      <c r="U415" s="301" t="s">
        <v>2583</v>
      </c>
      <c r="V415" s="302"/>
      <c r="W415" s="302" t="s">
        <v>2633</v>
      </c>
      <c r="X415" s="302" t="s">
        <v>2634</v>
      </c>
      <c r="Y415" s="90">
        <v>9</v>
      </c>
    </row>
    <row r="416" spans="1:25" ht="30.6" customHeight="1" x14ac:dyDescent="0.2">
      <c r="A416" s="90">
        <v>415</v>
      </c>
      <c r="B416" s="115" t="s">
        <v>572</v>
      </c>
      <c r="C416" s="115" t="s">
        <v>588</v>
      </c>
      <c r="D416" s="191" t="s">
        <v>5777</v>
      </c>
      <c r="E416" s="328" t="s">
        <v>4500</v>
      </c>
      <c r="F416" s="429" t="s">
        <v>620</v>
      </c>
      <c r="G416" s="285" t="s">
        <v>595</v>
      </c>
      <c r="H416" s="290" t="s">
        <v>1776</v>
      </c>
      <c r="I416" s="285" t="s">
        <v>546</v>
      </c>
      <c r="J416" s="295" t="s">
        <v>1487</v>
      </c>
      <c r="K416" s="372">
        <v>0</v>
      </c>
      <c r="L416" s="373">
        <v>1000</v>
      </c>
      <c r="M416" s="295" t="s">
        <v>1485</v>
      </c>
      <c r="N416" s="372">
        <v>2026</v>
      </c>
      <c r="O416" s="461" t="s">
        <v>456</v>
      </c>
      <c r="P416" s="93" t="str">
        <f t="shared" si="6"/>
        <v>I</v>
      </c>
      <c r="Q416" s="93" t="s">
        <v>75</v>
      </c>
      <c r="R416" s="151" t="s">
        <v>1215</v>
      </c>
      <c r="S416" s="144"/>
      <c r="T416" s="189" t="s">
        <v>831</v>
      </c>
      <c r="U416" s="301" t="s">
        <v>2583</v>
      </c>
      <c r="V416" s="302" t="s">
        <v>2635</v>
      </c>
      <c r="W416" s="302" t="s">
        <v>2636</v>
      </c>
      <c r="X416" s="302" t="s">
        <v>2637</v>
      </c>
      <c r="Y416" s="90">
        <v>10</v>
      </c>
    </row>
    <row r="417" spans="1:25" ht="30.6" customHeight="1" x14ac:dyDescent="0.2">
      <c r="A417" s="90">
        <v>416</v>
      </c>
      <c r="B417" s="115" t="s">
        <v>572</v>
      </c>
      <c r="C417" s="115" t="s">
        <v>588</v>
      </c>
      <c r="D417" s="191" t="s">
        <v>5778</v>
      </c>
      <c r="E417" s="328" t="s">
        <v>4501</v>
      </c>
      <c r="F417" s="429" t="s">
        <v>618</v>
      </c>
      <c r="G417" s="285" t="s">
        <v>595</v>
      </c>
      <c r="H417" s="290" t="s">
        <v>1777</v>
      </c>
      <c r="I417" s="285" t="s">
        <v>546</v>
      </c>
      <c r="J417" s="295" t="s">
        <v>1487</v>
      </c>
      <c r="K417" s="372">
        <v>0</v>
      </c>
      <c r="L417" s="295" t="s">
        <v>4502</v>
      </c>
      <c r="M417" s="295" t="s">
        <v>1485</v>
      </c>
      <c r="N417" s="372">
        <v>2026</v>
      </c>
      <c r="O417" s="461" t="s">
        <v>454</v>
      </c>
      <c r="P417" s="93" t="str">
        <f t="shared" si="6"/>
        <v>I</v>
      </c>
      <c r="Q417" s="93" t="s">
        <v>75</v>
      </c>
      <c r="R417" s="151" t="s">
        <v>1215</v>
      </c>
      <c r="S417" s="144"/>
      <c r="T417" s="189" t="s">
        <v>832</v>
      </c>
      <c r="U417" s="301" t="s">
        <v>2638</v>
      </c>
      <c r="V417" s="302"/>
      <c r="W417" s="302" t="s">
        <v>2639</v>
      </c>
      <c r="X417" s="302" t="s">
        <v>2640</v>
      </c>
      <c r="Y417" s="90">
        <v>10</v>
      </c>
    </row>
    <row r="418" spans="1:25" ht="30.6" customHeight="1" x14ac:dyDescent="0.2">
      <c r="A418" s="90">
        <v>417</v>
      </c>
      <c r="B418" s="115" t="s">
        <v>572</v>
      </c>
      <c r="C418" s="115" t="s">
        <v>588</v>
      </c>
      <c r="D418" s="191" t="s">
        <v>5786</v>
      </c>
      <c r="E418" s="328" t="s">
        <v>4503</v>
      </c>
      <c r="F418" s="290" t="s">
        <v>660</v>
      </c>
      <c r="G418" s="285" t="s">
        <v>595</v>
      </c>
      <c r="H418" s="290" t="s">
        <v>1793</v>
      </c>
      <c r="I418" s="285" t="s">
        <v>546</v>
      </c>
      <c r="J418" s="295" t="s">
        <v>1487</v>
      </c>
      <c r="K418" s="372">
        <v>0</v>
      </c>
      <c r="L418" s="372">
        <v>500</v>
      </c>
      <c r="M418" s="295" t="s">
        <v>1485</v>
      </c>
      <c r="N418" s="372">
        <v>2026</v>
      </c>
      <c r="O418" s="461" t="s">
        <v>457</v>
      </c>
      <c r="P418" s="93" t="str">
        <f t="shared" si="6"/>
        <v>I</v>
      </c>
      <c r="Q418" s="93" t="s">
        <v>75</v>
      </c>
      <c r="R418" s="150" t="s">
        <v>1217</v>
      </c>
      <c r="S418" s="144"/>
      <c r="T418" s="189" t="s">
        <v>887</v>
      </c>
      <c r="U418" s="301" t="s">
        <v>2580</v>
      </c>
      <c r="V418" s="302"/>
      <c r="W418" s="302" t="s">
        <v>2641</v>
      </c>
      <c r="X418" s="302" t="s">
        <v>2642</v>
      </c>
      <c r="Y418" s="90">
        <v>10</v>
      </c>
    </row>
    <row r="419" spans="1:25" ht="30.6" customHeight="1" x14ac:dyDescent="0.25">
      <c r="A419" s="90">
        <v>418</v>
      </c>
      <c r="B419" s="115" t="s">
        <v>572</v>
      </c>
      <c r="C419" s="115" t="s">
        <v>588</v>
      </c>
      <c r="D419" s="191" t="s">
        <v>5781</v>
      </c>
      <c r="E419" s="328" t="s">
        <v>4504</v>
      </c>
      <c r="F419" s="429" t="s">
        <v>635</v>
      </c>
      <c r="G419" s="285" t="s">
        <v>595</v>
      </c>
      <c r="H419" s="290" t="s">
        <v>1781</v>
      </c>
      <c r="I419" s="444" t="s">
        <v>546</v>
      </c>
      <c r="J419" s="446" t="s">
        <v>1487</v>
      </c>
      <c r="K419" s="448">
        <v>0</v>
      </c>
      <c r="L419" s="446" t="s">
        <v>4505</v>
      </c>
      <c r="M419" s="295" t="s">
        <v>1485</v>
      </c>
      <c r="N419" s="372">
        <v>2026</v>
      </c>
      <c r="O419" s="461" t="s">
        <v>458</v>
      </c>
      <c r="P419" s="93" t="str">
        <f t="shared" si="6"/>
        <v>I</v>
      </c>
      <c r="Q419" s="93" t="s">
        <v>75</v>
      </c>
      <c r="R419" s="150" t="s">
        <v>1217</v>
      </c>
      <c r="S419" s="144"/>
      <c r="T419" s="189" t="s">
        <v>837</v>
      </c>
      <c r="U419" s="301" t="s">
        <v>2580</v>
      </c>
      <c r="V419" s="302" t="s">
        <v>2643</v>
      </c>
      <c r="W419" s="302" t="s">
        <v>2644</v>
      </c>
      <c r="X419" s="303" t="s">
        <v>2645</v>
      </c>
      <c r="Y419" s="90">
        <v>10</v>
      </c>
    </row>
    <row r="420" spans="1:25" ht="30.6" customHeight="1" x14ac:dyDescent="0.2">
      <c r="A420" s="90">
        <v>419</v>
      </c>
      <c r="B420" s="115" t="s">
        <v>572</v>
      </c>
      <c r="C420" s="115" t="s">
        <v>588</v>
      </c>
      <c r="D420" s="191" t="s">
        <v>5779</v>
      </c>
      <c r="E420" s="328" t="s">
        <v>4506</v>
      </c>
      <c r="F420" s="429" t="s">
        <v>952</v>
      </c>
      <c r="G420" s="285" t="s">
        <v>595</v>
      </c>
      <c r="H420" s="290" t="s">
        <v>1779</v>
      </c>
      <c r="I420" s="285" t="s">
        <v>546</v>
      </c>
      <c r="J420" s="295" t="s">
        <v>4089</v>
      </c>
      <c r="K420" s="447">
        <v>13.5</v>
      </c>
      <c r="L420" s="447">
        <v>10.199999999999999</v>
      </c>
      <c r="M420" s="295" t="s">
        <v>1485</v>
      </c>
      <c r="N420" s="372">
        <v>2026</v>
      </c>
      <c r="O420" s="465" t="s">
        <v>201</v>
      </c>
      <c r="P420" s="93" t="str">
        <f t="shared" si="6"/>
        <v>I</v>
      </c>
      <c r="Q420" s="93" t="s">
        <v>75</v>
      </c>
      <c r="R420" s="151" t="s">
        <v>1215</v>
      </c>
      <c r="S420" s="144"/>
      <c r="T420" s="189" t="s">
        <v>889</v>
      </c>
      <c r="U420" s="301" t="s">
        <v>2646</v>
      </c>
      <c r="V420" s="302"/>
      <c r="W420" s="302" t="s">
        <v>2647</v>
      </c>
      <c r="X420" s="302" t="s">
        <v>2648</v>
      </c>
      <c r="Y420" s="90">
        <v>10</v>
      </c>
    </row>
    <row r="421" spans="1:25" ht="30.6" customHeight="1" x14ac:dyDescent="0.2">
      <c r="A421" s="90">
        <v>420</v>
      </c>
      <c r="B421" s="115" t="s">
        <v>572</v>
      </c>
      <c r="C421" s="115" t="s">
        <v>588</v>
      </c>
      <c r="D421" s="191" t="s">
        <v>5785</v>
      </c>
      <c r="E421" s="328" t="s">
        <v>4507</v>
      </c>
      <c r="F421" s="290" t="s">
        <v>650</v>
      </c>
      <c r="G421" s="285" t="s">
        <v>595</v>
      </c>
      <c r="H421" s="290" t="s">
        <v>1792</v>
      </c>
      <c r="I421" s="285" t="s">
        <v>546</v>
      </c>
      <c r="J421" s="295" t="s">
        <v>1487</v>
      </c>
      <c r="K421" s="372">
        <v>0</v>
      </c>
      <c r="L421" s="295" t="s">
        <v>4508</v>
      </c>
      <c r="M421" s="295" t="s">
        <v>1485</v>
      </c>
      <c r="N421" s="372">
        <v>2026</v>
      </c>
      <c r="O421" s="461" t="s">
        <v>459</v>
      </c>
      <c r="P421" s="93" t="str">
        <f t="shared" si="6"/>
        <v>I</v>
      </c>
      <c r="Q421" s="93" t="s">
        <v>75</v>
      </c>
      <c r="R421" s="151" t="s">
        <v>1215</v>
      </c>
      <c r="S421" s="144"/>
      <c r="T421" s="189" t="s">
        <v>891</v>
      </c>
      <c r="U421" s="301" t="s">
        <v>2638</v>
      </c>
      <c r="V421" s="302"/>
      <c r="W421" s="302" t="s">
        <v>2649</v>
      </c>
      <c r="X421" s="302" t="s">
        <v>2650</v>
      </c>
      <c r="Y421" s="90">
        <v>10</v>
      </c>
    </row>
    <row r="422" spans="1:25" ht="30.6" customHeight="1" x14ac:dyDescent="0.2">
      <c r="A422" s="90">
        <v>421</v>
      </c>
      <c r="B422" s="115" t="s">
        <v>572</v>
      </c>
      <c r="C422" s="115" t="s">
        <v>588</v>
      </c>
      <c r="D422" s="191" t="s">
        <v>5788</v>
      </c>
      <c r="E422" s="328" t="s">
        <v>4509</v>
      </c>
      <c r="F422" s="429" t="s">
        <v>687</v>
      </c>
      <c r="G422" s="285" t="s">
        <v>474</v>
      </c>
      <c r="H422" s="290" t="s">
        <v>1771</v>
      </c>
      <c r="I422" s="290" t="s">
        <v>4510</v>
      </c>
      <c r="J422" s="295" t="s">
        <v>546</v>
      </c>
      <c r="K422" s="295" t="s">
        <v>546</v>
      </c>
      <c r="L422" s="295" t="s">
        <v>546</v>
      </c>
      <c r="M422" s="295" t="s">
        <v>1488</v>
      </c>
      <c r="N422" s="372">
        <v>2021</v>
      </c>
      <c r="O422" s="461" t="s">
        <v>460</v>
      </c>
      <c r="P422" s="93" t="str">
        <f t="shared" si="6"/>
        <v>R</v>
      </c>
      <c r="Q422" s="93" t="s">
        <v>108</v>
      </c>
      <c r="R422" s="150" t="s">
        <v>1217</v>
      </c>
      <c r="S422" s="144"/>
      <c r="T422" s="189"/>
      <c r="U422" s="471" t="s">
        <v>2578</v>
      </c>
      <c r="V422" s="302"/>
      <c r="W422" s="304" t="s">
        <v>3198</v>
      </c>
      <c r="X422" s="302" t="s">
        <v>3199</v>
      </c>
      <c r="Y422" s="90">
        <v>1</v>
      </c>
    </row>
    <row r="423" spans="1:25" ht="30.6" customHeight="1" x14ac:dyDescent="0.2">
      <c r="A423" s="90">
        <v>422</v>
      </c>
      <c r="B423" s="115" t="s">
        <v>572</v>
      </c>
      <c r="C423" s="115" t="s">
        <v>588</v>
      </c>
      <c r="D423" s="191" t="s">
        <v>5788</v>
      </c>
      <c r="E423" s="328" t="s">
        <v>3624</v>
      </c>
      <c r="F423" s="429" t="s">
        <v>687</v>
      </c>
      <c r="G423" s="285" t="s">
        <v>595</v>
      </c>
      <c r="H423" s="290" t="s">
        <v>1772</v>
      </c>
      <c r="I423" s="290" t="s">
        <v>546</v>
      </c>
      <c r="J423" s="295" t="s">
        <v>1487</v>
      </c>
      <c r="K423" s="373">
        <v>40000</v>
      </c>
      <c r="L423" s="373">
        <v>47500</v>
      </c>
      <c r="M423" s="295" t="s">
        <v>1488</v>
      </c>
      <c r="N423" s="372">
        <v>2022</v>
      </c>
      <c r="O423" s="461" t="s">
        <v>461</v>
      </c>
      <c r="P423" s="93" t="str">
        <f t="shared" si="6"/>
        <v>R</v>
      </c>
      <c r="Q423" s="93" t="s">
        <v>108</v>
      </c>
      <c r="R423" s="150" t="s">
        <v>1217</v>
      </c>
      <c r="S423" s="144"/>
      <c r="T423" s="189"/>
      <c r="U423" s="301" t="s">
        <v>2578</v>
      </c>
      <c r="V423" s="302"/>
      <c r="W423" s="304" t="s">
        <v>3200</v>
      </c>
      <c r="X423" s="303" t="s">
        <v>3201</v>
      </c>
      <c r="Y423" s="90">
        <v>3</v>
      </c>
    </row>
    <row r="424" spans="1:25" ht="30.6" customHeight="1" x14ac:dyDescent="0.2">
      <c r="A424" s="90">
        <v>423</v>
      </c>
      <c r="B424" s="115" t="s">
        <v>572</v>
      </c>
      <c r="C424" s="115" t="s">
        <v>588</v>
      </c>
      <c r="D424" s="191" t="s">
        <v>5788</v>
      </c>
      <c r="E424" s="328" t="s">
        <v>3625</v>
      </c>
      <c r="F424" s="429" t="s">
        <v>687</v>
      </c>
      <c r="G424" s="285" t="s">
        <v>474</v>
      </c>
      <c r="H424" s="290" t="s">
        <v>1773</v>
      </c>
      <c r="I424" s="290" t="s">
        <v>4511</v>
      </c>
      <c r="J424" s="295" t="s">
        <v>546</v>
      </c>
      <c r="K424" s="295" t="s">
        <v>546</v>
      </c>
      <c r="L424" s="295" t="s">
        <v>546</v>
      </c>
      <c r="M424" s="295" t="s">
        <v>1488</v>
      </c>
      <c r="N424" s="372">
        <v>2022</v>
      </c>
      <c r="O424" s="461" t="s">
        <v>462</v>
      </c>
      <c r="P424" s="93" t="str">
        <f t="shared" si="6"/>
        <v>R</v>
      </c>
      <c r="Q424" s="93" t="s">
        <v>108</v>
      </c>
      <c r="R424" s="150" t="s">
        <v>1217</v>
      </c>
      <c r="S424" s="144"/>
      <c r="T424" s="189"/>
      <c r="U424" s="301" t="s">
        <v>2578</v>
      </c>
      <c r="V424" s="302"/>
      <c r="W424" s="304" t="s">
        <v>3202</v>
      </c>
      <c r="X424" s="304" t="s">
        <v>3203</v>
      </c>
      <c r="Y424" s="90">
        <v>3</v>
      </c>
    </row>
    <row r="425" spans="1:25" ht="30.6" customHeight="1" x14ac:dyDescent="0.2">
      <c r="A425" s="90">
        <v>424</v>
      </c>
      <c r="B425" s="115" t="s">
        <v>572</v>
      </c>
      <c r="C425" s="115" t="s">
        <v>588</v>
      </c>
      <c r="D425" s="191" t="s">
        <v>5788</v>
      </c>
      <c r="E425" s="328" t="s">
        <v>4512</v>
      </c>
      <c r="F425" s="429" t="s">
        <v>687</v>
      </c>
      <c r="G425" s="285" t="s">
        <v>595</v>
      </c>
      <c r="H425" s="290" t="s">
        <v>463</v>
      </c>
      <c r="I425" s="285" t="s">
        <v>546</v>
      </c>
      <c r="J425" s="295" t="s">
        <v>1487</v>
      </c>
      <c r="K425" s="373">
        <v>47500</v>
      </c>
      <c r="L425" s="373">
        <v>60000</v>
      </c>
      <c r="M425" s="295" t="s">
        <v>1485</v>
      </c>
      <c r="N425" s="372">
        <v>2026</v>
      </c>
      <c r="O425" s="461" t="s">
        <v>464</v>
      </c>
      <c r="P425" s="93" t="str">
        <f t="shared" si="6"/>
        <v>R</v>
      </c>
      <c r="Q425" s="93" t="s">
        <v>108</v>
      </c>
      <c r="R425" s="150" t="s">
        <v>1217</v>
      </c>
      <c r="S425" s="144"/>
      <c r="T425" s="189"/>
      <c r="U425" s="301" t="s">
        <v>2578</v>
      </c>
      <c r="V425" s="302"/>
      <c r="W425" s="304" t="s">
        <v>3204</v>
      </c>
      <c r="X425" s="304" t="s">
        <v>3205</v>
      </c>
      <c r="Y425" s="90">
        <v>10</v>
      </c>
    </row>
    <row r="426" spans="1:25" ht="30.6" customHeight="1" x14ac:dyDescent="0.2">
      <c r="A426" s="90">
        <v>425</v>
      </c>
      <c r="B426" s="115" t="s">
        <v>572</v>
      </c>
      <c r="C426" s="115" t="s">
        <v>589</v>
      </c>
      <c r="D426" s="191" t="s">
        <v>5791</v>
      </c>
      <c r="E426" s="328" t="s">
        <v>3626</v>
      </c>
      <c r="F426" s="429" t="s">
        <v>627</v>
      </c>
      <c r="G426" s="285" t="s">
        <v>595</v>
      </c>
      <c r="H426" s="290" t="s">
        <v>1797</v>
      </c>
      <c r="I426" s="290" t="s">
        <v>546</v>
      </c>
      <c r="J426" s="295" t="s">
        <v>1487</v>
      </c>
      <c r="K426" s="372">
        <v>50</v>
      </c>
      <c r="L426" s="372">
        <v>300</v>
      </c>
      <c r="M426" s="295" t="s">
        <v>1488</v>
      </c>
      <c r="N426" s="372">
        <v>2022</v>
      </c>
      <c r="O426" s="461" t="s">
        <v>465</v>
      </c>
      <c r="P426" s="93" t="str">
        <f t="shared" si="6"/>
        <v>I</v>
      </c>
      <c r="Q426" s="93" t="s">
        <v>75</v>
      </c>
      <c r="R426" s="150" t="s">
        <v>1217</v>
      </c>
      <c r="S426" s="144"/>
      <c r="T426" s="189" t="s">
        <v>839</v>
      </c>
      <c r="U426" s="301" t="s">
        <v>2580</v>
      </c>
      <c r="V426" s="302" t="s">
        <v>2651</v>
      </c>
      <c r="W426" s="302" t="s">
        <v>2652</v>
      </c>
      <c r="X426" s="302" t="s">
        <v>2653</v>
      </c>
      <c r="Y426" s="90">
        <v>3</v>
      </c>
    </row>
    <row r="427" spans="1:25" ht="30.6" customHeight="1" x14ac:dyDescent="0.2">
      <c r="A427" s="90">
        <v>426</v>
      </c>
      <c r="B427" s="115" t="s">
        <v>572</v>
      </c>
      <c r="C427" s="115" t="s">
        <v>589</v>
      </c>
      <c r="D427" s="191" t="s">
        <v>5800</v>
      </c>
      <c r="E427" s="328" t="s">
        <v>4539</v>
      </c>
      <c r="F427" s="285" t="s">
        <v>659</v>
      </c>
      <c r="G427" s="285" t="s">
        <v>595</v>
      </c>
      <c r="H427" s="290" t="s">
        <v>1805</v>
      </c>
      <c r="I427" s="285" t="s">
        <v>546</v>
      </c>
      <c r="J427" s="295" t="s">
        <v>1487</v>
      </c>
      <c r="K427" s="372">
        <v>11</v>
      </c>
      <c r="L427" s="372">
        <v>205</v>
      </c>
      <c r="M427" s="295" t="s">
        <v>1488</v>
      </c>
      <c r="N427" s="372">
        <v>2025</v>
      </c>
      <c r="O427" s="461" t="s">
        <v>466</v>
      </c>
      <c r="P427" s="93" t="str">
        <f t="shared" si="6"/>
        <v>I</v>
      </c>
      <c r="Q427" s="93" t="s">
        <v>75</v>
      </c>
      <c r="R427" s="150" t="s">
        <v>1216</v>
      </c>
      <c r="S427" s="144"/>
      <c r="T427" s="189" t="s">
        <v>896</v>
      </c>
      <c r="U427" s="301" t="s">
        <v>2872</v>
      </c>
      <c r="V427" s="302" t="s">
        <v>2654</v>
      </c>
      <c r="W427" s="302" t="s">
        <v>2655</v>
      </c>
      <c r="X427" s="302" t="s">
        <v>2656</v>
      </c>
      <c r="Y427" s="90">
        <v>9</v>
      </c>
    </row>
    <row r="428" spans="1:25" ht="30.6" customHeight="1" x14ac:dyDescent="0.2">
      <c r="A428" s="90">
        <v>427</v>
      </c>
      <c r="B428" s="115" t="s">
        <v>572</v>
      </c>
      <c r="C428" s="115" t="s">
        <v>589</v>
      </c>
      <c r="D428" s="191" t="s">
        <v>5804</v>
      </c>
      <c r="E428" s="328" t="s">
        <v>4543</v>
      </c>
      <c r="F428" s="290" t="s">
        <v>644</v>
      </c>
      <c r="G428" s="285" t="s">
        <v>595</v>
      </c>
      <c r="H428" s="290" t="s">
        <v>1810</v>
      </c>
      <c r="I428" s="290" t="s">
        <v>546</v>
      </c>
      <c r="J428" s="295" t="s">
        <v>1487</v>
      </c>
      <c r="K428" s="372">
        <v>0</v>
      </c>
      <c r="L428" s="373">
        <v>15000</v>
      </c>
      <c r="M428" s="295" t="s">
        <v>1488</v>
      </c>
      <c r="N428" s="372">
        <v>2024</v>
      </c>
      <c r="O428" s="461" t="s">
        <v>467</v>
      </c>
      <c r="P428" s="93" t="str">
        <f t="shared" si="6"/>
        <v>I</v>
      </c>
      <c r="Q428" s="93" t="s">
        <v>75</v>
      </c>
      <c r="R428" s="150" t="s">
        <v>1217</v>
      </c>
      <c r="S428" s="144"/>
      <c r="T428" s="189" t="s">
        <v>841</v>
      </c>
      <c r="U428" s="469" t="s">
        <v>2616</v>
      </c>
      <c r="V428" s="302" t="s">
        <v>2657</v>
      </c>
      <c r="W428" s="302" t="s">
        <v>2658</v>
      </c>
      <c r="X428" s="302" t="s">
        <v>2659</v>
      </c>
      <c r="Y428" s="90">
        <v>7</v>
      </c>
    </row>
    <row r="429" spans="1:25" ht="30.6" customHeight="1" x14ac:dyDescent="0.2">
      <c r="A429" s="90">
        <v>428</v>
      </c>
      <c r="B429" s="115" t="s">
        <v>572</v>
      </c>
      <c r="C429" s="115" t="s">
        <v>589</v>
      </c>
      <c r="D429" s="191" t="s">
        <v>5805</v>
      </c>
      <c r="E429" s="328" t="s">
        <v>3486</v>
      </c>
      <c r="F429" s="429" t="s">
        <v>698</v>
      </c>
      <c r="G429" s="285" t="s">
        <v>474</v>
      </c>
      <c r="H429" s="290" t="s">
        <v>1795</v>
      </c>
      <c r="I429" s="290" t="s">
        <v>4544</v>
      </c>
      <c r="J429" s="295" t="s">
        <v>546</v>
      </c>
      <c r="K429" s="295" t="s">
        <v>546</v>
      </c>
      <c r="L429" s="445"/>
      <c r="M429" s="295" t="s">
        <v>1485</v>
      </c>
      <c r="N429" s="372">
        <v>2022</v>
      </c>
      <c r="O429" s="461" t="s">
        <v>468</v>
      </c>
      <c r="P429" s="93" t="str">
        <f t="shared" si="6"/>
        <v>R</v>
      </c>
      <c r="Q429" s="93" t="s">
        <v>75</v>
      </c>
      <c r="R429" s="150"/>
      <c r="S429" s="144"/>
      <c r="T429" s="189"/>
      <c r="U429" s="301" t="s">
        <v>2580</v>
      </c>
      <c r="V429" s="302" t="s">
        <v>2660</v>
      </c>
      <c r="W429" s="303" t="s">
        <v>2661</v>
      </c>
      <c r="X429" s="302" t="s">
        <v>2662</v>
      </c>
      <c r="Y429" s="90">
        <v>2</v>
      </c>
    </row>
    <row r="430" spans="1:25" ht="30.6" customHeight="1" x14ac:dyDescent="0.2">
      <c r="A430" s="90">
        <v>429</v>
      </c>
      <c r="B430" s="115" t="s">
        <v>572</v>
      </c>
      <c r="C430" s="115" t="s">
        <v>589</v>
      </c>
      <c r="D430" s="191" t="s">
        <v>5790</v>
      </c>
      <c r="E430" s="328" t="s">
        <v>4545</v>
      </c>
      <c r="F430" s="290" t="s">
        <v>610</v>
      </c>
      <c r="G430" s="285" t="s">
        <v>595</v>
      </c>
      <c r="H430" s="290" t="s">
        <v>1796</v>
      </c>
      <c r="I430" s="290" t="s">
        <v>546</v>
      </c>
      <c r="J430" s="295" t="s">
        <v>1487</v>
      </c>
      <c r="K430" s="372">
        <v>0</v>
      </c>
      <c r="L430" s="295" t="s">
        <v>4546</v>
      </c>
      <c r="M430" s="295" t="s">
        <v>1488</v>
      </c>
      <c r="N430" s="372">
        <v>2023</v>
      </c>
      <c r="O430" s="461" t="s">
        <v>469</v>
      </c>
      <c r="P430" s="93" t="str">
        <f t="shared" si="6"/>
        <v>I</v>
      </c>
      <c r="Q430" s="93" t="s">
        <v>108</v>
      </c>
      <c r="R430" s="150" t="s">
        <v>1217</v>
      </c>
      <c r="S430" s="144"/>
      <c r="T430" s="189" t="s">
        <v>840</v>
      </c>
      <c r="U430" s="301" t="s">
        <v>2578</v>
      </c>
      <c r="V430" s="302"/>
      <c r="W430" s="304" t="s">
        <v>3206</v>
      </c>
      <c r="X430" s="304" t="s">
        <v>3207</v>
      </c>
      <c r="Y430" s="90">
        <v>5</v>
      </c>
    </row>
    <row r="431" spans="1:25" ht="30.6" customHeight="1" x14ac:dyDescent="0.2">
      <c r="A431" s="90">
        <v>430</v>
      </c>
      <c r="B431" s="115" t="s">
        <v>572</v>
      </c>
      <c r="C431" s="115" t="s">
        <v>589</v>
      </c>
      <c r="D431" s="191" t="s">
        <v>5790</v>
      </c>
      <c r="E431" s="328" t="s">
        <v>4547</v>
      </c>
      <c r="F431" s="290" t="s">
        <v>610</v>
      </c>
      <c r="G431" s="285" t="s">
        <v>595</v>
      </c>
      <c r="H431" s="290" t="s">
        <v>4548</v>
      </c>
      <c r="I431" s="290" t="s">
        <v>546</v>
      </c>
      <c r="J431" s="295" t="s">
        <v>1487</v>
      </c>
      <c r="K431" s="295" t="s">
        <v>4546</v>
      </c>
      <c r="L431" s="372">
        <v>5350</v>
      </c>
      <c r="M431" s="295" t="s">
        <v>1485</v>
      </c>
      <c r="N431" s="372">
        <v>2025</v>
      </c>
      <c r="O431" s="461" t="s">
        <v>470</v>
      </c>
      <c r="P431" s="93" t="str">
        <f t="shared" si="6"/>
        <v>I</v>
      </c>
      <c r="Q431" s="93" t="s">
        <v>108</v>
      </c>
      <c r="R431" s="150" t="s">
        <v>1217</v>
      </c>
      <c r="S431" s="144"/>
      <c r="T431" s="189" t="s">
        <v>840</v>
      </c>
      <c r="U431" s="301" t="s">
        <v>2578</v>
      </c>
      <c r="V431" s="302"/>
      <c r="W431" s="304" t="s">
        <v>3208</v>
      </c>
      <c r="X431" s="304" t="s">
        <v>3209</v>
      </c>
      <c r="Y431" s="90">
        <v>8</v>
      </c>
    </row>
    <row r="432" spans="1:25" ht="30.6" customHeight="1" x14ac:dyDescent="0.2">
      <c r="A432" s="90">
        <v>431</v>
      </c>
      <c r="B432" s="115" t="s">
        <v>572</v>
      </c>
      <c r="C432" s="115" t="s">
        <v>589</v>
      </c>
      <c r="D432" s="191" t="s">
        <v>5790</v>
      </c>
      <c r="E432" s="328" t="s">
        <v>4549</v>
      </c>
      <c r="F432" s="290" t="s">
        <v>610</v>
      </c>
      <c r="G432" s="285" t="s">
        <v>595</v>
      </c>
      <c r="H432" s="290" t="s">
        <v>4550</v>
      </c>
      <c r="I432" s="290" t="s">
        <v>546</v>
      </c>
      <c r="J432" s="295" t="s">
        <v>1487</v>
      </c>
      <c r="K432" s="372">
        <v>0</v>
      </c>
      <c r="L432" s="372">
        <v>900</v>
      </c>
      <c r="M432" s="295" t="s">
        <v>1485</v>
      </c>
      <c r="N432" s="372">
        <v>2025</v>
      </c>
      <c r="O432" s="462" t="s">
        <v>204</v>
      </c>
      <c r="P432" s="93" t="str">
        <f t="shared" si="6"/>
        <v>I</v>
      </c>
      <c r="Q432" s="93" t="s">
        <v>108</v>
      </c>
      <c r="R432" s="150" t="s">
        <v>1217</v>
      </c>
      <c r="S432" s="144"/>
      <c r="T432" s="189" t="s">
        <v>840</v>
      </c>
      <c r="U432" s="301" t="s">
        <v>2578</v>
      </c>
      <c r="V432" s="303" t="s">
        <v>3210</v>
      </c>
      <c r="W432" s="304" t="s">
        <v>3211</v>
      </c>
      <c r="X432" s="304" t="s">
        <v>3212</v>
      </c>
      <c r="Y432" s="90">
        <v>8</v>
      </c>
    </row>
    <row r="433" spans="1:25" ht="30.6" customHeight="1" x14ac:dyDescent="0.2">
      <c r="A433" s="90">
        <v>432</v>
      </c>
      <c r="B433" s="115" t="s">
        <v>572</v>
      </c>
      <c r="C433" s="115" t="s">
        <v>589</v>
      </c>
      <c r="D433" s="191" t="s">
        <v>5795</v>
      </c>
      <c r="E433" s="328" t="s">
        <v>4551</v>
      </c>
      <c r="F433" s="285" t="s">
        <v>603</v>
      </c>
      <c r="G433" s="285" t="s">
        <v>595</v>
      </c>
      <c r="H433" s="290" t="s">
        <v>1798</v>
      </c>
      <c r="I433" s="290" t="s">
        <v>546</v>
      </c>
      <c r="J433" s="295" t="s">
        <v>1487</v>
      </c>
      <c r="K433" s="372">
        <v>0</v>
      </c>
      <c r="L433" s="372">
        <v>100</v>
      </c>
      <c r="M433" s="295" t="s">
        <v>1485</v>
      </c>
      <c r="N433" s="372">
        <v>2025</v>
      </c>
      <c r="O433" s="461" t="s">
        <v>471</v>
      </c>
      <c r="P433" s="93" t="str">
        <f t="shared" si="6"/>
        <v>I</v>
      </c>
      <c r="Q433" s="93" t="s">
        <v>108</v>
      </c>
      <c r="R433" s="150" t="s">
        <v>1217</v>
      </c>
      <c r="S433" s="144"/>
      <c r="T433" s="189" t="s">
        <v>842</v>
      </c>
      <c r="U433" s="301" t="s">
        <v>2578</v>
      </c>
      <c r="V433" s="303" t="s">
        <v>3213</v>
      </c>
      <c r="W433" s="304" t="s">
        <v>3214</v>
      </c>
      <c r="X433" s="304" t="s">
        <v>3215</v>
      </c>
      <c r="Y433" s="90">
        <v>8</v>
      </c>
    </row>
    <row r="434" spans="1:25" ht="30.6" customHeight="1" x14ac:dyDescent="0.2">
      <c r="A434" s="90">
        <v>433</v>
      </c>
      <c r="B434" s="115" t="s">
        <v>572</v>
      </c>
      <c r="C434" s="115" t="s">
        <v>589</v>
      </c>
      <c r="D434" s="191" t="s">
        <v>5796</v>
      </c>
      <c r="E434" s="328" t="s">
        <v>4552</v>
      </c>
      <c r="F434" s="429" t="s">
        <v>614</v>
      </c>
      <c r="G434" s="285" t="s">
        <v>474</v>
      </c>
      <c r="H434" s="290" t="s">
        <v>1800</v>
      </c>
      <c r="I434" s="285" t="s">
        <v>4553</v>
      </c>
      <c r="J434" s="295" t="s">
        <v>546</v>
      </c>
      <c r="K434" s="295" t="s">
        <v>546</v>
      </c>
      <c r="L434" s="295" t="s">
        <v>546</v>
      </c>
      <c r="M434" s="295" t="s">
        <v>1488</v>
      </c>
      <c r="N434" s="372">
        <v>2025</v>
      </c>
      <c r="O434" s="461" t="s">
        <v>472</v>
      </c>
      <c r="P434" s="93" t="str">
        <f t="shared" si="6"/>
        <v>I</v>
      </c>
      <c r="Q434" s="93" t="s">
        <v>108</v>
      </c>
      <c r="R434" s="150" t="s">
        <v>1217</v>
      </c>
      <c r="S434" s="144" t="s">
        <v>1100</v>
      </c>
      <c r="T434" s="189" t="s">
        <v>843</v>
      </c>
      <c r="U434" s="471" t="s">
        <v>3216</v>
      </c>
      <c r="V434" s="302"/>
      <c r="W434" s="304" t="s">
        <v>3217</v>
      </c>
      <c r="X434" s="304" t="s">
        <v>3218</v>
      </c>
      <c r="Y434" s="90">
        <v>9</v>
      </c>
    </row>
    <row r="435" spans="1:25" ht="30.6" customHeight="1" x14ac:dyDescent="0.2">
      <c r="A435" s="90">
        <v>434</v>
      </c>
      <c r="B435" s="115" t="s">
        <v>572</v>
      </c>
      <c r="C435" s="115" t="s">
        <v>589</v>
      </c>
      <c r="D435" s="191" t="s">
        <v>5799</v>
      </c>
      <c r="E435" s="328" t="s">
        <v>4520</v>
      </c>
      <c r="F435" s="290" t="s">
        <v>637</v>
      </c>
      <c r="G435" s="285" t="s">
        <v>474</v>
      </c>
      <c r="H435" s="290" t="s">
        <v>1802</v>
      </c>
      <c r="I435" s="290" t="s">
        <v>4521</v>
      </c>
      <c r="J435" s="295" t="s">
        <v>546</v>
      </c>
      <c r="K435" s="295" t="s">
        <v>546</v>
      </c>
      <c r="L435" s="295" t="s">
        <v>546</v>
      </c>
      <c r="M435" s="295" t="s">
        <v>1485</v>
      </c>
      <c r="N435" s="372">
        <v>2021</v>
      </c>
      <c r="O435" s="461" t="s">
        <v>473</v>
      </c>
      <c r="P435" s="93" t="str">
        <f t="shared" si="6"/>
        <v>I</v>
      </c>
      <c r="Q435" s="93" t="s">
        <v>108</v>
      </c>
      <c r="R435" s="150" t="s">
        <v>1216</v>
      </c>
      <c r="S435" s="144"/>
      <c r="T435" s="189" t="s">
        <v>895</v>
      </c>
      <c r="U435" s="471" t="s">
        <v>2872</v>
      </c>
      <c r="V435" s="302"/>
      <c r="W435" s="304" t="s">
        <v>3219</v>
      </c>
      <c r="X435" s="304" t="s">
        <v>3220</v>
      </c>
      <c r="Y435" s="90">
        <v>1</v>
      </c>
    </row>
    <row r="436" spans="1:25" ht="30.6" customHeight="1" x14ac:dyDescent="0.2">
      <c r="A436" s="90">
        <v>435</v>
      </c>
      <c r="B436" s="115" t="s">
        <v>572</v>
      </c>
      <c r="C436" s="115" t="s">
        <v>589</v>
      </c>
      <c r="D436" s="191" t="s">
        <v>5799</v>
      </c>
      <c r="E436" s="328" t="s">
        <v>4522</v>
      </c>
      <c r="F436" s="290" t="s">
        <v>637</v>
      </c>
      <c r="G436" s="285" t="s">
        <v>474</v>
      </c>
      <c r="H436" s="290" t="s">
        <v>1803</v>
      </c>
      <c r="I436" s="290" t="s">
        <v>4523</v>
      </c>
      <c r="J436" s="295" t="s">
        <v>546</v>
      </c>
      <c r="K436" s="295" t="s">
        <v>546</v>
      </c>
      <c r="L436" s="295" t="s">
        <v>546</v>
      </c>
      <c r="M436" s="295" t="s">
        <v>1485</v>
      </c>
      <c r="N436" s="372">
        <v>2022</v>
      </c>
      <c r="O436" s="308" t="s">
        <v>205</v>
      </c>
      <c r="P436" s="93" t="str">
        <f t="shared" si="6"/>
        <v>I</v>
      </c>
      <c r="Q436" s="93" t="s">
        <v>108</v>
      </c>
      <c r="R436" s="150" t="s">
        <v>1216</v>
      </c>
      <c r="S436" s="144"/>
      <c r="T436" s="189" t="s">
        <v>895</v>
      </c>
      <c r="U436" s="471" t="s">
        <v>2872</v>
      </c>
      <c r="V436" s="302"/>
      <c r="W436" s="304" t="s">
        <v>3221</v>
      </c>
      <c r="X436" s="304" t="s">
        <v>3222</v>
      </c>
      <c r="Y436" s="90">
        <v>2</v>
      </c>
    </row>
    <row r="437" spans="1:25" ht="30.6" customHeight="1" x14ac:dyDescent="0.2">
      <c r="A437" s="90">
        <v>436</v>
      </c>
      <c r="B437" s="115" t="s">
        <v>572</v>
      </c>
      <c r="C437" s="115" t="s">
        <v>589</v>
      </c>
      <c r="D437" s="191" t="s">
        <v>5799</v>
      </c>
      <c r="E437" s="328" t="s">
        <v>4524</v>
      </c>
      <c r="F437" s="290" t="s">
        <v>637</v>
      </c>
      <c r="G437" s="285" t="s">
        <v>474</v>
      </c>
      <c r="H437" s="290" t="s">
        <v>475</v>
      </c>
      <c r="I437" s="290" t="s">
        <v>476</v>
      </c>
      <c r="J437" s="295" t="s">
        <v>546</v>
      </c>
      <c r="K437" s="295" t="s">
        <v>546</v>
      </c>
      <c r="L437" s="295" t="s">
        <v>546</v>
      </c>
      <c r="M437" s="295" t="s">
        <v>1485</v>
      </c>
      <c r="N437" s="372">
        <v>2023</v>
      </c>
      <c r="O437" s="461" t="s">
        <v>477</v>
      </c>
      <c r="P437" s="93" t="str">
        <f t="shared" si="6"/>
        <v>I</v>
      </c>
      <c r="Q437" s="93" t="s">
        <v>108</v>
      </c>
      <c r="R437" s="150" t="s">
        <v>1216</v>
      </c>
      <c r="S437" s="144"/>
      <c r="T437" s="189" t="s">
        <v>895</v>
      </c>
      <c r="U437" s="471" t="s">
        <v>2872</v>
      </c>
      <c r="V437" s="302"/>
      <c r="W437" s="304" t="s">
        <v>3223</v>
      </c>
      <c r="X437" s="304" t="s">
        <v>3224</v>
      </c>
      <c r="Y437" s="90">
        <v>4</v>
      </c>
    </row>
    <row r="438" spans="1:25" ht="30.6" customHeight="1" x14ac:dyDescent="0.2">
      <c r="A438" s="90">
        <v>437</v>
      </c>
      <c r="B438" s="115" t="s">
        <v>572</v>
      </c>
      <c r="C438" s="115" t="s">
        <v>589</v>
      </c>
      <c r="D438" s="191" t="s">
        <v>5801</v>
      </c>
      <c r="E438" s="328" t="s">
        <v>4525</v>
      </c>
      <c r="F438" s="290" t="s">
        <v>955</v>
      </c>
      <c r="G438" s="285" t="s">
        <v>595</v>
      </c>
      <c r="H438" s="290" t="s">
        <v>1806</v>
      </c>
      <c r="I438" s="285" t="s">
        <v>546</v>
      </c>
      <c r="J438" s="295" t="s">
        <v>1487</v>
      </c>
      <c r="K438" s="372">
        <v>8</v>
      </c>
      <c r="L438" s="372">
        <v>50</v>
      </c>
      <c r="M438" s="295" t="s">
        <v>1488</v>
      </c>
      <c r="N438" s="372">
        <v>2025</v>
      </c>
      <c r="O438" s="461" t="s">
        <v>478</v>
      </c>
      <c r="P438" s="93" t="str">
        <f t="shared" si="6"/>
        <v>I</v>
      </c>
      <c r="Q438" s="93" t="s">
        <v>108</v>
      </c>
      <c r="R438" s="150" t="s">
        <v>1216</v>
      </c>
      <c r="S438" s="144"/>
      <c r="T438" s="189" t="s">
        <v>897</v>
      </c>
      <c r="U438" s="471" t="s">
        <v>2872</v>
      </c>
      <c r="V438" s="302"/>
      <c r="W438" s="304" t="s">
        <v>3225</v>
      </c>
      <c r="X438" s="304" t="s">
        <v>3226</v>
      </c>
      <c r="Y438" s="90">
        <v>9</v>
      </c>
    </row>
    <row r="439" spans="1:25" ht="30.6" customHeight="1" x14ac:dyDescent="0.2">
      <c r="A439" s="90">
        <v>438</v>
      </c>
      <c r="B439" s="115" t="s">
        <v>572</v>
      </c>
      <c r="C439" s="115" t="s">
        <v>589</v>
      </c>
      <c r="D439" s="191" t="s">
        <v>5801</v>
      </c>
      <c r="E439" s="328" t="s">
        <v>4526</v>
      </c>
      <c r="F439" s="290" t="s">
        <v>955</v>
      </c>
      <c r="G439" s="285" t="s">
        <v>595</v>
      </c>
      <c r="H439" s="290" t="s">
        <v>4527</v>
      </c>
      <c r="I439" s="285" t="s">
        <v>546</v>
      </c>
      <c r="J439" s="295" t="s">
        <v>4071</v>
      </c>
      <c r="K439" s="295" t="s">
        <v>4528</v>
      </c>
      <c r="L439" s="295" t="s">
        <v>4529</v>
      </c>
      <c r="M439" s="295" t="s">
        <v>1488</v>
      </c>
      <c r="N439" s="372">
        <v>2025</v>
      </c>
      <c r="O439" s="461" t="s">
        <v>479</v>
      </c>
      <c r="P439" s="93" t="str">
        <f t="shared" si="6"/>
        <v>I</v>
      </c>
      <c r="Q439" s="93" t="s">
        <v>108</v>
      </c>
      <c r="R439" s="150" t="s">
        <v>1216</v>
      </c>
      <c r="S439" s="144"/>
      <c r="T439" s="189" t="s">
        <v>897</v>
      </c>
      <c r="U439" s="471" t="s">
        <v>2872</v>
      </c>
      <c r="V439" s="302"/>
      <c r="W439" s="304" t="s">
        <v>3227</v>
      </c>
      <c r="X439" s="304" t="s">
        <v>3228</v>
      </c>
      <c r="Y439" s="90">
        <v>9</v>
      </c>
    </row>
    <row r="440" spans="1:25" ht="30.6" customHeight="1" x14ac:dyDescent="0.2">
      <c r="A440" s="90">
        <v>439</v>
      </c>
      <c r="B440" s="115" t="s">
        <v>572</v>
      </c>
      <c r="C440" s="115" t="s">
        <v>589</v>
      </c>
      <c r="D440" s="191" t="s">
        <v>5801</v>
      </c>
      <c r="E440" s="328" t="s">
        <v>4530</v>
      </c>
      <c r="F440" s="290" t="s">
        <v>955</v>
      </c>
      <c r="G440" s="285" t="s">
        <v>595</v>
      </c>
      <c r="H440" s="290" t="s">
        <v>4531</v>
      </c>
      <c r="I440" s="285" t="s">
        <v>546</v>
      </c>
      <c r="J440" s="295" t="s">
        <v>1487</v>
      </c>
      <c r="K440" s="372">
        <v>950</v>
      </c>
      <c r="L440" s="295" t="s">
        <v>4532</v>
      </c>
      <c r="M440" s="295" t="s">
        <v>1488</v>
      </c>
      <c r="N440" s="372">
        <v>2025</v>
      </c>
      <c r="O440" s="462" t="s">
        <v>208</v>
      </c>
      <c r="P440" s="93" t="str">
        <f t="shared" si="6"/>
        <v>I</v>
      </c>
      <c r="Q440" s="93" t="s">
        <v>108</v>
      </c>
      <c r="R440" s="150" t="s">
        <v>1216</v>
      </c>
      <c r="S440" s="144"/>
      <c r="T440" s="189" t="s">
        <v>897</v>
      </c>
      <c r="U440" s="471" t="s">
        <v>2872</v>
      </c>
      <c r="V440" s="302"/>
      <c r="W440" s="304" t="s">
        <v>3229</v>
      </c>
      <c r="X440" s="304" t="s">
        <v>3230</v>
      </c>
      <c r="Y440" s="90">
        <v>9</v>
      </c>
    </row>
    <row r="441" spans="1:25" ht="30.6" customHeight="1" x14ac:dyDescent="0.2">
      <c r="A441" s="90">
        <v>440</v>
      </c>
      <c r="B441" s="115" t="s">
        <v>572</v>
      </c>
      <c r="C441" s="115" t="s">
        <v>589</v>
      </c>
      <c r="D441" s="191" t="s">
        <v>5802</v>
      </c>
      <c r="E441" s="328" t="s">
        <v>4533</v>
      </c>
      <c r="F441" s="290" t="s">
        <v>642</v>
      </c>
      <c r="G441" s="285" t="s">
        <v>595</v>
      </c>
      <c r="H441" s="290" t="s">
        <v>1808</v>
      </c>
      <c r="I441" s="290" t="s">
        <v>546</v>
      </c>
      <c r="J441" s="295" t="s">
        <v>1487</v>
      </c>
      <c r="K441" s="372">
        <v>0</v>
      </c>
      <c r="L441" s="372">
        <v>30</v>
      </c>
      <c r="M441" s="295" t="s">
        <v>1485</v>
      </c>
      <c r="N441" s="372">
        <v>2023</v>
      </c>
      <c r="O441" s="461" t="s">
        <v>480</v>
      </c>
      <c r="P441" s="93" t="str">
        <f t="shared" si="6"/>
        <v>I</v>
      </c>
      <c r="Q441" s="93" t="s">
        <v>108</v>
      </c>
      <c r="R441" s="150" t="s">
        <v>1217</v>
      </c>
      <c r="S441" s="144"/>
      <c r="T441" s="189" t="s">
        <v>894</v>
      </c>
      <c r="U441" s="301" t="s">
        <v>2578</v>
      </c>
      <c r="V441" s="302"/>
      <c r="W441" s="304" t="s">
        <v>3231</v>
      </c>
      <c r="X441" s="304" t="s">
        <v>3232</v>
      </c>
      <c r="Y441" s="90">
        <v>4</v>
      </c>
    </row>
    <row r="442" spans="1:25" ht="30.6" customHeight="1" x14ac:dyDescent="0.2">
      <c r="A442" s="90">
        <v>441</v>
      </c>
      <c r="B442" s="115" t="s">
        <v>572</v>
      </c>
      <c r="C442" s="115" t="s">
        <v>589</v>
      </c>
      <c r="D442" s="191" t="s">
        <v>5802</v>
      </c>
      <c r="E442" s="328" t="s">
        <v>4534</v>
      </c>
      <c r="F442" s="290" t="s">
        <v>642</v>
      </c>
      <c r="G442" s="285" t="s">
        <v>474</v>
      </c>
      <c r="H442" s="290" t="s">
        <v>1807</v>
      </c>
      <c r="I442" s="290" t="s">
        <v>4535</v>
      </c>
      <c r="J442" s="295" t="s">
        <v>546</v>
      </c>
      <c r="K442" s="295" t="s">
        <v>546</v>
      </c>
      <c r="L442" s="295" t="s">
        <v>546</v>
      </c>
      <c r="M442" s="295" t="s">
        <v>1485</v>
      </c>
      <c r="N442" s="372">
        <v>2022</v>
      </c>
      <c r="O442" s="461" t="s">
        <v>481</v>
      </c>
      <c r="P442" s="93" t="str">
        <f t="shared" si="6"/>
        <v>I</v>
      </c>
      <c r="Q442" s="93" t="s">
        <v>108</v>
      </c>
      <c r="R442" s="150" t="s">
        <v>1217</v>
      </c>
      <c r="S442" s="144"/>
      <c r="T442" s="189" t="s">
        <v>894</v>
      </c>
      <c r="U442" s="301" t="s">
        <v>2578</v>
      </c>
      <c r="V442" s="302"/>
      <c r="W442" s="304" t="s">
        <v>3233</v>
      </c>
      <c r="X442" s="304" t="s">
        <v>3234</v>
      </c>
      <c r="Y442" s="90">
        <v>2</v>
      </c>
    </row>
    <row r="443" spans="1:25" ht="30.6" customHeight="1" x14ac:dyDescent="0.2">
      <c r="A443" s="90">
        <v>442</v>
      </c>
      <c r="B443" s="115" t="s">
        <v>572</v>
      </c>
      <c r="C443" s="115" t="s">
        <v>589</v>
      </c>
      <c r="D443" s="191" t="s">
        <v>5797</v>
      </c>
      <c r="E443" s="328" t="s">
        <v>4536</v>
      </c>
      <c r="F443" s="290" t="s">
        <v>640</v>
      </c>
      <c r="G443" s="285" t="s">
        <v>474</v>
      </c>
      <c r="H443" s="290" t="s">
        <v>1801</v>
      </c>
      <c r="I443" s="290" t="s">
        <v>4535</v>
      </c>
      <c r="J443" s="295" t="s">
        <v>546</v>
      </c>
      <c r="K443" s="295" t="s">
        <v>546</v>
      </c>
      <c r="L443" s="295" t="s">
        <v>546</v>
      </c>
      <c r="M443" s="295" t="s">
        <v>1485</v>
      </c>
      <c r="N443" s="372">
        <v>2022</v>
      </c>
      <c r="O443" s="461" t="s">
        <v>482</v>
      </c>
      <c r="P443" s="93" t="str">
        <f t="shared" si="6"/>
        <v>I</v>
      </c>
      <c r="Q443" s="93" t="s">
        <v>108</v>
      </c>
      <c r="R443" s="150" t="s">
        <v>1217</v>
      </c>
      <c r="S443" s="144"/>
      <c r="T443" s="189" t="s">
        <v>838</v>
      </c>
      <c r="U443" s="471" t="s">
        <v>2578</v>
      </c>
      <c r="V443" s="302" t="s">
        <v>3235</v>
      </c>
      <c r="W443" s="304" t="s">
        <v>3236</v>
      </c>
      <c r="X443" s="304" t="s">
        <v>3237</v>
      </c>
      <c r="Y443" s="90">
        <v>2</v>
      </c>
    </row>
    <row r="444" spans="1:25" ht="30.6" customHeight="1" x14ac:dyDescent="0.2">
      <c r="A444" s="90">
        <v>443</v>
      </c>
      <c r="B444" s="115" t="s">
        <v>572</v>
      </c>
      <c r="C444" s="115" t="s">
        <v>589</v>
      </c>
      <c r="D444" s="191" t="s">
        <v>5796</v>
      </c>
      <c r="E444" s="328" t="s">
        <v>4537</v>
      </c>
      <c r="F444" s="429" t="s">
        <v>614</v>
      </c>
      <c r="G444" s="285" t="s">
        <v>474</v>
      </c>
      <c r="H444" s="290" t="s">
        <v>1799</v>
      </c>
      <c r="I444" s="290" t="s">
        <v>4535</v>
      </c>
      <c r="J444" s="295" t="s">
        <v>546</v>
      </c>
      <c r="K444" s="295" t="s">
        <v>546</v>
      </c>
      <c r="L444" s="295" t="s">
        <v>4538</v>
      </c>
      <c r="M444" s="295" t="s">
        <v>1485</v>
      </c>
      <c r="N444" s="372">
        <v>2022</v>
      </c>
      <c r="O444" s="461" t="s">
        <v>483</v>
      </c>
      <c r="P444" s="93" t="str">
        <f t="shared" si="6"/>
        <v>I</v>
      </c>
      <c r="Q444" s="93" t="s">
        <v>108</v>
      </c>
      <c r="R444" s="150" t="s">
        <v>1217</v>
      </c>
      <c r="S444" s="144" t="s">
        <v>1100</v>
      </c>
      <c r="T444" s="189" t="s">
        <v>843</v>
      </c>
      <c r="U444" s="471" t="s">
        <v>2578</v>
      </c>
      <c r="V444" s="302"/>
      <c r="W444" s="304" t="s">
        <v>3238</v>
      </c>
      <c r="X444" s="304" t="s">
        <v>3239</v>
      </c>
      <c r="Y444" s="90">
        <v>2</v>
      </c>
    </row>
    <row r="445" spans="1:25" ht="30.6" customHeight="1" x14ac:dyDescent="0.2">
      <c r="A445" s="90">
        <v>444</v>
      </c>
      <c r="B445" s="115" t="s">
        <v>572</v>
      </c>
      <c r="C445" s="115" t="s">
        <v>589</v>
      </c>
      <c r="D445" s="191" t="s">
        <v>5803</v>
      </c>
      <c r="E445" s="328" t="s">
        <v>4540</v>
      </c>
      <c r="F445" s="290" t="s">
        <v>658</v>
      </c>
      <c r="G445" s="285" t="s">
        <v>474</v>
      </c>
      <c r="H445" s="290" t="s">
        <v>1809</v>
      </c>
      <c r="I445" s="290" t="s">
        <v>4541</v>
      </c>
      <c r="J445" s="295" t="s">
        <v>546</v>
      </c>
      <c r="K445" s="295" t="s">
        <v>546</v>
      </c>
      <c r="L445" s="295" t="s">
        <v>546</v>
      </c>
      <c r="M445" s="295" t="s">
        <v>1485</v>
      </c>
      <c r="N445" s="372">
        <v>2022</v>
      </c>
      <c r="O445" s="461" t="s">
        <v>484</v>
      </c>
      <c r="P445" s="93" t="str">
        <f t="shared" si="6"/>
        <v>I</v>
      </c>
      <c r="Q445" s="93" t="s">
        <v>108</v>
      </c>
      <c r="R445" s="150" t="s">
        <v>1216</v>
      </c>
      <c r="S445" s="144"/>
      <c r="T445" s="189" t="s">
        <v>893</v>
      </c>
      <c r="U445" s="471" t="s">
        <v>3548</v>
      </c>
      <c r="V445" s="302"/>
      <c r="W445" s="304" t="s">
        <v>3241</v>
      </c>
      <c r="X445" s="304" t="s">
        <v>3242</v>
      </c>
      <c r="Y445" s="90">
        <v>2</v>
      </c>
    </row>
    <row r="446" spans="1:25" ht="30.6" customHeight="1" x14ac:dyDescent="0.2">
      <c r="A446" s="90">
        <v>445</v>
      </c>
      <c r="B446" s="115" t="s">
        <v>572</v>
      </c>
      <c r="C446" s="115" t="s">
        <v>589</v>
      </c>
      <c r="D446" s="191" t="s">
        <v>5803</v>
      </c>
      <c r="E446" s="328" t="s">
        <v>4542</v>
      </c>
      <c r="F446" s="290" t="s">
        <v>658</v>
      </c>
      <c r="G446" s="285" t="s">
        <v>595</v>
      </c>
      <c r="H446" s="290" t="s">
        <v>1804</v>
      </c>
      <c r="I446" s="290" t="s">
        <v>546</v>
      </c>
      <c r="J446" s="295" t="s">
        <v>1487</v>
      </c>
      <c r="K446" s="372">
        <v>0</v>
      </c>
      <c r="L446" s="372">
        <v>250</v>
      </c>
      <c r="M446" s="295" t="s">
        <v>1485</v>
      </c>
      <c r="N446" s="372">
        <v>2025</v>
      </c>
      <c r="O446" s="462" t="s">
        <v>209</v>
      </c>
      <c r="P446" s="93" t="str">
        <f t="shared" si="6"/>
        <v>I</v>
      </c>
      <c r="Q446" s="93" t="s">
        <v>108</v>
      </c>
      <c r="R446" s="150" t="s">
        <v>1216</v>
      </c>
      <c r="S446" s="144"/>
      <c r="T446" s="189" t="s">
        <v>893</v>
      </c>
      <c r="U446" s="301" t="s">
        <v>3240</v>
      </c>
      <c r="V446" s="302" t="s">
        <v>3243</v>
      </c>
      <c r="W446" s="304" t="s">
        <v>3244</v>
      </c>
      <c r="X446" s="304" t="s">
        <v>3245</v>
      </c>
      <c r="Y446" s="90">
        <v>8</v>
      </c>
    </row>
    <row r="447" spans="1:25" ht="30.6" customHeight="1" x14ac:dyDescent="0.2">
      <c r="A447" s="90">
        <v>446</v>
      </c>
      <c r="B447" s="115" t="s">
        <v>572</v>
      </c>
      <c r="C447" s="115" t="s">
        <v>589</v>
      </c>
      <c r="D447" s="191" t="s">
        <v>5799</v>
      </c>
      <c r="E447" s="328" t="s">
        <v>563</v>
      </c>
      <c r="F447" s="290" t="s">
        <v>637</v>
      </c>
      <c r="G447" s="285" t="s">
        <v>595</v>
      </c>
      <c r="H447" s="290" t="s">
        <v>1804</v>
      </c>
      <c r="I447" s="290" t="s">
        <v>546</v>
      </c>
      <c r="J447" s="295" t="s">
        <v>1487</v>
      </c>
      <c r="K447" s="372">
        <v>1</v>
      </c>
      <c r="L447" s="372">
        <v>20</v>
      </c>
      <c r="M447" s="295" t="s">
        <v>1485</v>
      </c>
      <c r="N447" s="372">
        <v>2025</v>
      </c>
      <c r="O447" s="461" t="s">
        <v>485</v>
      </c>
      <c r="P447" s="93" t="str">
        <f t="shared" si="6"/>
        <v>I</v>
      </c>
      <c r="Q447" s="93" t="s">
        <v>108</v>
      </c>
      <c r="R447" s="150" t="s">
        <v>1216</v>
      </c>
      <c r="S447" s="144"/>
      <c r="T447" s="189" t="s">
        <v>895</v>
      </c>
      <c r="U447" s="301" t="s">
        <v>3246</v>
      </c>
      <c r="V447" s="302"/>
      <c r="W447" s="304" t="s">
        <v>3247</v>
      </c>
      <c r="X447" s="304" t="s">
        <v>3248</v>
      </c>
      <c r="Y447" s="90">
        <v>8</v>
      </c>
    </row>
    <row r="448" spans="1:25" ht="30.6" customHeight="1" x14ac:dyDescent="0.2">
      <c r="A448" s="90">
        <v>447</v>
      </c>
      <c r="B448" s="115" t="s">
        <v>573</v>
      </c>
      <c r="C448" s="115" t="s">
        <v>590</v>
      </c>
      <c r="D448" s="191" t="s">
        <v>5806</v>
      </c>
      <c r="E448" s="328" t="s">
        <v>4554</v>
      </c>
      <c r="F448" s="290" t="s">
        <v>757</v>
      </c>
      <c r="G448" s="285" t="s">
        <v>474</v>
      </c>
      <c r="H448" s="290" t="s">
        <v>1811</v>
      </c>
      <c r="I448" s="290" t="s">
        <v>4555</v>
      </c>
      <c r="J448" s="295" t="s">
        <v>546</v>
      </c>
      <c r="K448" s="295" t="s">
        <v>546</v>
      </c>
      <c r="L448" s="295" t="s">
        <v>546</v>
      </c>
      <c r="M448" s="295" t="s">
        <v>1488</v>
      </c>
      <c r="N448" s="372">
        <v>2021</v>
      </c>
      <c r="O448" s="461" t="s">
        <v>486</v>
      </c>
      <c r="P448" s="93" t="str">
        <f t="shared" si="6"/>
        <v>R</v>
      </c>
      <c r="Q448" s="93" t="s">
        <v>75</v>
      </c>
      <c r="R448" s="150" t="s">
        <v>1219</v>
      </c>
      <c r="S448" s="144" t="s">
        <v>1107</v>
      </c>
      <c r="T448" s="146"/>
      <c r="U448" s="301" t="s">
        <v>2663</v>
      </c>
      <c r="V448" s="302"/>
      <c r="W448" s="302" t="s">
        <v>2664</v>
      </c>
      <c r="X448" s="302" t="s">
        <v>2665</v>
      </c>
      <c r="Y448" s="90">
        <v>1</v>
      </c>
    </row>
    <row r="449" spans="1:25" ht="30.6" customHeight="1" x14ac:dyDescent="0.2">
      <c r="A449" s="90">
        <v>448</v>
      </c>
      <c r="B449" s="115" t="s">
        <v>573</v>
      </c>
      <c r="C449" s="115" t="s">
        <v>590</v>
      </c>
      <c r="D449" s="191" t="s">
        <v>5806</v>
      </c>
      <c r="E449" s="328" t="s">
        <v>3627</v>
      </c>
      <c r="F449" s="285" t="s">
        <v>757</v>
      </c>
      <c r="G449" s="285" t="s">
        <v>474</v>
      </c>
      <c r="H449" s="290" t="s">
        <v>1812</v>
      </c>
      <c r="I449" s="290" t="s">
        <v>4566</v>
      </c>
      <c r="J449" s="295" t="s">
        <v>546</v>
      </c>
      <c r="K449" s="295" t="s">
        <v>546</v>
      </c>
      <c r="L449" s="295" t="s">
        <v>546</v>
      </c>
      <c r="M449" s="295" t="s">
        <v>1488</v>
      </c>
      <c r="N449" s="372">
        <v>2022</v>
      </c>
      <c r="O449" s="461" t="s">
        <v>1309</v>
      </c>
      <c r="P449" s="93" t="str">
        <f t="shared" si="6"/>
        <v>R</v>
      </c>
      <c r="Q449" s="93" t="s">
        <v>75</v>
      </c>
      <c r="R449" s="150" t="s">
        <v>1219</v>
      </c>
      <c r="S449" s="144" t="s">
        <v>1107</v>
      </c>
      <c r="T449" s="146"/>
      <c r="U449" s="301" t="s">
        <v>2666</v>
      </c>
      <c r="V449" s="302" t="s">
        <v>2667</v>
      </c>
      <c r="W449" s="302" t="s">
        <v>2668</v>
      </c>
      <c r="X449" s="302" t="s">
        <v>2669</v>
      </c>
      <c r="Y449" s="90">
        <v>3</v>
      </c>
    </row>
    <row r="450" spans="1:25" ht="30.6" customHeight="1" x14ac:dyDescent="0.2">
      <c r="A450" s="90">
        <v>449</v>
      </c>
      <c r="B450" s="115" t="s">
        <v>573</v>
      </c>
      <c r="C450" s="115" t="s">
        <v>590</v>
      </c>
      <c r="D450" s="191" t="s">
        <v>5806</v>
      </c>
      <c r="E450" s="328" t="s">
        <v>4567</v>
      </c>
      <c r="F450" s="290" t="s">
        <v>757</v>
      </c>
      <c r="G450" s="285" t="s">
        <v>595</v>
      </c>
      <c r="H450" s="290" t="s">
        <v>1813</v>
      </c>
      <c r="I450" s="285" t="s">
        <v>546</v>
      </c>
      <c r="J450" s="295" t="s">
        <v>1487</v>
      </c>
      <c r="K450" s="373">
        <v>400000</v>
      </c>
      <c r="L450" s="373">
        <v>3000000</v>
      </c>
      <c r="M450" s="295" t="s">
        <v>1488</v>
      </c>
      <c r="N450" s="372">
        <v>2025</v>
      </c>
      <c r="O450" s="461" t="s">
        <v>487</v>
      </c>
      <c r="P450" s="93" t="str">
        <f t="shared" ref="P450:P513" si="7">LEFT(F450,1)</f>
        <v>R</v>
      </c>
      <c r="Q450" s="93" t="s">
        <v>75</v>
      </c>
      <c r="R450" s="150" t="s">
        <v>1219</v>
      </c>
      <c r="S450" s="144" t="s">
        <v>1107</v>
      </c>
      <c r="T450" s="146"/>
      <c r="U450" s="301" t="s">
        <v>2666</v>
      </c>
      <c r="V450" s="302"/>
      <c r="W450" s="302" t="s">
        <v>2670</v>
      </c>
      <c r="X450" s="302" t="s">
        <v>2671</v>
      </c>
      <c r="Y450" s="90">
        <v>9</v>
      </c>
    </row>
    <row r="451" spans="1:25" ht="30.6" customHeight="1" x14ac:dyDescent="0.2">
      <c r="A451" s="90">
        <v>450</v>
      </c>
      <c r="B451" s="115" t="s">
        <v>573</v>
      </c>
      <c r="C451" s="115" t="s">
        <v>590</v>
      </c>
      <c r="D451" s="191" t="s">
        <v>5806</v>
      </c>
      <c r="E451" s="328" t="s">
        <v>4568</v>
      </c>
      <c r="F451" s="290" t="s">
        <v>757</v>
      </c>
      <c r="G451" s="285" t="s">
        <v>595</v>
      </c>
      <c r="H451" s="290" t="s">
        <v>4569</v>
      </c>
      <c r="I451" s="285" t="s">
        <v>546</v>
      </c>
      <c r="J451" s="295" t="s">
        <v>1487</v>
      </c>
      <c r="K451" s="372">
        <v>0</v>
      </c>
      <c r="L451" s="373">
        <v>800000</v>
      </c>
      <c r="M451" s="295" t="s">
        <v>1488</v>
      </c>
      <c r="N451" s="372">
        <v>2025</v>
      </c>
      <c r="O451" s="461" t="s">
        <v>1310</v>
      </c>
      <c r="P451" s="93" t="str">
        <f t="shared" si="7"/>
        <v>R</v>
      </c>
      <c r="Q451" s="93" t="s">
        <v>75</v>
      </c>
      <c r="R451" s="150" t="s">
        <v>1219</v>
      </c>
      <c r="S451" s="144" t="s">
        <v>1107</v>
      </c>
      <c r="T451" s="146"/>
      <c r="U451" s="301" t="s">
        <v>2666</v>
      </c>
      <c r="V451" s="302"/>
      <c r="W451" s="302" t="s">
        <v>2672</v>
      </c>
      <c r="X451" s="303" t="s">
        <v>2673</v>
      </c>
      <c r="Y451" s="90">
        <v>9</v>
      </c>
    </row>
    <row r="452" spans="1:25" ht="30.6" customHeight="1" x14ac:dyDescent="0.2">
      <c r="A452" s="90">
        <v>451</v>
      </c>
      <c r="B452" s="115" t="s">
        <v>573</v>
      </c>
      <c r="C452" s="115" t="s">
        <v>590</v>
      </c>
      <c r="D452" s="191" t="s">
        <v>5806</v>
      </c>
      <c r="E452" s="328" t="s">
        <v>4570</v>
      </c>
      <c r="F452" s="290" t="s">
        <v>757</v>
      </c>
      <c r="G452" s="285" t="s">
        <v>595</v>
      </c>
      <c r="H452" s="290" t="s">
        <v>4571</v>
      </c>
      <c r="I452" s="285" t="s">
        <v>546</v>
      </c>
      <c r="J452" s="295" t="s">
        <v>4089</v>
      </c>
      <c r="K452" s="372">
        <v>0</v>
      </c>
      <c r="L452" s="372">
        <v>80</v>
      </c>
      <c r="M452" s="295" t="s">
        <v>1488</v>
      </c>
      <c r="N452" s="372">
        <v>2025</v>
      </c>
      <c r="O452" s="461" t="s">
        <v>488</v>
      </c>
      <c r="P452" s="93" t="str">
        <f t="shared" si="7"/>
        <v>R</v>
      </c>
      <c r="Q452" s="93" t="s">
        <v>75</v>
      </c>
      <c r="R452" s="150" t="s">
        <v>1219</v>
      </c>
      <c r="S452" s="144" t="s">
        <v>1107</v>
      </c>
      <c r="T452" s="146"/>
      <c r="U452" s="301" t="s">
        <v>2666</v>
      </c>
      <c r="V452" s="302"/>
      <c r="W452" s="302" t="s">
        <v>2674</v>
      </c>
      <c r="X452" s="303" t="s">
        <v>2675</v>
      </c>
      <c r="Y452" s="90">
        <v>9</v>
      </c>
    </row>
    <row r="453" spans="1:25" ht="30.6" customHeight="1" x14ac:dyDescent="0.2">
      <c r="A453" s="90">
        <v>452</v>
      </c>
      <c r="B453" s="115" t="s">
        <v>573</v>
      </c>
      <c r="C453" s="115" t="s">
        <v>590</v>
      </c>
      <c r="D453" s="191" t="s">
        <v>5808</v>
      </c>
      <c r="E453" s="328" t="s">
        <v>3628</v>
      </c>
      <c r="F453" s="290" t="s">
        <v>604</v>
      </c>
      <c r="G453" s="285" t="s">
        <v>595</v>
      </c>
      <c r="H453" s="290" t="s">
        <v>1302</v>
      </c>
      <c r="I453" s="290" t="s">
        <v>546</v>
      </c>
      <c r="J453" s="295" t="s">
        <v>4572</v>
      </c>
      <c r="K453" s="372">
        <v>0</v>
      </c>
      <c r="L453" s="372">
        <v>250</v>
      </c>
      <c r="M453" s="295" t="s">
        <v>1488</v>
      </c>
      <c r="N453" s="372">
        <v>2022</v>
      </c>
      <c r="O453" s="461" t="s">
        <v>489</v>
      </c>
      <c r="P453" s="93" t="str">
        <f t="shared" si="7"/>
        <v>I</v>
      </c>
      <c r="Q453" s="93" t="s">
        <v>75</v>
      </c>
      <c r="R453" s="150" t="s">
        <v>1219</v>
      </c>
      <c r="S453" s="144" t="s">
        <v>1107</v>
      </c>
      <c r="T453" s="189" t="s">
        <v>844</v>
      </c>
      <c r="U453" s="301" t="s">
        <v>2676</v>
      </c>
      <c r="V453" s="302" t="s">
        <v>2677</v>
      </c>
      <c r="W453" s="302" t="s">
        <v>2678</v>
      </c>
      <c r="X453" s="302" t="s">
        <v>2679</v>
      </c>
      <c r="Y453" s="90">
        <v>3</v>
      </c>
    </row>
    <row r="454" spans="1:25" ht="30.6" customHeight="1" x14ac:dyDescent="0.2">
      <c r="A454" s="90">
        <v>453</v>
      </c>
      <c r="B454" s="115" t="s">
        <v>573</v>
      </c>
      <c r="C454" s="115" t="s">
        <v>590</v>
      </c>
      <c r="D454" s="191" t="s">
        <v>5808</v>
      </c>
      <c r="E454" s="328" t="s">
        <v>4573</v>
      </c>
      <c r="F454" s="290" t="s">
        <v>604</v>
      </c>
      <c r="G454" s="285" t="s">
        <v>595</v>
      </c>
      <c r="H454" s="290" t="s">
        <v>1303</v>
      </c>
      <c r="I454" s="285" t="s">
        <v>546</v>
      </c>
      <c r="J454" s="295" t="s">
        <v>1487</v>
      </c>
      <c r="K454" s="372">
        <v>250</v>
      </c>
      <c r="L454" s="372">
        <v>500</v>
      </c>
      <c r="M454" s="295" t="s">
        <v>1488</v>
      </c>
      <c r="N454" s="372">
        <v>2025</v>
      </c>
      <c r="O454" s="461" t="s">
        <v>1311</v>
      </c>
      <c r="P454" s="93" t="str">
        <f t="shared" si="7"/>
        <v>I</v>
      </c>
      <c r="Q454" s="93" t="s">
        <v>75</v>
      </c>
      <c r="R454" s="150" t="s">
        <v>1219</v>
      </c>
      <c r="S454" s="144" t="s">
        <v>1107</v>
      </c>
      <c r="T454" s="189" t="s">
        <v>844</v>
      </c>
      <c r="U454" s="301" t="s">
        <v>2676</v>
      </c>
      <c r="V454" s="302" t="s">
        <v>2680</v>
      </c>
      <c r="W454" s="302" t="s">
        <v>2681</v>
      </c>
      <c r="X454" s="302" t="s">
        <v>2682</v>
      </c>
      <c r="Y454" s="90">
        <v>9</v>
      </c>
    </row>
    <row r="455" spans="1:25" ht="30.6" customHeight="1" x14ac:dyDescent="0.2">
      <c r="A455" s="90">
        <v>454</v>
      </c>
      <c r="B455" s="115" t="s">
        <v>573</v>
      </c>
      <c r="C455" s="115" t="s">
        <v>590</v>
      </c>
      <c r="D455" s="191" t="s">
        <v>5807</v>
      </c>
      <c r="E455" s="328" t="s">
        <v>3629</v>
      </c>
      <c r="F455" s="290" t="s">
        <v>758</v>
      </c>
      <c r="G455" s="285" t="s">
        <v>474</v>
      </c>
      <c r="H455" s="290" t="s">
        <v>490</v>
      </c>
      <c r="I455" s="290" t="s">
        <v>491</v>
      </c>
      <c r="J455" s="295" t="s">
        <v>546</v>
      </c>
      <c r="K455" s="295" t="s">
        <v>546</v>
      </c>
      <c r="L455" s="295" t="s">
        <v>546</v>
      </c>
      <c r="M455" s="295" t="s">
        <v>1488</v>
      </c>
      <c r="N455" s="372">
        <v>2022</v>
      </c>
      <c r="O455" s="461" t="s">
        <v>492</v>
      </c>
      <c r="P455" s="93" t="str">
        <f t="shared" si="7"/>
        <v>R</v>
      </c>
      <c r="Q455" s="93" t="s">
        <v>75</v>
      </c>
      <c r="R455" s="150"/>
      <c r="S455" s="144"/>
      <c r="T455" s="189"/>
      <c r="U455" s="301" t="s">
        <v>2663</v>
      </c>
      <c r="V455" s="302"/>
      <c r="W455" s="302" t="s">
        <v>2683</v>
      </c>
      <c r="X455" s="302" t="s">
        <v>2684</v>
      </c>
      <c r="Y455" s="90">
        <v>3</v>
      </c>
    </row>
    <row r="456" spans="1:25" ht="30.6" customHeight="1" x14ac:dyDescent="0.2">
      <c r="A456" s="90">
        <v>455</v>
      </c>
      <c r="B456" s="115" t="s">
        <v>573</v>
      </c>
      <c r="C456" s="115" t="s">
        <v>590</v>
      </c>
      <c r="D456" s="191" t="s">
        <v>5807</v>
      </c>
      <c r="E456" s="328" t="s">
        <v>4574</v>
      </c>
      <c r="F456" s="290" t="s">
        <v>758</v>
      </c>
      <c r="G456" s="285" t="s">
        <v>474</v>
      </c>
      <c r="H456" s="290" t="s">
        <v>1816</v>
      </c>
      <c r="I456" s="290" t="s">
        <v>4575</v>
      </c>
      <c r="J456" s="295" t="s">
        <v>546</v>
      </c>
      <c r="K456" s="295" t="s">
        <v>546</v>
      </c>
      <c r="L456" s="295" t="s">
        <v>546</v>
      </c>
      <c r="M456" s="295" t="s">
        <v>1497</v>
      </c>
      <c r="N456" s="372">
        <v>2024</v>
      </c>
      <c r="O456" s="308" t="s">
        <v>254</v>
      </c>
      <c r="P456" s="93" t="str">
        <f t="shared" si="7"/>
        <v>R</v>
      </c>
      <c r="Q456" s="93" t="s">
        <v>75</v>
      </c>
      <c r="R456" s="150"/>
      <c r="S456" s="144"/>
      <c r="T456" s="189"/>
      <c r="U456" s="301" t="s">
        <v>2663</v>
      </c>
      <c r="V456" s="302" t="s">
        <v>2685</v>
      </c>
      <c r="W456" s="302" t="s">
        <v>2686</v>
      </c>
      <c r="X456" s="302" t="s">
        <v>2687</v>
      </c>
      <c r="Y456" s="90">
        <v>6</v>
      </c>
    </row>
    <row r="457" spans="1:25" ht="30.6" customHeight="1" x14ac:dyDescent="0.2">
      <c r="A457" s="90">
        <v>456</v>
      </c>
      <c r="B457" s="115" t="s">
        <v>573</v>
      </c>
      <c r="C457" s="115" t="s">
        <v>590</v>
      </c>
      <c r="D457" s="191" t="s">
        <v>5807</v>
      </c>
      <c r="E457" s="328" t="s">
        <v>4556</v>
      </c>
      <c r="F457" s="290" t="s">
        <v>758</v>
      </c>
      <c r="G457" s="285" t="s">
        <v>595</v>
      </c>
      <c r="H457" s="290" t="s">
        <v>1817</v>
      </c>
      <c r="I457" s="290" t="s">
        <v>546</v>
      </c>
      <c r="J457" s="295" t="s">
        <v>4089</v>
      </c>
      <c r="K457" s="372">
        <v>0</v>
      </c>
      <c r="L457" s="372">
        <v>20</v>
      </c>
      <c r="M457" s="295" t="s">
        <v>1485</v>
      </c>
      <c r="N457" s="372">
        <v>2025</v>
      </c>
      <c r="O457" s="461" t="s">
        <v>493</v>
      </c>
      <c r="P457" s="93" t="str">
        <f t="shared" si="7"/>
        <v>R</v>
      </c>
      <c r="Q457" s="93" t="s">
        <v>75</v>
      </c>
      <c r="R457" s="150"/>
      <c r="S457" s="144"/>
      <c r="T457" s="189"/>
      <c r="U457" s="301" t="s">
        <v>2663</v>
      </c>
      <c r="V457" s="302" t="s">
        <v>2688</v>
      </c>
      <c r="W457" s="303" t="s">
        <v>2689</v>
      </c>
      <c r="X457" s="475" t="s">
        <v>2690</v>
      </c>
      <c r="Y457" s="90">
        <v>8</v>
      </c>
    </row>
    <row r="458" spans="1:25" ht="30.6" customHeight="1" x14ac:dyDescent="0.2">
      <c r="A458" s="90">
        <v>457</v>
      </c>
      <c r="B458" s="115" t="s">
        <v>573</v>
      </c>
      <c r="C458" s="115" t="s">
        <v>590</v>
      </c>
      <c r="D458" s="191" t="s">
        <v>5807</v>
      </c>
      <c r="E458" s="328" t="s">
        <v>4557</v>
      </c>
      <c r="F458" s="290" t="s">
        <v>758</v>
      </c>
      <c r="G458" s="285" t="s">
        <v>595</v>
      </c>
      <c r="H458" s="290" t="s">
        <v>1818</v>
      </c>
      <c r="I458" s="285" t="s">
        <v>546</v>
      </c>
      <c r="J458" s="295" t="s">
        <v>4089</v>
      </c>
      <c r="K458" s="372">
        <v>0</v>
      </c>
      <c r="L458" s="372">
        <v>2</v>
      </c>
      <c r="M458" s="295" t="s">
        <v>1497</v>
      </c>
      <c r="N458" s="372">
        <v>2026</v>
      </c>
      <c r="O458" s="462" t="s">
        <v>255</v>
      </c>
      <c r="P458" s="93" t="str">
        <f t="shared" si="7"/>
        <v>R</v>
      </c>
      <c r="Q458" s="93" t="s">
        <v>75</v>
      </c>
      <c r="R458" s="150"/>
      <c r="S458" s="144"/>
      <c r="T458" s="189"/>
      <c r="U458" s="301" t="s">
        <v>2663</v>
      </c>
      <c r="V458" s="303" t="s">
        <v>2691</v>
      </c>
      <c r="W458" s="303" t="s">
        <v>2692</v>
      </c>
      <c r="X458" s="474" t="s">
        <v>2693</v>
      </c>
      <c r="Y458" s="90">
        <v>10</v>
      </c>
    </row>
    <row r="459" spans="1:25" ht="30.6" customHeight="1" x14ac:dyDescent="0.2">
      <c r="A459" s="90">
        <v>458</v>
      </c>
      <c r="B459" s="115" t="s">
        <v>573</v>
      </c>
      <c r="C459" s="115" t="s">
        <v>590</v>
      </c>
      <c r="D459" s="191" t="s">
        <v>5810</v>
      </c>
      <c r="E459" s="328" t="s">
        <v>3630</v>
      </c>
      <c r="F459" s="290" t="s">
        <v>753</v>
      </c>
      <c r="G459" s="285" t="s">
        <v>474</v>
      </c>
      <c r="H459" s="290" t="s">
        <v>1821</v>
      </c>
      <c r="I459" s="290" t="s">
        <v>494</v>
      </c>
      <c r="J459" s="295" t="s">
        <v>546</v>
      </c>
      <c r="K459" s="295" t="s">
        <v>546</v>
      </c>
      <c r="L459" s="295" t="s">
        <v>546</v>
      </c>
      <c r="M459" s="295" t="s">
        <v>1488</v>
      </c>
      <c r="N459" s="372">
        <v>2022</v>
      </c>
      <c r="O459" s="461" t="s">
        <v>495</v>
      </c>
      <c r="P459" s="93" t="str">
        <f t="shared" si="7"/>
        <v>I</v>
      </c>
      <c r="Q459" s="93" t="s">
        <v>75</v>
      </c>
      <c r="R459" s="150" t="s">
        <v>1231</v>
      </c>
      <c r="S459" s="144"/>
      <c r="T459" s="189" t="s">
        <v>847</v>
      </c>
      <c r="U459" s="471" t="s">
        <v>5154</v>
      </c>
      <c r="V459" s="303" t="s">
        <v>2694</v>
      </c>
      <c r="W459" s="303" t="s">
        <v>2038</v>
      </c>
      <c r="X459" s="302" t="s">
        <v>2695</v>
      </c>
      <c r="Y459" s="90">
        <v>3</v>
      </c>
    </row>
    <row r="460" spans="1:25" ht="30.6" customHeight="1" x14ac:dyDescent="0.2">
      <c r="A460" s="90">
        <v>459</v>
      </c>
      <c r="B460" s="115" t="s">
        <v>573</v>
      </c>
      <c r="C460" s="115" t="s">
        <v>590</v>
      </c>
      <c r="D460" s="191" t="s">
        <v>5810</v>
      </c>
      <c r="E460" s="328" t="s">
        <v>4558</v>
      </c>
      <c r="F460" s="285" t="s">
        <v>753</v>
      </c>
      <c r="G460" s="285" t="s">
        <v>595</v>
      </c>
      <c r="H460" s="290" t="s">
        <v>1822</v>
      </c>
      <c r="I460" s="285" t="s">
        <v>546</v>
      </c>
      <c r="J460" s="295" t="s">
        <v>1487</v>
      </c>
      <c r="K460" s="372">
        <v>0</v>
      </c>
      <c r="L460" s="372">
        <v>800</v>
      </c>
      <c r="M460" s="295" t="s">
        <v>1485</v>
      </c>
      <c r="N460" s="372">
        <v>2026</v>
      </c>
      <c r="O460" s="462" t="s">
        <v>256</v>
      </c>
      <c r="P460" s="93" t="str">
        <f t="shared" si="7"/>
        <v>I</v>
      </c>
      <c r="Q460" s="93" t="s">
        <v>75</v>
      </c>
      <c r="R460" s="150" t="s">
        <v>1231</v>
      </c>
      <c r="S460" s="144"/>
      <c r="T460" s="189" t="s">
        <v>847</v>
      </c>
      <c r="U460" s="471" t="s">
        <v>5154</v>
      </c>
      <c r="V460" s="302"/>
      <c r="W460" s="302" t="s">
        <v>2696</v>
      </c>
      <c r="X460" s="302" t="s">
        <v>2697</v>
      </c>
      <c r="Y460" s="90">
        <v>10</v>
      </c>
    </row>
    <row r="461" spans="1:25" ht="30.6" customHeight="1" x14ac:dyDescent="0.2">
      <c r="A461" s="90">
        <v>460</v>
      </c>
      <c r="B461" s="115" t="s">
        <v>573</v>
      </c>
      <c r="C461" s="115" t="s">
        <v>590</v>
      </c>
      <c r="D461" s="191" t="s">
        <v>5810</v>
      </c>
      <c r="E461" s="328" t="s">
        <v>4559</v>
      </c>
      <c r="F461" s="285" t="s">
        <v>753</v>
      </c>
      <c r="G461" s="285" t="s">
        <v>595</v>
      </c>
      <c r="H461" s="290" t="s">
        <v>1823</v>
      </c>
      <c r="I461" s="285" t="s">
        <v>546</v>
      </c>
      <c r="J461" s="295" t="s">
        <v>1487</v>
      </c>
      <c r="K461" s="372">
        <v>0</v>
      </c>
      <c r="L461" s="373">
        <v>1000</v>
      </c>
      <c r="M461" s="295" t="s">
        <v>1485</v>
      </c>
      <c r="N461" s="372">
        <v>2026</v>
      </c>
      <c r="O461" s="461" t="s">
        <v>496</v>
      </c>
      <c r="P461" s="93" t="str">
        <f t="shared" si="7"/>
        <v>I</v>
      </c>
      <c r="Q461" s="93" t="s">
        <v>75</v>
      </c>
      <c r="R461" s="150" t="s">
        <v>1231</v>
      </c>
      <c r="S461" s="144"/>
      <c r="T461" s="189" t="s">
        <v>847</v>
      </c>
      <c r="U461" s="471" t="s">
        <v>5155</v>
      </c>
      <c r="V461" s="302"/>
      <c r="W461" s="302" t="s">
        <v>2698</v>
      </c>
      <c r="X461" s="302" t="s">
        <v>2699</v>
      </c>
      <c r="Y461" s="90">
        <v>10</v>
      </c>
    </row>
    <row r="462" spans="1:25" ht="30.6" customHeight="1" x14ac:dyDescent="0.2">
      <c r="A462" s="90">
        <v>461</v>
      </c>
      <c r="B462" s="115" t="s">
        <v>573</v>
      </c>
      <c r="C462" s="115" t="s">
        <v>590</v>
      </c>
      <c r="D462" s="191" t="s">
        <v>5811</v>
      </c>
      <c r="E462" s="328" t="s">
        <v>4560</v>
      </c>
      <c r="F462" s="285" t="s">
        <v>754</v>
      </c>
      <c r="G462" s="285" t="s">
        <v>595</v>
      </c>
      <c r="H462" s="290" t="s">
        <v>1824</v>
      </c>
      <c r="I462" s="285" t="s">
        <v>546</v>
      </c>
      <c r="J462" s="295" t="s">
        <v>1487</v>
      </c>
      <c r="K462" s="373">
        <v>39000</v>
      </c>
      <c r="L462" s="373">
        <v>174000</v>
      </c>
      <c r="M462" s="295" t="s">
        <v>1488</v>
      </c>
      <c r="N462" s="372">
        <v>2025</v>
      </c>
      <c r="O462" s="461" t="s">
        <v>1312</v>
      </c>
      <c r="P462" s="93" t="str">
        <f t="shared" si="7"/>
        <v>I</v>
      </c>
      <c r="Q462" s="93" t="s">
        <v>75</v>
      </c>
      <c r="R462" s="150" t="s">
        <v>1219</v>
      </c>
      <c r="S462" s="144"/>
      <c r="T462" s="189" t="s">
        <v>845</v>
      </c>
      <c r="U462" s="470" t="s">
        <v>2663</v>
      </c>
      <c r="V462" s="472"/>
      <c r="W462" s="472" t="s">
        <v>2700</v>
      </c>
      <c r="X462" s="472" t="s">
        <v>2701</v>
      </c>
      <c r="Y462" s="90">
        <v>9</v>
      </c>
    </row>
    <row r="463" spans="1:25" ht="30.6" customHeight="1" x14ac:dyDescent="0.2">
      <c r="A463" s="90">
        <v>462</v>
      </c>
      <c r="B463" s="115" t="s">
        <v>573</v>
      </c>
      <c r="C463" s="115" t="s">
        <v>590</v>
      </c>
      <c r="D463" s="191" t="s">
        <v>5812</v>
      </c>
      <c r="E463" s="328" t="s">
        <v>4561</v>
      </c>
      <c r="F463" s="285" t="s">
        <v>755</v>
      </c>
      <c r="G463" s="285" t="s">
        <v>595</v>
      </c>
      <c r="H463" s="290" t="s">
        <v>497</v>
      </c>
      <c r="I463" s="290" t="s">
        <v>546</v>
      </c>
      <c r="J463" s="295" t="s">
        <v>1487</v>
      </c>
      <c r="K463" s="373">
        <v>50000</v>
      </c>
      <c r="L463" s="373">
        <v>170000</v>
      </c>
      <c r="M463" s="295" t="s">
        <v>1488</v>
      </c>
      <c r="N463" s="372">
        <v>2023</v>
      </c>
      <c r="O463" s="461" t="s">
        <v>498</v>
      </c>
      <c r="P463" s="93" t="str">
        <f t="shared" si="7"/>
        <v>I</v>
      </c>
      <c r="Q463" s="93" t="s">
        <v>75</v>
      </c>
      <c r="R463" s="150" t="s">
        <v>1230</v>
      </c>
      <c r="S463" s="144"/>
      <c r="T463" s="189" t="s">
        <v>898</v>
      </c>
      <c r="U463" s="470" t="s">
        <v>2702</v>
      </c>
      <c r="V463" s="472"/>
      <c r="W463" s="472" t="s">
        <v>2703</v>
      </c>
      <c r="X463" s="472" t="s">
        <v>2704</v>
      </c>
      <c r="Y463" s="90">
        <v>5</v>
      </c>
    </row>
    <row r="464" spans="1:25" ht="30.6" customHeight="1" x14ac:dyDescent="0.2">
      <c r="A464" s="90">
        <v>463</v>
      </c>
      <c r="B464" s="115" t="s">
        <v>573</v>
      </c>
      <c r="C464" s="115" t="s">
        <v>590</v>
      </c>
      <c r="D464" s="191" t="s">
        <v>5809</v>
      </c>
      <c r="E464" s="328" t="s">
        <v>4562</v>
      </c>
      <c r="F464" s="290" t="s">
        <v>756</v>
      </c>
      <c r="G464" s="285" t="s">
        <v>474</v>
      </c>
      <c r="H464" s="290" t="s">
        <v>1819</v>
      </c>
      <c r="I464" s="290" t="s">
        <v>4563</v>
      </c>
      <c r="J464" s="295" t="s">
        <v>546</v>
      </c>
      <c r="K464" s="295" t="s">
        <v>546</v>
      </c>
      <c r="L464" s="295" t="s">
        <v>546</v>
      </c>
      <c r="M464" s="295" t="s">
        <v>1508</v>
      </c>
      <c r="N464" s="372">
        <v>2021</v>
      </c>
      <c r="O464" s="461" t="s">
        <v>499</v>
      </c>
      <c r="P464" s="93" t="str">
        <f t="shared" si="7"/>
        <v>I</v>
      </c>
      <c r="Q464" s="93" t="s">
        <v>108</v>
      </c>
      <c r="R464" s="150" t="s">
        <v>1216</v>
      </c>
      <c r="S464" s="153" t="s">
        <v>1210</v>
      </c>
      <c r="T464" s="189" t="s">
        <v>846</v>
      </c>
      <c r="U464" s="469" t="s">
        <v>3581</v>
      </c>
      <c r="V464" s="302"/>
      <c r="W464" s="305" t="s">
        <v>3250</v>
      </c>
      <c r="X464" s="304" t="s">
        <v>3251</v>
      </c>
      <c r="Y464" s="90">
        <v>1</v>
      </c>
    </row>
    <row r="465" spans="1:25" ht="30.6" customHeight="1" x14ac:dyDescent="0.2">
      <c r="A465" s="90">
        <v>464</v>
      </c>
      <c r="B465" s="115" t="s">
        <v>573</v>
      </c>
      <c r="C465" s="115" t="s">
        <v>590</v>
      </c>
      <c r="D465" s="191" t="s">
        <v>5809</v>
      </c>
      <c r="E465" s="328" t="s">
        <v>4564</v>
      </c>
      <c r="F465" s="290" t="s">
        <v>756</v>
      </c>
      <c r="G465" s="285" t="s">
        <v>595</v>
      </c>
      <c r="H465" s="290" t="s">
        <v>1820</v>
      </c>
      <c r="I465" s="290" t="s">
        <v>546</v>
      </c>
      <c r="J465" s="295" t="s">
        <v>1487</v>
      </c>
      <c r="K465" s="372">
        <v>0</v>
      </c>
      <c r="L465" s="372">
        <v>700</v>
      </c>
      <c r="M465" s="295" t="s">
        <v>1485</v>
      </c>
      <c r="N465" s="372">
        <v>2023</v>
      </c>
      <c r="O465" s="461" t="s">
        <v>500</v>
      </c>
      <c r="P465" s="93" t="str">
        <f t="shared" si="7"/>
        <v>I</v>
      </c>
      <c r="Q465" s="93" t="s">
        <v>108</v>
      </c>
      <c r="R465" s="150" t="s">
        <v>1216</v>
      </c>
      <c r="S465" s="153" t="s">
        <v>1210</v>
      </c>
      <c r="T465" s="189" t="s">
        <v>846</v>
      </c>
      <c r="U465" s="301" t="s">
        <v>3246</v>
      </c>
      <c r="V465" s="302"/>
      <c r="W465" s="304" t="s">
        <v>3252</v>
      </c>
      <c r="X465" s="304" t="s">
        <v>3253</v>
      </c>
      <c r="Y465" s="90">
        <v>4</v>
      </c>
    </row>
    <row r="466" spans="1:25" ht="30.6" customHeight="1" x14ac:dyDescent="0.2">
      <c r="A466" s="90">
        <v>465</v>
      </c>
      <c r="B466" s="115" t="s">
        <v>573</v>
      </c>
      <c r="C466" s="115" t="s">
        <v>590</v>
      </c>
      <c r="D466" s="191" t="s">
        <v>5809</v>
      </c>
      <c r="E466" s="328" t="s">
        <v>4565</v>
      </c>
      <c r="F466" s="290" t="s">
        <v>756</v>
      </c>
      <c r="G466" s="285" t="s">
        <v>595</v>
      </c>
      <c r="H466" s="290" t="s">
        <v>501</v>
      </c>
      <c r="I466" s="290" t="s">
        <v>546</v>
      </c>
      <c r="J466" s="295" t="s">
        <v>1487</v>
      </c>
      <c r="K466" s="372">
        <v>700</v>
      </c>
      <c r="L466" s="373">
        <v>2400</v>
      </c>
      <c r="M466" s="295" t="s">
        <v>1485</v>
      </c>
      <c r="N466" s="372">
        <v>2026</v>
      </c>
      <c r="O466" s="461" t="s">
        <v>502</v>
      </c>
      <c r="P466" s="93" t="str">
        <f t="shared" si="7"/>
        <v>I</v>
      </c>
      <c r="Q466" s="93" t="s">
        <v>108</v>
      </c>
      <c r="R466" s="150" t="s">
        <v>1216</v>
      </c>
      <c r="S466" s="153" t="s">
        <v>1210</v>
      </c>
      <c r="T466" s="189" t="s">
        <v>846</v>
      </c>
      <c r="U466" s="301" t="s">
        <v>3246</v>
      </c>
      <c r="V466" s="302"/>
      <c r="W466" s="304" t="s">
        <v>3254</v>
      </c>
      <c r="X466" s="304" t="s">
        <v>3255</v>
      </c>
      <c r="Y466" s="90">
        <v>10</v>
      </c>
    </row>
    <row r="467" spans="1:25" ht="30.6" customHeight="1" x14ac:dyDescent="0.2">
      <c r="A467" s="90">
        <v>466</v>
      </c>
      <c r="B467" s="115" t="s">
        <v>573</v>
      </c>
      <c r="C467" s="115" t="s">
        <v>591</v>
      </c>
      <c r="D467" s="191" t="s">
        <v>5837</v>
      </c>
      <c r="E467" s="328" t="s">
        <v>4576</v>
      </c>
      <c r="F467" s="290" t="s">
        <v>762</v>
      </c>
      <c r="G467" s="285" t="s">
        <v>474</v>
      </c>
      <c r="H467" s="290" t="s">
        <v>1842</v>
      </c>
      <c r="I467" s="290" t="s">
        <v>4577</v>
      </c>
      <c r="J467" s="295" t="s">
        <v>546</v>
      </c>
      <c r="K467" s="295" t="s">
        <v>546</v>
      </c>
      <c r="L467" s="295" t="s">
        <v>546</v>
      </c>
      <c r="M467" s="295" t="s">
        <v>1488</v>
      </c>
      <c r="N467" s="372">
        <v>2021</v>
      </c>
      <c r="O467" s="461" t="s">
        <v>503</v>
      </c>
      <c r="P467" s="93" t="str">
        <f t="shared" si="7"/>
        <v>R</v>
      </c>
      <c r="Q467" s="93" t="s">
        <v>75</v>
      </c>
      <c r="R467" s="299"/>
      <c r="S467" s="300"/>
      <c r="T467" s="189"/>
      <c r="U467" s="472" t="s">
        <v>3561</v>
      </c>
      <c r="V467" s="472" t="s">
        <v>2706</v>
      </c>
      <c r="W467" s="472" t="s">
        <v>2707</v>
      </c>
      <c r="X467" s="472" t="s">
        <v>2708</v>
      </c>
      <c r="Y467" s="90">
        <v>1</v>
      </c>
    </row>
    <row r="468" spans="1:25" ht="30.6" customHeight="1" x14ac:dyDescent="0.2">
      <c r="A468" s="90">
        <v>467</v>
      </c>
      <c r="B468" s="115" t="s">
        <v>573</v>
      </c>
      <c r="C468" s="115" t="s">
        <v>591</v>
      </c>
      <c r="D468" s="191" t="s">
        <v>5837</v>
      </c>
      <c r="E468" s="328" t="s">
        <v>4590</v>
      </c>
      <c r="F468" s="290" t="s">
        <v>762</v>
      </c>
      <c r="G468" s="285" t="s">
        <v>474</v>
      </c>
      <c r="H468" s="290" t="s">
        <v>1843</v>
      </c>
      <c r="I468" s="290" t="s">
        <v>4591</v>
      </c>
      <c r="J468" s="295" t="s">
        <v>546</v>
      </c>
      <c r="K468" s="295" t="s">
        <v>546</v>
      </c>
      <c r="L468" s="295" t="s">
        <v>546</v>
      </c>
      <c r="M468" s="295" t="s">
        <v>1485</v>
      </c>
      <c r="N468" s="372">
        <v>2024</v>
      </c>
      <c r="O468" s="308" t="s">
        <v>4009</v>
      </c>
      <c r="P468" s="93" t="str">
        <f t="shared" si="7"/>
        <v>R</v>
      </c>
      <c r="Q468" s="93" t="s">
        <v>75</v>
      </c>
      <c r="R468" s="299"/>
      <c r="S468" s="300"/>
      <c r="T468" s="189"/>
      <c r="U468" s="468" t="s">
        <v>2709</v>
      </c>
      <c r="V468" s="472" t="s">
        <v>2710</v>
      </c>
      <c r="W468" s="302" t="s">
        <v>2711</v>
      </c>
      <c r="X468" s="302" t="s">
        <v>2712</v>
      </c>
      <c r="Y468" s="90">
        <v>6</v>
      </c>
    </row>
    <row r="469" spans="1:25" ht="30.6" customHeight="1" x14ac:dyDescent="0.2">
      <c r="A469" s="90">
        <v>468</v>
      </c>
      <c r="B469" s="115" t="s">
        <v>573</v>
      </c>
      <c r="C469" s="115" t="s">
        <v>591</v>
      </c>
      <c r="D469" s="191" t="s">
        <v>5839</v>
      </c>
      <c r="E469" s="328" t="s">
        <v>4596</v>
      </c>
      <c r="F469" s="290" t="s">
        <v>504</v>
      </c>
      <c r="G469" s="285" t="s">
        <v>474</v>
      </c>
      <c r="H469" s="290" t="s">
        <v>1844</v>
      </c>
      <c r="I469" s="290" t="s">
        <v>4597</v>
      </c>
      <c r="J469" s="295" t="s">
        <v>546</v>
      </c>
      <c r="K469" s="295" t="s">
        <v>546</v>
      </c>
      <c r="L469" s="295" t="s">
        <v>546</v>
      </c>
      <c r="M469" s="295" t="s">
        <v>1497</v>
      </c>
      <c r="N469" s="372">
        <v>2023</v>
      </c>
      <c r="O469" s="308" t="s">
        <v>4013</v>
      </c>
      <c r="P469" s="93" t="str">
        <f t="shared" si="7"/>
        <v>R</v>
      </c>
      <c r="Q469" s="93" t="s">
        <v>75</v>
      </c>
      <c r="R469" s="299"/>
      <c r="S469" s="300"/>
      <c r="T469" s="189"/>
      <c r="U469" s="470" t="s">
        <v>2713</v>
      </c>
      <c r="V469" s="472"/>
      <c r="W469" s="468" t="s">
        <v>2714</v>
      </c>
      <c r="X469" s="468" t="s">
        <v>2715</v>
      </c>
      <c r="Y469" s="90">
        <v>4</v>
      </c>
    </row>
    <row r="470" spans="1:25" ht="30.6" customHeight="1" x14ac:dyDescent="0.2">
      <c r="A470" s="90">
        <v>469</v>
      </c>
      <c r="B470" s="115" t="s">
        <v>573</v>
      </c>
      <c r="C470" s="115" t="s">
        <v>591</v>
      </c>
      <c r="D470" s="191" t="s">
        <v>5839</v>
      </c>
      <c r="E470" s="328" t="s">
        <v>4598</v>
      </c>
      <c r="F470" s="290" t="s">
        <v>504</v>
      </c>
      <c r="G470" s="285" t="s">
        <v>474</v>
      </c>
      <c r="H470" s="290" t="s">
        <v>1845</v>
      </c>
      <c r="I470" s="290" t="s">
        <v>505</v>
      </c>
      <c r="J470" s="445" t="s">
        <v>546</v>
      </c>
      <c r="K470" s="445" t="s">
        <v>546</v>
      </c>
      <c r="L470" s="445" t="s">
        <v>546</v>
      </c>
      <c r="M470" s="445" t="s">
        <v>1497</v>
      </c>
      <c r="N470" s="449">
        <v>2024</v>
      </c>
      <c r="O470" s="461" t="s">
        <v>506</v>
      </c>
      <c r="P470" s="93" t="str">
        <f t="shared" si="7"/>
        <v>R</v>
      </c>
      <c r="Q470" s="93" t="s">
        <v>75</v>
      </c>
      <c r="R470" s="299"/>
      <c r="S470" s="300"/>
      <c r="T470" s="189"/>
      <c r="U470" s="470" t="s">
        <v>2713</v>
      </c>
      <c r="V470" s="472"/>
      <c r="W470" s="468" t="s">
        <v>2716</v>
      </c>
      <c r="X470" s="468" t="s">
        <v>2717</v>
      </c>
      <c r="Y470" s="90">
        <v>6</v>
      </c>
    </row>
    <row r="471" spans="1:25" ht="30.6" customHeight="1" x14ac:dyDescent="0.2">
      <c r="A471" s="90">
        <v>470</v>
      </c>
      <c r="B471" s="115" t="s">
        <v>573</v>
      </c>
      <c r="C471" s="115" t="s">
        <v>591</v>
      </c>
      <c r="D471" s="191" t="s">
        <v>5813</v>
      </c>
      <c r="E471" s="328" t="s">
        <v>4599</v>
      </c>
      <c r="F471" s="290" t="s">
        <v>956</v>
      </c>
      <c r="G471" s="285" t="s">
        <v>474</v>
      </c>
      <c r="H471" s="290" t="s">
        <v>1825</v>
      </c>
      <c r="I471" s="290" t="s">
        <v>4600</v>
      </c>
      <c r="J471" s="295" t="s">
        <v>546</v>
      </c>
      <c r="K471" s="295" t="s">
        <v>546</v>
      </c>
      <c r="L471" s="295" t="s">
        <v>546</v>
      </c>
      <c r="M471" s="295" t="s">
        <v>1488</v>
      </c>
      <c r="N471" s="372">
        <v>2021</v>
      </c>
      <c r="O471" s="461" t="s">
        <v>507</v>
      </c>
      <c r="P471" s="93" t="str">
        <f t="shared" si="7"/>
        <v>I</v>
      </c>
      <c r="Q471" s="93" t="s">
        <v>75</v>
      </c>
      <c r="R471" s="150" t="s">
        <v>1219</v>
      </c>
      <c r="S471" s="144"/>
      <c r="T471" s="189" t="s">
        <v>907</v>
      </c>
      <c r="U471" s="470" t="s">
        <v>2718</v>
      </c>
      <c r="V471" s="302" t="s">
        <v>2719</v>
      </c>
      <c r="W471" s="472" t="s">
        <v>2720</v>
      </c>
      <c r="X471" s="302" t="s">
        <v>2721</v>
      </c>
      <c r="Y471" s="90">
        <v>1</v>
      </c>
    </row>
    <row r="472" spans="1:25" ht="30.6" customHeight="1" x14ac:dyDescent="0.2">
      <c r="A472" s="90">
        <v>471</v>
      </c>
      <c r="B472" s="115" t="s">
        <v>573</v>
      </c>
      <c r="C472" s="115" t="s">
        <v>591</v>
      </c>
      <c r="D472" s="191" t="s">
        <v>5813</v>
      </c>
      <c r="E472" s="328" t="s">
        <v>4601</v>
      </c>
      <c r="F472" s="290" t="s">
        <v>956</v>
      </c>
      <c r="G472" s="285" t="s">
        <v>595</v>
      </c>
      <c r="H472" s="290" t="s">
        <v>1826</v>
      </c>
      <c r="I472" s="285" t="s">
        <v>546</v>
      </c>
      <c r="J472" s="295" t="s">
        <v>4089</v>
      </c>
      <c r="K472" s="372">
        <v>0</v>
      </c>
      <c r="L472" s="372">
        <v>85</v>
      </c>
      <c r="M472" s="295" t="s">
        <v>1497</v>
      </c>
      <c r="N472" s="372">
        <v>2026</v>
      </c>
      <c r="O472" s="461" t="s">
        <v>508</v>
      </c>
      <c r="P472" s="93" t="str">
        <f t="shared" si="7"/>
        <v>I</v>
      </c>
      <c r="Q472" s="93" t="s">
        <v>75</v>
      </c>
      <c r="R472" s="150" t="s">
        <v>1219</v>
      </c>
      <c r="S472" s="144"/>
      <c r="T472" s="189" t="s">
        <v>907</v>
      </c>
      <c r="U472" s="470" t="s">
        <v>2718</v>
      </c>
      <c r="V472" s="472" t="s">
        <v>2722</v>
      </c>
      <c r="W472" s="472" t="s">
        <v>2723</v>
      </c>
      <c r="X472" s="472" t="s">
        <v>2724</v>
      </c>
      <c r="Y472" s="90">
        <v>10</v>
      </c>
    </row>
    <row r="473" spans="1:25" ht="30.6" customHeight="1" x14ac:dyDescent="0.2">
      <c r="A473" s="90">
        <v>472</v>
      </c>
      <c r="B473" s="115" t="s">
        <v>573</v>
      </c>
      <c r="C473" s="115" t="s">
        <v>591</v>
      </c>
      <c r="D473" s="191" t="s">
        <v>5818</v>
      </c>
      <c r="E473" s="328" t="s">
        <v>3631</v>
      </c>
      <c r="F473" s="285" t="s">
        <v>759</v>
      </c>
      <c r="G473" s="285" t="s">
        <v>595</v>
      </c>
      <c r="H473" s="290" t="s">
        <v>1827</v>
      </c>
      <c r="I473" s="290" t="s">
        <v>546</v>
      </c>
      <c r="J473" s="295" t="s">
        <v>1487</v>
      </c>
      <c r="K473" s="372">
        <v>0</v>
      </c>
      <c r="L473" s="372">
        <v>500</v>
      </c>
      <c r="M473" s="295" t="s">
        <v>1488</v>
      </c>
      <c r="N473" s="372">
        <v>2022</v>
      </c>
      <c r="O473" s="464" t="s">
        <v>4014</v>
      </c>
      <c r="P473" s="93" t="str">
        <f t="shared" si="7"/>
        <v>I</v>
      </c>
      <c r="Q473" s="93" t="s">
        <v>75</v>
      </c>
      <c r="R473" s="150" t="s">
        <v>1219</v>
      </c>
      <c r="S473" s="144"/>
      <c r="T473" s="189" t="s">
        <v>901</v>
      </c>
      <c r="U473" s="470" t="s">
        <v>2718</v>
      </c>
      <c r="V473" s="302" t="s">
        <v>2725</v>
      </c>
      <c r="W473" s="472" t="s">
        <v>2726</v>
      </c>
      <c r="X473" s="302" t="s">
        <v>2727</v>
      </c>
      <c r="Y473" s="90">
        <v>3</v>
      </c>
    </row>
    <row r="474" spans="1:25" ht="30.6" customHeight="1" x14ac:dyDescent="0.2">
      <c r="A474" s="90">
        <v>473</v>
      </c>
      <c r="B474" s="115" t="s">
        <v>573</v>
      </c>
      <c r="C474" s="115" t="s">
        <v>591</v>
      </c>
      <c r="D474" s="191" t="s">
        <v>5818</v>
      </c>
      <c r="E474" s="328" t="s">
        <v>4602</v>
      </c>
      <c r="F474" s="290" t="s">
        <v>759</v>
      </c>
      <c r="G474" s="285" t="s">
        <v>595</v>
      </c>
      <c r="H474" s="290" t="s">
        <v>509</v>
      </c>
      <c r="I474" s="285" t="s">
        <v>546</v>
      </c>
      <c r="J474" s="295" t="s">
        <v>1487</v>
      </c>
      <c r="K474" s="373">
        <v>1000</v>
      </c>
      <c r="L474" s="373">
        <v>5000</v>
      </c>
      <c r="M474" s="295" t="s">
        <v>1497</v>
      </c>
      <c r="N474" s="372">
        <v>2026</v>
      </c>
      <c r="O474" s="461" t="s">
        <v>510</v>
      </c>
      <c r="P474" s="93" t="str">
        <f t="shared" si="7"/>
        <v>I</v>
      </c>
      <c r="Q474" s="93" t="s">
        <v>75</v>
      </c>
      <c r="R474" s="150" t="s">
        <v>1219</v>
      </c>
      <c r="S474" s="144"/>
      <c r="T474" s="189" t="s">
        <v>901</v>
      </c>
      <c r="U474" s="470" t="s">
        <v>2718</v>
      </c>
      <c r="V474" s="472" t="s">
        <v>2728</v>
      </c>
      <c r="W474" s="472" t="s">
        <v>2729</v>
      </c>
      <c r="X474" s="472" t="s">
        <v>2730</v>
      </c>
      <c r="Y474" s="90">
        <v>10</v>
      </c>
    </row>
    <row r="475" spans="1:25" ht="30.6" customHeight="1" x14ac:dyDescent="0.2">
      <c r="A475" s="90">
        <v>474</v>
      </c>
      <c r="B475" s="115" t="s">
        <v>573</v>
      </c>
      <c r="C475" s="115" t="s">
        <v>591</v>
      </c>
      <c r="D475" s="191" t="s">
        <v>5819</v>
      </c>
      <c r="E475" s="328" t="s">
        <v>3461</v>
      </c>
      <c r="F475" s="290" t="s">
        <v>4579</v>
      </c>
      <c r="G475" s="285" t="s">
        <v>474</v>
      </c>
      <c r="H475" s="290" t="s">
        <v>4702</v>
      </c>
      <c r="I475" s="290" t="s">
        <v>4600</v>
      </c>
      <c r="J475" s="295" t="s">
        <v>546</v>
      </c>
      <c r="K475" s="295" t="s">
        <v>546</v>
      </c>
      <c r="L475" s="295" t="s">
        <v>546</v>
      </c>
      <c r="M475" s="295" t="s">
        <v>1497</v>
      </c>
      <c r="N475" s="372">
        <v>2022</v>
      </c>
      <c r="O475" s="461" t="s">
        <v>599</v>
      </c>
      <c r="P475" s="93" t="str">
        <f t="shared" si="7"/>
        <v>I</v>
      </c>
      <c r="Q475" s="93" t="s">
        <v>75</v>
      </c>
      <c r="R475" s="150" t="s">
        <v>1219</v>
      </c>
      <c r="S475" s="144"/>
      <c r="T475" s="189" t="s">
        <v>900</v>
      </c>
      <c r="U475" s="470" t="s">
        <v>2718</v>
      </c>
      <c r="V475" s="472" t="s">
        <v>5919</v>
      </c>
      <c r="W475" s="472" t="s">
        <v>2732</v>
      </c>
      <c r="X475" s="472" t="s">
        <v>2733</v>
      </c>
      <c r="Y475" s="90">
        <v>2</v>
      </c>
    </row>
    <row r="476" spans="1:25" ht="30.6" customHeight="1" x14ac:dyDescent="0.2">
      <c r="A476" s="90">
        <v>475</v>
      </c>
      <c r="B476" s="115" t="s">
        <v>573</v>
      </c>
      <c r="C476" s="115" t="s">
        <v>591</v>
      </c>
      <c r="D476" s="191" t="s">
        <v>5819</v>
      </c>
      <c r="E476" s="328" t="s">
        <v>4578</v>
      </c>
      <c r="F476" s="290" t="s">
        <v>4579</v>
      </c>
      <c r="G476" s="285" t="s">
        <v>595</v>
      </c>
      <c r="H476" s="290" t="s">
        <v>4580</v>
      </c>
      <c r="I476" s="285" t="s">
        <v>546</v>
      </c>
      <c r="J476" s="295" t="s">
        <v>1487</v>
      </c>
      <c r="K476" s="372">
        <v>0</v>
      </c>
      <c r="L476" s="373">
        <v>25000</v>
      </c>
      <c r="M476" s="295" t="s">
        <v>1497</v>
      </c>
      <c r="N476" s="372">
        <v>2026</v>
      </c>
      <c r="O476" s="461" t="s">
        <v>5886</v>
      </c>
      <c r="P476" s="93" t="str">
        <f t="shared" si="7"/>
        <v>I</v>
      </c>
      <c r="Q476" s="93" t="s">
        <v>75</v>
      </c>
      <c r="R476" s="150" t="s">
        <v>1219</v>
      </c>
      <c r="S476" s="144"/>
      <c r="T476" s="189" t="s">
        <v>900</v>
      </c>
      <c r="U476" s="470" t="s">
        <v>2718</v>
      </c>
      <c r="V476" s="302" t="s">
        <v>5920</v>
      </c>
      <c r="W476" s="472" t="s">
        <v>2734</v>
      </c>
      <c r="X476" s="302" t="s">
        <v>2735</v>
      </c>
      <c r="Y476" s="90">
        <v>10</v>
      </c>
    </row>
    <row r="477" spans="1:25" ht="30.6" customHeight="1" x14ac:dyDescent="0.2">
      <c r="A477" s="90">
        <v>476</v>
      </c>
      <c r="B477" s="115" t="s">
        <v>573</v>
      </c>
      <c r="C477" s="115" t="s">
        <v>591</v>
      </c>
      <c r="D477" s="191" t="s">
        <v>5822</v>
      </c>
      <c r="E477" s="328" t="s">
        <v>3462</v>
      </c>
      <c r="F477" s="290" t="s">
        <v>661</v>
      </c>
      <c r="G477" s="285" t="s">
        <v>474</v>
      </c>
      <c r="H477" s="290" t="s">
        <v>1830</v>
      </c>
      <c r="I477" s="290" t="s">
        <v>4581</v>
      </c>
      <c r="J477" s="295" t="s">
        <v>546</v>
      </c>
      <c r="K477" s="295" t="s">
        <v>546</v>
      </c>
      <c r="L477" s="295" t="s">
        <v>546</v>
      </c>
      <c r="M477" s="295" t="s">
        <v>1497</v>
      </c>
      <c r="N477" s="372">
        <v>2022</v>
      </c>
      <c r="O477" s="461" t="s">
        <v>511</v>
      </c>
      <c r="P477" s="93" t="str">
        <f t="shared" si="7"/>
        <v>I</v>
      </c>
      <c r="Q477" s="93" t="s">
        <v>108</v>
      </c>
      <c r="R477" s="150" t="s">
        <v>1218</v>
      </c>
      <c r="S477" s="144"/>
      <c r="T477" s="189" t="s">
        <v>905</v>
      </c>
      <c r="U477" s="301" t="s">
        <v>3256</v>
      </c>
      <c r="V477" s="302" t="s">
        <v>3257</v>
      </c>
      <c r="W477" s="302" t="s">
        <v>3258</v>
      </c>
      <c r="X477" s="304" t="s">
        <v>3259</v>
      </c>
      <c r="Y477" s="90">
        <v>2</v>
      </c>
    </row>
    <row r="478" spans="1:25" ht="30.6" customHeight="1" x14ac:dyDescent="0.2">
      <c r="A478" s="90">
        <v>477</v>
      </c>
      <c r="B478" s="115" t="s">
        <v>573</v>
      </c>
      <c r="C478" s="115" t="s">
        <v>591</v>
      </c>
      <c r="D478" s="191" t="s">
        <v>5822</v>
      </c>
      <c r="E478" s="328" t="s">
        <v>4582</v>
      </c>
      <c r="F478" s="290" t="s">
        <v>661</v>
      </c>
      <c r="G478" s="285" t="s">
        <v>595</v>
      </c>
      <c r="H478" s="290" t="s">
        <v>1831</v>
      </c>
      <c r="I478" s="285" t="s">
        <v>546</v>
      </c>
      <c r="J478" s="295" t="s">
        <v>1487</v>
      </c>
      <c r="K478" s="372">
        <v>0</v>
      </c>
      <c r="L478" s="372">
        <v>300</v>
      </c>
      <c r="M478" s="295" t="s">
        <v>1485</v>
      </c>
      <c r="N478" s="372">
        <v>2026</v>
      </c>
      <c r="O478" s="461" t="s">
        <v>5883</v>
      </c>
      <c r="P478" s="93" t="str">
        <f t="shared" si="7"/>
        <v>I</v>
      </c>
      <c r="Q478" s="93" t="s">
        <v>108</v>
      </c>
      <c r="R478" s="150" t="s">
        <v>1218</v>
      </c>
      <c r="S478" s="144"/>
      <c r="T478" s="189" t="s">
        <v>905</v>
      </c>
      <c r="U478" s="301" t="s">
        <v>3256</v>
      </c>
      <c r="V478" s="302"/>
      <c r="W478" s="302" t="s">
        <v>5885</v>
      </c>
      <c r="X478" s="304" t="s">
        <v>5884</v>
      </c>
      <c r="Y478" s="90">
        <v>10</v>
      </c>
    </row>
    <row r="479" spans="1:25" ht="30.6" customHeight="1" x14ac:dyDescent="0.2">
      <c r="A479" s="90">
        <v>478</v>
      </c>
      <c r="B479" s="115" t="s">
        <v>573</v>
      </c>
      <c r="C479" s="115" t="s">
        <v>591</v>
      </c>
      <c r="D479" s="191" t="s">
        <v>5824</v>
      </c>
      <c r="E479" s="328" t="s">
        <v>3632</v>
      </c>
      <c r="F479" s="290" t="s">
        <v>961</v>
      </c>
      <c r="G479" s="285" t="s">
        <v>474</v>
      </c>
      <c r="H479" s="290" t="s">
        <v>1832</v>
      </c>
      <c r="I479" s="290" t="s">
        <v>4583</v>
      </c>
      <c r="J479" s="295" t="s">
        <v>546</v>
      </c>
      <c r="K479" s="295" t="s">
        <v>546</v>
      </c>
      <c r="L479" s="295" t="s">
        <v>546</v>
      </c>
      <c r="M479" s="295" t="s">
        <v>1488</v>
      </c>
      <c r="N479" s="372">
        <v>2022</v>
      </c>
      <c r="O479" s="461" t="s">
        <v>512</v>
      </c>
      <c r="P479" s="93" t="str">
        <f t="shared" si="7"/>
        <v>I</v>
      </c>
      <c r="Q479" s="93" t="s">
        <v>108</v>
      </c>
      <c r="R479" s="150" t="s">
        <v>1218</v>
      </c>
      <c r="S479" s="144"/>
      <c r="T479" s="189" t="s">
        <v>902</v>
      </c>
      <c r="U479" s="301" t="s">
        <v>3256</v>
      </c>
      <c r="V479" s="302"/>
      <c r="W479" s="302" t="s">
        <v>5921</v>
      </c>
      <c r="X479" s="302" t="s">
        <v>3261</v>
      </c>
      <c r="Y479" s="90">
        <v>3</v>
      </c>
    </row>
    <row r="480" spans="1:25" ht="30.6" customHeight="1" x14ac:dyDescent="0.2">
      <c r="A480" s="90">
        <v>479</v>
      </c>
      <c r="B480" s="115" t="s">
        <v>573</v>
      </c>
      <c r="C480" s="115" t="s">
        <v>591</v>
      </c>
      <c r="D480" s="191" t="s">
        <v>5824</v>
      </c>
      <c r="E480" s="328" t="s">
        <v>4584</v>
      </c>
      <c r="F480" s="290" t="s">
        <v>961</v>
      </c>
      <c r="G480" s="285" t="s">
        <v>595</v>
      </c>
      <c r="H480" s="290" t="s">
        <v>1833</v>
      </c>
      <c r="I480" s="285" t="s">
        <v>546</v>
      </c>
      <c r="J480" s="295" t="s">
        <v>1487</v>
      </c>
      <c r="K480" s="295" t="s">
        <v>546</v>
      </c>
      <c r="L480" s="372">
        <v>14</v>
      </c>
      <c r="M480" s="295" t="s">
        <v>1485</v>
      </c>
      <c r="N480" s="372">
        <v>2026</v>
      </c>
      <c r="O480" s="461" t="s">
        <v>513</v>
      </c>
      <c r="P480" s="93" t="str">
        <f t="shared" si="7"/>
        <v>I</v>
      </c>
      <c r="Q480" s="93" t="s">
        <v>108</v>
      </c>
      <c r="R480" s="150" t="s">
        <v>1218</v>
      </c>
      <c r="S480" s="144"/>
      <c r="T480" s="189" t="s">
        <v>902</v>
      </c>
      <c r="U480" s="301" t="s">
        <v>3256</v>
      </c>
      <c r="V480" s="302"/>
      <c r="W480" s="302" t="s">
        <v>5918</v>
      </c>
      <c r="X480" s="304" t="s">
        <v>3262</v>
      </c>
      <c r="Y480" s="90">
        <v>10</v>
      </c>
    </row>
    <row r="481" spans="1:25" ht="30.6" customHeight="1" x14ac:dyDescent="0.2">
      <c r="A481" s="90">
        <v>480</v>
      </c>
      <c r="B481" s="115" t="s">
        <v>573</v>
      </c>
      <c r="C481" s="115" t="s">
        <v>591</v>
      </c>
      <c r="D481" s="191" t="s">
        <v>5888</v>
      </c>
      <c r="E481" s="328" t="s">
        <v>3463</v>
      </c>
      <c r="F481" s="290" t="s">
        <v>959</v>
      </c>
      <c r="G481" s="285" t="s">
        <v>474</v>
      </c>
      <c r="H481" s="290" t="s">
        <v>1834</v>
      </c>
      <c r="I481" s="290" t="s">
        <v>4585</v>
      </c>
      <c r="J481" s="295" t="s">
        <v>546</v>
      </c>
      <c r="K481" s="295" t="s">
        <v>546</v>
      </c>
      <c r="L481" s="295" t="s">
        <v>546</v>
      </c>
      <c r="M481" s="295" t="s">
        <v>1497</v>
      </c>
      <c r="N481" s="372">
        <v>2022</v>
      </c>
      <c r="O481" s="308" t="s">
        <v>6555</v>
      </c>
      <c r="P481" s="93" t="str">
        <f t="shared" si="7"/>
        <v>I</v>
      </c>
      <c r="Q481" s="93" t="s">
        <v>108</v>
      </c>
      <c r="R481" s="150" t="s">
        <v>1219</v>
      </c>
      <c r="S481" s="144"/>
      <c r="T481" s="189" t="s">
        <v>904</v>
      </c>
      <c r="U481" s="301" t="s">
        <v>2663</v>
      </c>
      <c r="V481" s="302"/>
      <c r="W481" s="302" t="s">
        <v>3263</v>
      </c>
      <c r="X481" s="304" t="s">
        <v>3264</v>
      </c>
      <c r="Y481" s="90">
        <v>2</v>
      </c>
    </row>
    <row r="482" spans="1:25" ht="30.6" customHeight="1" x14ac:dyDescent="0.2">
      <c r="A482" s="90">
        <v>481</v>
      </c>
      <c r="B482" s="115" t="s">
        <v>573</v>
      </c>
      <c r="C482" s="115" t="s">
        <v>591</v>
      </c>
      <c r="D482" s="191" t="s">
        <v>5888</v>
      </c>
      <c r="E482" s="328" t="s">
        <v>4586</v>
      </c>
      <c r="F482" s="290" t="s">
        <v>959</v>
      </c>
      <c r="G482" s="285" t="s">
        <v>595</v>
      </c>
      <c r="H482" s="290" t="s">
        <v>1835</v>
      </c>
      <c r="I482" s="290" t="s">
        <v>546</v>
      </c>
      <c r="J482" s="295" t="s">
        <v>4089</v>
      </c>
      <c r="K482" s="372">
        <v>0</v>
      </c>
      <c r="L482" s="372">
        <v>90</v>
      </c>
      <c r="M482" s="295" t="s">
        <v>1497</v>
      </c>
      <c r="N482" s="372">
        <v>2025</v>
      </c>
      <c r="O482" s="464" t="s">
        <v>4007</v>
      </c>
      <c r="P482" s="93" t="str">
        <f t="shared" si="7"/>
        <v>I</v>
      </c>
      <c r="Q482" s="93" t="s">
        <v>108</v>
      </c>
      <c r="R482" s="150" t="s">
        <v>1219</v>
      </c>
      <c r="S482" s="144"/>
      <c r="T482" s="189" t="s">
        <v>904</v>
      </c>
      <c r="U482" s="301" t="s">
        <v>2663</v>
      </c>
      <c r="V482" s="303" t="s">
        <v>3265</v>
      </c>
      <c r="W482" s="302" t="s">
        <v>3266</v>
      </c>
      <c r="X482" s="304" t="s">
        <v>3267</v>
      </c>
      <c r="Y482" s="90">
        <v>8</v>
      </c>
    </row>
    <row r="483" spans="1:25" ht="30.6" customHeight="1" x14ac:dyDescent="0.2">
      <c r="A483" s="90">
        <v>482</v>
      </c>
      <c r="B483" s="115" t="s">
        <v>573</v>
      </c>
      <c r="C483" s="115" t="s">
        <v>591</v>
      </c>
      <c r="D483" s="191" t="s">
        <v>5889</v>
      </c>
      <c r="E483" s="328" t="s">
        <v>3589</v>
      </c>
      <c r="F483" s="290" t="s">
        <v>960</v>
      </c>
      <c r="G483" s="285" t="s">
        <v>474</v>
      </c>
      <c r="H483" s="290" t="s">
        <v>1836</v>
      </c>
      <c r="I483" s="290" t="s">
        <v>4587</v>
      </c>
      <c r="J483" s="295" t="s">
        <v>546</v>
      </c>
      <c r="K483" s="295" t="s">
        <v>546</v>
      </c>
      <c r="L483" s="295" t="s">
        <v>546</v>
      </c>
      <c r="M483" s="295" t="s">
        <v>1508</v>
      </c>
      <c r="N483" s="372">
        <v>2022</v>
      </c>
      <c r="O483" s="461" t="s">
        <v>514</v>
      </c>
      <c r="P483" s="93" t="str">
        <f t="shared" si="7"/>
        <v>I</v>
      </c>
      <c r="Q483" s="93" t="s">
        <v>108</v>
      </c>
      <c r="R483" s="150" t="s">
        <v>1218</v>
      </c>
      <c r="S483" s="144"/>
      <c r="T483" s="189" t="s">
        <v>903</v>
      </c>
      <c r="U483" s="301" t="s">
        <v>3268</v>
      </c>
      <c r="V483" s="302"/>
      <c r="W483" s="302" t="s">
        <v>3269</v>
      </c>
      <c r="X483" s="304" t="s">
        <v>3270</v>
      </c>
      <c r="Y483" s="90">
        <v>3</v>
      </c>
    </row>
    <row r="484" spans="1:25" ht="30.6" customHeight="1" x14ac:dyDescent="0.2">
      <c r="A484" s="90">
        <v>483</v>
      </c>
      <c r="B484" s="115" t="s">
        <v>573</v>
      </c>
      <c r="C484" s="115" t="s">
        <v>591</v>
      </c>
      <c r="D484" s="191" t="s">
        <v>5889</v>
      </c>
      <c r="E484" s="328" t="s">
        <v>4588</v>
      </c>
      <c r="F484" s="290" t="s">
        <v>960</v>
      </c>
      <c r="G484" s="285" t="s">
        <v>595</v>
      </c>
      <c r="H484" s="290" t="s">
        <v>1837</v>
      </c>
      <c r="I484" s="285" t="s">
        <v>546</v>
      </c>
      <c r="J484" s="295" t="s">
        <v>4071</v>
      </c>
      <c r="K484" s="372">
        <v>0</v>
      </c>
      <c r="L484" s="373">
        <v>545000000</v>
      </c>
      <c r="M484" s="295" t="s">
        <v>1485</v>
      </c>
      <c r="N484" s="372">
        <v>2026</v>
      </c>
      <c r="O484" s="464" t="s">
        <v>4008</v>
      </c>
      <c r="P484" s="93" t="str">
        <f t="shared" si="7"/>
        <v>I</v>
      </c>
      <c r="Q484" s="93" t="s">
        <v>108</v>
      </c>
      <c r="R484" s="150" t="s">
        <v>1218</v>
      </c>
      <c r="S484" s="144"/>
      <c r="T484" s="189" t="s">
        <v>903</v>
      </c>
      <c r="U484" s="301" t="s">
        <v>3268</v>
      </c>
      <c r="V484" s="302"/>
      <c r="W484" s="302" t="s">
        <v>3271</v>
      </c>
      <c r="X484" s="304" t="s">
        <v>3272</v>
      </c>
      <c r="Y484" s="90">
        <v>10</v>
      </c>
    </row>
    <row r="485" spans="1:25" ht="30.6" customHeight="1" x14ac:dyDescent="0.2">
      <c r="A485" s="90">
        <v>484</v>
      </c>
      <c r="B485" s="115" t="s">
        <v>573</v>
      </c>
      <c r="C485" s="115" t="s">
        <v>591</v>
      </c>
      <c r="D485" s="191" t="s">
        <v>5826</v>
      </c>
      <c r="E485" s="328" t="s">
        <v>3464</v>
      </c>
      <c r="F485" s="290" t="s">
        <v>662</v>
      </c>
      <c r="G485" s="285" t="s">
        <v>474</v>
      </c>
      <c r="H485" s="290" t="s">
        <v>1838</v>
      </c>
      <c r="I485" s="290" t="s">
        <v>4589</v>
      </c>
      <c r="J485" s="295" t="s">
        <v>546</v>
      </c>
      <c r="K485" s="295" t="s">
        <v>546</v>
      </c>
      <c r="L485" s="295" t="s">
        <v>546</v>
      </c>
      <c r="M485" s="295" t="s">
        <v>1497</v>
      </c>
      <c r="N485" s="372">
        <v>2022</v>
      </c>
      <c r="O485" s="461" t="s">
        <v>6556</v>
      </c>
      <c r="P485" s="93" t="str">
        <f t="shared" si="7"/>
        <v>I</v>
      </c>
      <c r="Q485" s="93" t="s">
        <v>108</v>
      </c>
      <c r="R485" s="150" t="s">
        <v>1212</v>
      </c>
      <c r="S485" s="144"/>
      <c r="T485" s="189" t="s">
        <v>906</v>
      </c>
      <c r="U485" s="301" t="s">
        <v>3566</v>
      </c>
      <c r="V485" s="302"/>
      <c r="W485" s="302" t="s">
        <v>3273</v>
      </c>
      <c r="X485" s="304" t="s">
        <v>3274</v>
      </c>
      <c r="Y485" s="90">
        <v>2</v>
      </c>
    </row>
    <row r="486" spans="1:25" ht="30.6" customHeight="1" x14ac:dyDescent="0.2">
      <c r="A486" s="90">
        <v>485</v>
      </c>
      <c r="B486" s="115" t="s">
        <v>573</v>
      </c>
      <c r="C486" s="115" t="s">
        <v>591</v>
      </c>
      <c r="D486" s="191" t="s">
        <v>5826</v>
      </c>
      <c r="E486" s="328" t="s">
        <v>4592</v>
      </c>
      <c r="F486" s="290" t="s">
        <v>662</v>
      </c>
      <c r="G486" s="285" t="s">
        <v>595</v>
      </c>
      <c r="H486" s="290" t="s">
        <v>1839</v>
      </c>
      <c r="I486" s="285" t="s">
        <v>546</v>
      </c>
      <c r="J486" s="295" t="s">
        <v>1487</v>
      </c>
      <c r="K486" s="372">
        <v>0</v>
      </c>
      <c r="L486" s="373">
        <v>10000</v>
      </c>
      <c r="M486" s="295" t="s">
        <v>1497</v>
      </c>
      <c r="N486" s="372">
        <v>2026</v>
      </c>
      <c r="O486" s="464" t="s">
        <v>6557</v>
      </c>
      <c r="P486" s="93" t="str">
        <f t="shared" si="7"/>
        <v>I</v>
      </c>
      <c r="Q486" s="93" t="s">
        <v>108</v>
      </c>
      <c r="R486" s="150" t="s">
        <v>1212</v>
      </c>
      <c r="S486" s="144"/>
      <c r="T486" s="189" t="s">
        <v>906</v>
      </c>
      <c r="U486" s="301" t="s">
        <v>3564</v>
      </c>
      <c r="V486" s="302"/>
      <c r="W486" s="302" t="s">
        <v>6558</v>
      </c>
      <c r="X486" s="304" t="s">
        <v>3275</v>
      </c>
      <c r="Y486" s="90">
        <v>10</v>
      </c>
    </row>
    <row r="487" spans="1:25" ht="30.6" customHeight="1" x14ac:dyDescent="0.2">
      <c r="A487" s="90">
        <v>486</v>
      </c>
      <c r="B487" s="115" t="s">
        <v>573</v>
      </c>
      <c r="C487" s="115" t="s">
        <v>591</v>
      </c>
      <c r="D487" s="191" t="s">
        <v>5836</v>
      </c>
      <c r="E487" s="328" t="s">
        <v>4593</v>
      </c>
      <c r="F487" s="290" t="s">
        <v>761</v>
      </c>
      <c r="G487" s="285" t="s">
        <v>474</v>
      </c>
      <c r="H487" s="290" t="s">
        <v>1840</v>
      </c>
      <c r="I487" s="290" t="s">
        <v>4594</v>
      </c>
      <c r="J487" s="295" t="s">
        <v>546</v>
      </c>
      <c r="K487" s="295" t="s">
        <v>546</v>
      </c>
      <c r="L487" s="295" t="s">
        <v>546</v>
      </c>
      <c r="M487" s="295" t="s">
        <v>1497</v>
      </c>
      <c r="N487" s="372">
        <v>2023</v>
      </c>
      <c r="O487" s="461" t="s">
        <v>515</v>
      </c>
      <c r="P487" s="93" t="str">
        <f t="shared" si="7"/>
        <v>I</v>
      </c>
      <c r="Q487" s="93" t="s">
        <v>108</v>
      </c>
      <c r="R487" s="299" t="s">
        <v>1232</v>
      </c>
      <c r="S487" s="300"/>
      <c r="T487" s="189" t="s">
        <v>908</v>
      </c>
      <c r="U487" s="301" t="s">
        <v>5156</v>
      </c>
      <c r="V487" s="302" t="s">
        <v>3276</v>
      </c>
      <c r="W487" s="302" t="s">
        <v>3277</v>
      </c>
      <c r="X487" s="304" t="s">
        <v>3278</v>
      </c>
      <c r="Y487" s="90">
        <v>4</v>
      </c>
    </row>
    <row r="488" spans="1:25" ht="30.6" customHeight="1" x14ac:dyDescent="0.2">
      <c r="A488" s="90">
        <v>487</v>
      </c>
      <c r="B488" s="115" t="s">
        <v>573</v>
      </c>
      <c r="C488" s="115" t="s">
        <v>591</v>
      </c>
      <c r="D488" s="191" t="s">
        <v>5836</v>
      </c>
      <c r="E488" s="328" t="s">
        <v>4595</v>
      </c>
      <c r="F488" s="290" t="s">
        <v>761</v>
      </c>
      <c r="G488" s="285" t="s">
        <v>595</v>
      </c>
      <c r="H488" s="290" t="s">
        <v>1841</v>
      </c>
      <c r="I488" s="285" t="s">
        <v>546</v>
      </c>
      <c r="J488" s="295" t="s">
        <v>1487</v>
      </c>
      <c r="K488" s="372">
        <v>0</v>
      </c>
      <c r="L488" s="372">
        <v>100</v>
      </c>
      <c r="M488" s="295" t="s">
        <v>1485</v>
      </c>
      <c r="N488" s="372">
        <v>2026</v>
      </c>
      <c r="O488" s="461" t="s">
        <v>516</v>
      </c>
      <c r="P488" s="93" t="str">
        <f t="shared" si="7"/>
        <v>I</v>
      </c>
      <c r="Q488" s="93" t="s">
        <v>108</v>
      </c>
      <c r="R488" s="299" t="s">
        <v>1232</v>
      </c>
      <c r="S488" s="300"/>
      <c r="T488" s="189" t="s">
        <v>908</v>
      </c>
      <c r="U488" s="301" t="s">
        <v>5156</v>
      </c>
      <c r="V488" s="302" t="s">
        <v>3279</v>
      </c>
      <c r="W488" s="302" t="s">
        <v>3280</v>
      </c>
      <c r="X488" s="304" t="s">
        <v>3281</v>
      </c>
      <c r="Y488" s="90">
        <v>10</v>
      </c>
    </row>
    <row r="489" spans="1:25" ht="30.6" customHeight="1" x14ac:dyDescent="0.2">
      <c r="A489" s="90">
        <v>488</v>
      </c>
      <c r="B489" s="115" t="s">
        <v>573</v>
      </c>
      <c r="C489" s="115" t="s">
        <v>592</v>
      </c>
      <c r="D489" s="191" t="s">
        <v>5840</v>
      </c>
      <c r="E489" s="328" t="s">
        <v>3633</v>
      </c>
      <c r="F489" s="429" t="s">
        <v>611</v>
      </c>
      <c r="G489" s="285" t="s">
        <v>474</v>
      </c>
      <c r="H489" s="290" t="s">
        <v>1846</v>
      </c>
      <c r="I489" s="290" t="s">
        <v>4603</v>
      </c>
      <c r="J489" s="295" t="s">
        <v>546</v>
      </c>
      <c r="K489" s="295" t="s">
        <v>546</v>
      </c>
      <c r="L489" s="295" t="s">
        <v>546</v>
      </c>
      <c r="M489" s="295" t="s">
        <v>1488</v>
      </c>
      <c r="N489" s="372">
        <v>2022</v>
      </c>
      <c r="O489" s="461" t="s">
        <v>517</v>
      </c>
      <c r="P489" s="93" t="str">
        <f t="shared" si="7"/>
        <v>I</v>
      </c>
      <c r="Q489" s="93" t="s">
        <v>75</v>
      </c>
      <c r="R489" s="151" t="s">
        <v>1227</v>
      </c>
      <c r="S489" s="144"/>
      <c r="T489" s="189" t="s">
        <v>913</v>
      </c>
      <c r="U489" s="470" t="s">
        <v>2736</v>
      </c>
      <c r="V489" s="302" t="s">
        <v>2737</v>
      </c>
      <c r="W489" s="472" t="s">
        <v>2738</v>
      </c>
      <c r="X489" s="472" t="s">
        <v>2739</v>
      </c>
      <c r="Y489" s="90">
        <v>3</v>
      </c>
    </row>
    <row r="490" spans="1:25" ht="30.6" customHeight="1" x14ac:dyDescent="0.2">
      <c r="A490" s="90">
        <v>489</v>
      </c>
      <c r="B490" s="115" t="s">
        <v>573</v>
      </c>
      <c r="C490" s="115" t="s">
        <v>592</v>
      </c>
      <c r="D490" s="191" t="s">
        <v>5840</v>
      </c>
      <c r="E490" s="328" t="s">
        <v>4610</v>
      </c>
      <c r="F490" s="429" t="s">
        <v>611</v>
      </c>
      <c r="G490" s="285" t="s">
        <v>595</v>
      </c>
      <c r="H490" s="290" t="s">
        <v>4059</v>
      </c>
      <c r="I490" s="285" t="s">
        <v>546</v>
      </c>
      <c r="J490" s="295" t="s">
        <v>1487</v>
      </c>
      <c r="K490" s="372">
        <v>0</v>
      </c>
      <c r="L490" s="295" t="s">
        <v>4611</v>
      </c>
      <c r="M490" s="295" t="s">
        <v>1488</v>
      </c>
      <c r="N490" s="372">
        <v>2025</v>
      </c>
      <c r="O490" s="461" t="s">
        <v>518</v>
      </c>
      <c r="P490" s="93" t="str">
        <f t="shared" si="7"/>
        <v>I</v>
      </c>
      <c r="Q490" s="93" t="s">
        <v>75</v>
      </c>
      <c r="R490" s="151" t="s">
        <v>1227</v>
      </c>
      <c r="S490" s="144"/>
      <c r="T490" s="189" t="s">
        <v>913</v>
      </c>
      <c r="U490" s="469" t="s">
        <v>2740</v>
      </c>
      <c r="V490" s="302"/>
      <c r="W490" s="302" t="s">
        <v>2741</v>
      </c>
      <c r="X490" s="302" t="s">
        <v>2742</v>
      </c>
      <c r="Y490" s="90">
        <v>9</v>
      </c>
    </row>
    <row r="491" spans="1:25" ht="30.6" customHeight="1" x14ac:dyDescent="0.2">
      <c r="A491" s="90">
        <v>490</v>
      </c>
      <c r="B491" s="115" t="s">
        <v>573</v>
      </c>
      <c r="C491" s="115" t="s">
        <v>592</v>
      </c>
      <c r="D491" s="191" t="s">
        <v>5841</v>
      </c>
      <c r="E491" s="328" t="s">
        <v>4612</v>
      </c>
      <c r="F491" s="290" t="s">
        <v>609</v>
      </c>
      <c r="G491" s="285" t="s">
        <v>595</v>
      </c>
      <c r="H491" s="290" t="s">
        <v>1848</v>
      </c>
      <c r="I491" s="290" t="s">
        <v>546</v>
      </c>
      <c r="J491" s="295" t="s">
        <v>1487</v>
      </c>
      <c r="K491" s="372">
        <v>0</v>
      </c>
      <c r="L491" s="372">
        <v>500</v>
      </c>
      <c r="M491" s="295" t="s">
        <v>1488</v>
      </c>
      <c r="N491" s="372">
        <v>2023</v>
      </c>
      <c r="O491" s="462" t="s">
        <v>257</v>
      </c>
      <c r="P491" s="93" t="str">
        <f t="shared" si="7"/>
        <v>I</v>
      </c>
      <c r="Q491" s="93" t="s">
        <v>75</v>
      </c>
      <c r="R491" s="151" t="s">
        <v>1227</v>
      </c>
      <c r="S491" s="144"/>
      <c r="T491" s="189"/>
      <c r="U491" s="301" t="s">
        <v>2743</v>
      </c>
      <c r="V491" s="302" t="s">
        <v>2744</v>
      </c>
      <c r="W491" s="302" t="s">
        <v>2745</v>
      </c>
      <c r="X491" s="302" t="s">
        <v>2746</v>
      </c>
      <c r="Y491" s="90">
        <v>5</v>
      </c>
    </row>
    <row r="492" spans="1:25" ht="30.6" customHeight="1" x14ac:dyDescent="0.2">
      <c r="A492" s="90">
        <v>491</v>
      </c>
      <c r="B492" s="115" t="s">
        <v>573</v>
      </c>
      <c r="C492" s="115" t="s">
        <v>592</v>
      </c>
      <c r="D492" s="191" t="s">
        <v>5841</v>
      </c>
      <c r="E492" s="328" t="s">
        <v>4613</v>
      </c>
      <c r="F492" s="429" t="s">
        <v>609</v>
      </c>
      <c r="G492" s="285" t="s">
        <v>595</v>
      </c>
      <c r="H492" s="290" t="s">
        <v>4614</v>
      </c>
      <c r="I492" s="285" t="s">
        <v>546</v>
      </c>
      <c r="J492" s="295" t="s">
        <v>1487</v>
      </c>
      <c r="K492" s="372">
        <v>500</v>
      </c>
      <c r="L492" s="373">
        <v>2000</v>
      </c>
      <c r="M492" s="295" t="s">
        <v>1485</v>
      </c>
      <c r="N492" s="372">
        <v>2026</v>
      </c>
      <c r="O492" s="462" t="s">
        <v>258</v>
      </c>
      <c r="P492" s="93" t="str">
        <f t="shared" si="7"/>
        <v>I</v>
      </c>
      <c r="Q492" s="93" t="s">
        <v>75</v>
      </c>
      <c r="R492" s="151" t="s">
        <v>1227</v>
      </c>
      <c r="S492" s="144"/>
      <c r="T492" s="189"/>
      <c r="U492" s="301" t="s">
        <v>2743</v>
      </c>
      <c r="V492" s="302"/>
      <c r="W492" s="302" t="s">
        <v>2747</v>
      </c>
      <c r="X492" s="302" t="s">
        <v>2748</v>
      </c>
      <c r="Y492" s="90">
        <v>10</v>
      </c>
    </row>
    <row r="493" spans="1:25" ht="30.6" customHeight="1" x14ac:dyDescent="0.2">
      <c r="A493" s="90">
        <v>492</v>
      </c>
      <c r="B493" s="115" t="s">
        <v>573</v>
      </c>
      <c r="C493" s="115" t="s">
        <v>592</v>
      </c>
      <c r="D493" s="191" t="s">
        <v>5848</v>
      </c>
      <c r="E493" s="328" t="s">
        <v>4615</v>
      </c>
      <c r="F493" s="429" t="s">
        <v>630</v>
      </c>
      <c r="G493" s="285" t="s">
        <v>474</v>
      </c>
      <c r="H493" s="290" t="s">
        <v>1850</v>
      </c>
      <c r="I493" s="290" t="s">
        <v>4616</v>
      </c>
      <c r="J493" s="295" t="s">
        <v>546</v>
      </c>
      <c r="K493" s="295" t="s">
        <v>546</v>
      </c>
      <c r="L493" s="295" t="s">
        <v>546</v>
      </c>
      <c r="M493" s="295" t="s">
        <v>1485</v>
      </c>
      <c r="N493" s="372">
        <v>2024</v>
      </c>
      <c r="O493" s="461" t="s">
        <v>6671</v>
      </c>
      <c r="P493" s="93" t="str">
        <f t="shared" si="7"/>
        <v>I</v>
      </c>
      <c r="Q493" s="93" t="s">
        <v>75</v>
      </c>
      <c r="R493" s="151" t="s">
        <v>1227</v>
      </c>
      <c r="S493" s="144"/>
      <c r="T493" s="189" t="s">
        <v>914</v>
      </c>
      <c r="U493" s="301" t="s">
        <v>2743</v>
      </c>
      <c r="V493" s="302" t="s">
        <v>6672</v>
      </c>
      <c r="W493" s="473" t="s">
        <v>6673</v>
      </c>
      <c r="X493" s="302" t="s">
        <v>2749</v>
      </c>
      <c r="Y493" s="90">
        <v>6</v>
      </c>
    </row>
    <row r="494" spans="1:25" ht="30.6" customHeight="1" x14ac:dyDescent="0.2">
      <c r="A494" s="90">
        <v>493</v>
      </c>
      <c r="B494" s="115" t="s">
        <v>573</v>
      </c>
      <c r="C494" s="115" t="s">
        <v>592</v>
      </c>
      <c r="D494" s="191" t="s">
        <v>5848</v>
      </c>
      <c r="E494" s="328" t="s">
        <v>4617</v>
      </c>
      <c r="F494" s="429" t="s">
        <v>630</v>
      </c>
      <c r="G494" s="285" t="s">
        <v>595</v>
      </c>
      <c r="H494" s="290" t="s">
        <v>1851</v>
      </c>
      <c r="I494" s="290" t="s">
        <v>546</v>
      </c>
      <c r="J494" s="295" t="s">
        <v>1487</v>
      </c>
      <c r="K494" s="372">
        <v>0</v>
      </c>
      <c r="L494" s="372">
        <v>100</v>
      </c>
      <c r="M494" s="295" t="s">
        <v>1485</v>
      </c>
      <c r="N494" s="372">
        <v>2025</v>
      </c>
      <c r="O494" s="464" t="s">
        <v>6677</v>
      </c>
      <c r="P494" s="93" t="str">
        <f t="shared" si="7"/>
        <v>I</v>
      </c>
      <c r="Q494" s="93" t="s">
        <v>75</v>
      </c>
      <c r="R494" s="151" t="s">
        <v>1227</v>
      </c>
      <c r="S494" s="144"/>
      <c r="T494" s="189" t="s">
        <v>914</v>
      </c>
      <c r="U494" s="301" t="s">
        <v>2743</v>
      </c>
      <c r="V494" s="302"/>
      <c r="W494" s="473" t="s">
        <v>6674</v>
      </c>
      <c r="X494" s="302" t="s">
        <v>2750</v>
      </c>
      <c r="Y494" s="90">
        <v>8</v>
      </c>
    </row>
    <row r="495" spans="1:25" ht="30.6" customHeight="1" x14ac:dyDescent="0.2">
      <c r="A495" s="90">
        <v>494</v>
      </c>
      <c r="B495" s="115" t="s">
        <v>573</v>
      </c>
      <c r="C495" s="115" t="s">
        <v>592</v>
      </c>
      <c r="D495" s="191" t="s">
        <v>5848</v>
      </c>
      <c r="E495" s="328" t="s">
        <v>4618</v>
      </c>
      <c r="F495" s="429" t="s">
        <v>630</v>
      </c>
      <c r="G495" s="285" t="s">
        <v>595</v>
      </c>
      <c r="H495" s="290" t="s">
        <v>1852</v>
      </c>
      <c r="I495" s="285" t="s">
        <v>546</v>
      </c>
      <c r="J495" s="295" t="s">
        <v>1487</v>
      </c>
      <c r="K495" s="372">
        <v>100</v>
      </c>
      <c r="L495" s="372">
        <v>200</v>
      </c>
      <c r="M495" s="295" t="s">
        <v>1485</v>
      </c>
      <c r="N495" s="372">
        <v>2026</v>
      </c>
      <c r="O495" s="461" t="s">
        <v>6676</v>
      </c>
      <c r="P495" s="93" t="str">
        <f t="shared" si="7"/>
        <v>I</v>
      </c>
      <c r="Q495" s="93" t="s">
        <v>75</v>
      </c>
      <c r="R495" s="151" t="s">
        <v>1227</v>
      </c>
      <c r="S495" s="144"/>
      <c r="T495" s="189" t="s">
        <v>914</v>
      </c>
      <c r="U495" s="301" t="s">
        <v>2743</v>
      </c>
      <c r="V495" s="302"/>
      <c r="W495" s="473" t="s">
        <v>6675</v>
      </c>
      <c r="X495" s="302" t="s">
        <v>2751</v>
      </c>
      <c r="Y495" s="90">
        <v>10</v>
      </c>
    </row>
    <row r="496" spans="1:25" ht="30.6" customHeight="1" x14ac:dyDescent="0.2">
      <c r="A496" s="90">
        <v>495</v>
      </c>
      <c r="B496" s="115" t="s">
        <v>573</v>
      </c>
      <c r="C496" s="115" t="s">
        <v>592</v>
      </c>
      <c r="D496" s="191" t="s">
        <v>5849</v>
      </c>
      <c r="E496" s="328" t="s">
        <v>4619</v>
      </c>
      <c r="F496" s="429" t="s">
        <v>617</v>
      </c>
      <c r="G496" s="285" t="s">
        <v>595</v>
      </c>
      <c r="H496" s="290" t="s">
        <v>1853</v>
      </c>
      <c r="I496" s="290" t="s">
        <v>546</v>
      </c>
      <c r="J496" s="295" t="s">
        <v>1487</v>
      </c>
      <c r="K496" s="372">
        <v>0</v>
      </c>
      <c r="L496" s="373">
        <v>20000</v>
      </c>
      <c r="M496" s="295" t="s">
        <v>1485</v>
      </c>
      <c r="N496" s="372">
        <v>2023</v>
      </c>
      <c r="O496" s="461" t="s">
        <v>519</v>
      </c>
      <c r="P496" s="93" t="str">
        <f t="shared" si="7"/>
        <v>I</v>
      </c>
      <c r="Q496" s="93" t="s">
        <v>75</v>
      </c>
      <c r="R496" s="151" t="s">
        <v>1227</v>
      </c>
      <c r="S496" s="144"/>
      <c r="T496" s="189" t="s">
        <v>912</v>
      </c>
      <c r="U496" s="301" t="s">
        <v>2743</v>
      </c>
      <c r="V496" s="302"/>
      <c r="W496" s="302" t="s">
        <v>2752</v>
      </c>
      <c r="X496" s="302" t="s">
        <v>2753</v>
      </c>
      <c r="Y496" s="90">
        <v>4</v>
      </c>
    </row>
    <row r="497" spans="1:25" ht="30.6" customHeight="1" x14ac:dyDescent="0.2">
      <c r="A497" s="90">
        <v>496</v>
      </c>
      <c r="B497" s="115" t="s">
        <v>573</v>
      </c>
      <c r="C497" s="115" t="s">
        <v>592</v>
      </c>
      <c r="D497" s="191" t="s">
        <v>5849</v>
      </c>
      <c r="E497" s="328" t="s">
        <v>4620</v>
      </c>
      <c r="F497" s="429" t="s">
        <v>617</v>
      </c>
      <c r="G497" s="285" t="s">
        <v>595</v>
      </c>
      <c r="H497" s="290" t="s">
        <v>520</v>
      </c>
      <c r="I497" s="285" t="s">
        <v>546</v>
      </c>
      <c r="J497" s="295" t="s">
        <v>1487</v>
      </c>
      <c r="K497" s="373">
        <v>20000</v>
      </c>
      <c r="L497" s="373">
        <v>44000</v>
      </c>
      <c r="M497" s="295" t="s">
        <v>1485</v>
      </c>
      <c r="N497" s="372">
        <v>2026</v>
      </c>
      <c r="O497" s="462" t="s">
        <v>259</v>
      </c>
      <c r="P497" s="93" t="str">
        <f t="shared" si="7"/>
        <v>I</v>
      </c>
      <c r="Q497" s="93" t="s">
        <v>75</v>
      </c>
      <c r="R497" s="151" t="s">
        <v>1227</v>
      </c>
      <c r="S497" s="144"/>
      <c r="T497" s="189" t="s">
        <v>912</v>
      </c>
      <c r="U497" s="301" t="s">
        <v>2743</v>
      </c>
      <c r="V497" s="302" t="s">
        <v>2754</v>
      </c>
      <c r="W497" s="473" t="s">
        <v>2755</v>
      </c>
      <c r="X497" s="303" t="s">
        <v>2756</v>
      </c>
      <c r="Y497" s="90">
        <v>10</v>
      </c>
    </row>
    <row r="498" spans="1:25" ht="30.6" customHeight="1" x14ac:dyDescent="0.2">
      <c r="A498" s="90">
        <v>497</v>
      </c>
      <c r="B498" s="115" t="s">
        <v>573</v>
      </c>
      <c r="C498" s="115" t="s">
        <v>592</v>
      </c>
      <c r="D498" s="191" t="s">
        <v>5838</v>
      </c>
      <c r="E498" s="328" t="s">
        <v>4604</v>
      </c>
      <c r="F498" s="429" t="s">
        <v>695</v>
      </c>
      <c r="G498" s="285" t="s">
        <v>474</v>
      </c>
      <c r="H498" s="290" t="s">
        <v>1857</v>
      </c>
      <c r="I498" s="290" t="s">
        <v>4605</v>
      </c>
      <c r="J498" s="295" t="s">
        <v>546</v>
      </c>
      <c r="K498" s="295" t="s">
        <v>546</v>
      </c>
      <c r="L498" s="295" t="s">
        <v>546</v>
      </c>
      <c r="M498" s="295" t="s">
        <v>1488</v>
      </c>
      <c r="N498" s="372">
        <v>2021</v>
      </c>
      <c r="O498" s="463" t="s">
        <v>521</v>
      </c>
      <c r="P498" s="93" t="str">
        <f t="shared" si="7"/>
        <v>R</v>
      </c>
      <c r="Q498" s="93" t="s">
        <v>108</v>
      </c>
      <c r="R498" s="150"/>
      <c r="S498" s="144"/>
      <c r="T498" s="189"/>
      <c r="U498" s="469" t="s">
        <v>3562</v>
      </c>
      <c r="V498" s="302" t="s">
        <v>3283</v>
      </c>
      <c r="W498" s="304" t="s">
        <v>3284</v>
      </c>
      <c r="X498" s="304" t="s">
        <v>3285</v>
      </c>
      <c r="Y498" s="90">
        <v>1</v>
      </c>
    </row>
    <row r="499" spans="1:25" ht="30.6" customHeight="1" x14ac:dyDescent="0.2">
      <c r="A499" s="90">
        <v>498</v>
      </c>
      <c r="B499" s="115" t="s">
        <v>573</v>
      </c>
      <c r="C499" s="115" t="s">
        <v>592</v>
      </c>
      <c r="D499" s="191" t="s">
        <v>5850</v>
      </c>
      <c r="E499" s="328" t="s">
        <v>4606</v>
      </c>
      <c r="F499" s="429" t="s">
        <v>624</v>
      </c>
      <c r="G499" s="285" t="s">
        <v>474</v>
      </c>
      <c r="H499" s="290" t="s">
        <v>1854</v>
      </c>
      <c r="I499" s="290" t="s">
        <v>4607</v>
      </c>
      <c r="J499" s="295" t="s">
        <v>546</v>
      </c>
      <c r="K499" s="295" t="s">
        <v>546</v>
      </c>
      <c r="L499" s="295" t="s">
        <v>546</v>
      </c>
      <c r="M499" s="295" t="s">
        <v>1488</v>
      </c>
      <c r="N499" s="372">
        <v>2021</v>
      </c>
      <c r="O499" s="463" t="s">
        <v>522</v>
      </c>
      <c r="P499" s="93" t="str">
        <f t="shared" si="7"/>
        <v>I</v>
      </c>
      <c r="Q499" s="93" t="s">
        <v>108</v>
      </c>
      <c r="R499" s="149" t="s">
        <v>1212</v>
      </c>
      <c r="S499" s="152" t="s">
        <v>1017</v>
      </c>
      <c r="T499" s="189" t="s">
        <v>910</v>
      </c>
      <c r="U499" s="471" t="s">
        <v>3563</v>
      </c>
      <c r="V499" s="303" t="s">
        <v>2431</v>
      </c>
      <c r="W499" s="305" t="s">
        <v>2605</v>
      </c>
      <c r="X499" s="304" t="s">
        <v>3286</v>
      </c>
      <c r="Y499" s="90">
        <v>1</v>
      </c>
    </row>
    <row r="500" spans="1:25" ht="30.6" customHeight="1" x14ac:dyDescent="0.2">
      <c r="A500" s="90">
        <v>499</v>
      </c>
      <c r="B500" s="115" t="s">
        <v>573</v>
      </c>
      <c r="C500" s="115" t="s">
        <v>592</v>
      </c>
      <c r="D500" s="191" t="s">
        <v>5850</v>
      </c>
      <c r="E500" s="328" t="s">
        <v>4608</v>
      </c>
      <c r="F500" s="429" t="s">
        <v>624</v>
      </c>
      <c r="G500" s="285" t="s">
        <v>595</v>
      </c>
      <c r="H500" s="290" t="s">
        <v>4058</v>
      </c>
      <c r="I500" s="290" t="s">
        <v>546</v>
      </c>
      <c r="J500" s="295" t="s">
        <v>1487</v>
      </c>
      <c r="K500" s="372">
        <v>0</v>
      </c>
      <c r="L500" s="372">
        <v>41</v>
      </c>
      <c r="M500" s="295" t="s">
        <v>1488</v>
      </c>
      <c r="N500" s="372">
        <v>2023</v>
      </c>
      <c r="O500" s="463" t="s">
        <v>523</v>
      </c>
      <c r="P500" s="93" t="str">
        <f t="shared" si="7"/>
        <v>I</v>
      </c>
      <c r="Q500" s="93" t="s">
        <v>108</v>
      </c>
      <c r="R500" s="149" t="s">
        <v>1212</v>
      </c>
      <c r="S500" s="152" t="s">
        <v>1017</v>
      </c>
      <c r="T500" s="189" t="s">
        <v>910</v>
      </c>
      <c r="U500" s="471" t="s">
        <v>5157</v>
      </c>
      <c r="V500" s="302"/>
      <c r="W500" s="304" t="s">
        <v>3287</v>
      </c>
      <c r="X500" s="304" t="s">
        <v>3288</v>
      </c>
      <c r="Y500" s="90">
        <v>5</v>
      </c>
    </row>
    <row r="501" spans="1:25" ht="30.6" customHeight="1" x14ac:dyDescent="0.2">
      <c r="A501" s="90">
        <v>500</v>
      </c>
      <c r="B501" s="115" t="s">
        <v>573</v>
      </c>
      <c r="C501" s="115" t="s">
        <v>592</v>
      </c>
      <c r="D501" s="191" t="s">
        <v>5850</v>
      </c>
      <c r="E501" s="328" t="s">
        <v>4609</v>
      </c>
      <c r="F501" s="429" t="s">
        <v>624</v>
      </c>
      <c r="G501" s="285" t="s">
        <v>595</v>
      </c>
      <c r="H501" s="290" t="s">
        <v>1856</v>
      </c>
      <c r="I501" s="285" t="s">
        <v>546</v>
      </c>
      <c r="J501" s="295" t="s">
        <v>1487</v>
      </c>
      <c r="K501" s="372">
        <v>0</v>
      </c>
      <c r="L501" s="372">
        <v>41</v>
      </c>
      <c r="M501" s="295" t="s">
        <v>1485</v>
      </c>
      <c r="N501" s="372">
        <v>2026</v>
      </c>
      <c r="O501" s="463" t="s">
        <v>524</v>
      </c>
      <c r="P501" s="93" t="str">
        <f t="shared" si="7"/>
        <v>I</v>
      </c>
      <c r="Q501" s="93" t="s">
        <v>108</v>
      </c>
      <c r="R501" s="149" t="s">
        <v>1212</v>
      </c>
      <c r="S501" s="152" t="s">
        <v>1017</v>
      </c>
      <c r="T501" s="189" t="s">
        <v>910</v>
      </c>
      <c r="U501" s="471" t="s">
        <v>5157</v>
      </c>
      <c r="V501" s="302"/>
      <c r="W501" s="304" t="s">
        <v>3289</v>
      </c>
      <c r="X501" s="304" t="s">
        <v>3290</v>
      </c>
      <c r="Y501" s="90">
        <v>10</v>
      </c>
    </row>
    <row r="502" spans="1:25" ht="30.6" customHeight="1" x14ac:dyDescent="0.2">
      <c r="A502" s="90">
        <v>501</v>
      </c>
      <c r="B502" s="115" t="s">
        <v>574</v>
      </c>
      <c r="C502" s="115" t="s">
        <v>593</v>
      </c>
      <c r="D502" s="191" t="s">
        <v>5852</v>
      </c>
      <c r="E502" s="328" t="s">
        <v>3492</v>
      </c>
      <c r="F502" s="429" t="s">
        <v>681</v>
      </c>
      <c r="G502" s="285" t="s">
        <v>474</v>
      </c>
      <c r="H502" s="290" t="s">
        <v>1866</v>
      </c>
      <c r="I502" s="290" t="s">
        <v>4621</v>
      </c>
      <c r="J502" s="295" t="s">
        <v>546</v>
      </c>
      <c r="K502" s="295" t="s">
        <v>546</v>
      </c>
      <c r="L502" s="295" t="s">
        <v>546</v>
      </c>
      <c r="M502" s="295" t="s">
        <v>1485</v>
      </c>
      <c r="N502" s="372">
        <v>2022</v>
      </c>
      <c r="O502" s="462" t="s">
        <v>260</v>
      </c>
      <c r="P502" s="93" t="str">
        <f t="shared" si="7"/>
        <v>R</v>
      </c>
      <c r="Q502" s="93" t="s">
        <v>108</v>
      </c>
      <c r="R502" s="150"/>
      <c r="S502" s="144"/>
      <c r="T502" s="189"/>
      <c r="U502" s="301" t="s">
        <v>2757</v>
      </c>
      <c r="V502" s="302"/>
      <c r="W502" s="305" t="s">
        <v>3291</v>
      </c>
      <c r="X502" s="304" t="s">
        <v>3292</v>
      </c>
      <c r="Y502" s="90">
        <v>2</v>
      </c>
    </row>
    <row r="503" spans="1:25" ht="30.6" customHeight="1" x14ac:dyDescent="0.2">
      <c r="A503" s="90">
        <v>502</v>
      </c>
      <c r="B503" s="115" t="s">
        <v>574</v>
      </c>
      <c r="C503" s="115" t="s">
        <v>593</v>
      </c>
      <c r="D503" s="191" t="s">
        <v>5845</v>
      </c>
      <c r="E503" s="328" t="s">
        <v>3493</v>
      </c>
      <c r="F503" s="290" t="s">
        <v>606</v>
      </c>
      <c r="G503" s="285" t="s">
        <v>474</v>
      </c>
      <c r="H503" s="290" t="s">
        <v>1858</v>
      </c>
      <c r="I503" s="290" t="s">
        <v>525</v>
      </c>
      <c r="J503" s="295" t="s">
        <v>546</v>
      </c>
      <c r="K503" s="295" t="s">
        <v>546</v>
      </c>
      <c r="L503" s="295" t="s">
        <v>546</v>
      </c>
      <c r="M503" s="295" t="s">
        <v>1485</v>
      </c>
      <c r="N503" s="372">
        <v>2022</v>
      </c>
      <c r="O503" s="461" t="s">
        <v>526</v>
      </c>
      <c r="P503" s="93" t="str">
        <f t="shared" si="7"/>
        <v>I</v>
      </c>
      <c r="Q503" s="93" t="s">
        <v>108</v>
      </c>
      <c r="R503" s="151" t="s">
        <v>1214</v>
      </c>
      <c r="S503" s="144" t="s">
        <v>1047</v>
      </c>
      <c r="T503" s="189" t="s">
        <v>916</v>
      </c>
      <c r="U503" s="301" t="s">
        <v>2757</v>
      </c>
      <c r="V503" s="302" t="s">
        <v>3293</v>
      </c>
      <c r="W503" s="304" t="s">
        <v>3294</v>
      </c>
      <c r="X503" s="304" t="s">
        <v>3295</v>
      </c>
      <c r="Y503" s="90">
        <v>2</v>
      </c>
    </row>
    <row r="504" spans="1:25" ht="30.6" customHeight="1" x14ac:dyDescent="0.2">
      <c r="A504" s="90">
        <v>503</v>
      </c>
      <c r="B504" s="115" t="s">
        <v>574</v>
      </c>
      <c r="C504" s="115" t="s">
        <v>593</v>
      </c>
      <c r="D504" s="191" t="s">
        <v>5845</v>
      </c>
      <c r="E504" s="328" t="s">
        <v>4624</v>
      </c>
      <c r="F504" s="429" t="s">
        <v>606</v>
      </c>
      <c r="G504" s="285" t="s">
        <v>595</v>
      </c>
      <c r="H504" s="290" t="s">
        <v>1860</v>
      </c>
      <c r="I504" s="285" t="s">
        <v>546</v>
      </c>
      <c r="J504" s="295" t="s">
        <v>1487</v>
      </c>
      <c r="K504" s="372">
        <v>0</v>
      </c>
      <c r="L504" s="373">
        <v>1350</v>
      </c>
      <c r="M504" s="295" t="s">
        <v>1485</v>
      </c>
      <c r="N504" s="372">
        <v>2026</v>
      </c>
      <c r="O504" s="461" t="s">
        <v>527</v>
      </c>
      <c r="P504" s="93" t="str">
        <f t="shared" si="7"/>
        <v>I</v>
      </c>
      <c r="Q504" s="93" t="s">
        <v>108</v>
      </c>
      <c r="R504" s="151" t="s">
        <v>1214</v>
      </c>
      <c r="S504" s="144" t="s">
        <v>1047</v>
      </c>
      <c r="T504" s="189" t="s">
        <v>916</v>
      </c>
      <c r="U504" s="301" t="s">
        <v>2757</v>
      </c>
      <c r="V504" s="302"/>
      <c r="W504" s="304" t="s">
        <v>3296</v>
      </c>
      <c r="X504" s="304" t="s">
        <v>3297</v>
      </c>
      <c r="Y504" s="90">
        <v>10</v>
      </c>
    </row>
    <row r="505" spans="1:25" ht="30.6" customHeight="1" x14ac:dyDescent="0.2">
      <c r="A505" s="90">
        <v>504</v>
      </c>
      <c r="B505" s="115" t="s">
        <v>574</v>
      </c>
      <c r="C505" s="115" t="s">
        <v>593</v>
      </c>
      <c r="D505" s="191" t="s">
        <v>5846</v>
      </c>
      <c r="E505" s="328" t="s">
        <v>3494</v>
      </c>
      <c r="F505" s="429" t="s">
        <v>615</v>
      </c>
      <c r="G505" s="285" t="s">
        <v>474</v>
      </c>
      <c r="H505" s="290" t="s">
        <v>3495</v>
      </c>
      <c r="I505" s="290" t="s">
        <v>4625</v>
      </c>
      <c r="J505" s="295" t="s">
        <v>546</v>
      </c>
      <c r="K505" s="295" t="s">
        <v>546</v>
      </c>
      <c r="L505" s="295" t="s">
        <v>546</v>
      </c>
      <c r="M505" s="295" t="s">
        <v>1485</v>
      </c>
      <c r="N505" s="372">
        <v>2022</v>
      </c>
      <c r="O505" s="308" t="s">
        <v>261</v>
      </c>
      <c r="P505" s="93" t="str">
        <f t="shared" si="7"/>
        <v>I</v>
      </c>
      <c r="Q505" s="93" t="s">
        <v>108</v>
      </c>
      <c r="R505" s="149" t="s">
        <v>1214</v>
      </c>
      <c r="S505" s="152" t="s">
        <v>1049</v>
      </c>
      <c r="T505" s="189" t="s">
        <v>915</v>
      </c>
      <c r="U505" s="301" t="s">
        <v>2757</v>
      </c>
      <c r="V505" s="302"/>
      <c r="W505" s="304" t="s">
        <v>3298</v>
      </c>
      <c r="X505" s="302" t="s">
        <v>3299</v>
      </c>
      <c r="Y505" s="90">
        <v>2</v>
      </c>
    </row>
    <row r="506" spans="1:25" ht="30.6" customHeight="1" x14ac:dyDescent="0.2">
      <c r="A506" s="90">
        <v>505</v>
      </c>
      <c r="B506" s="115" t="s">
        <v>574</v>
      </c>
      <c r="C506" s="115" t="s">
        <v>593</v>
      </c>
      <c r="D506" s="191" t="s">
        <v>5846</v>
      </c>
      <c r="E506" s="328" t="s">
        <v>3496</v>
      </c>
      <c r="F506" s="429" t="s">
        <v>615</v>
      </c>
      <c r="G506" s="285" t="s">
        <v>474</v>
      </c>
      <c r="H506" s="290" t="s">
        <v>1862</v>
      </c>
      <c r="I506" s="290" t="s">
        <v>4626</v>
      </c>
      <c r="J506" s="295" t="s">
        <v>546</v>
      </c>
      <c r="K506" s="295" t="s">
        <v>546</v>
      </c>
      <c r="L506" s="295" t="s">
        <v>546</v>
      </c>
      <c r="M506" s="295" t="s">
        <v>1485</v>
      </c>
      <c r="N506" s="372">
        <v>2022</v>
      </c>
      <c r="O506" s="461" t="s">
        <v>528</v>
      </c>
      <c r="P506" s="93" t="str">
        <f t="shared" si="7"/>
        <v>I</v>
      </c>
      <c r="Q506" s="93" t="s">
        <v>108</v>
      </c>
      <c r="R506" s="149" t="s">
        <v>1214</v>
      </c>
      <c r="S506" s="152" t="s">
        <v>1049</v>
      </c>
      <c r="T506" s="189" t="s">
        <v>915</v>
      </c>
      <c r="U506" s="301" t="s">
        <v>2757</v>
      </c>
      <c r="V506" s="302" t="s">
        <v>3300</v>
      </c>
      <c r="W506" s="304" t="s">
        <v>3301</v>
      </c>
      <c r="X506" s="302" t="s">
        <v>3302</v>
      </c>
      <c r="Y506" s="90">
        <v>2</v>
      </c>
    </row>
    <row r="507" spans="1:25" ht="30.6" customHeight="1" x14ac:dyDescent="0.2">
      <c r="A507" s="90">
        <v>506</v>
      </c>
      <c r="B507" s="115" t="s">
        <v>574</v>
      </c>
      <c r="C507" s="115" t="s">
        <v>593</v>
      </c>
      <c r="D507" s="191" t="s">
        <v>5846</v>
      </c>
      <c r="E507" s="328" t="s">
        <v>4627</v>
      </c>
      <c r="F507" s="429" t="s">
        <v>615</v>
      </c>
      <c r="G507" s="285" t="s">
        <v>595</v>
      </c>
      <c r="H507" s="290" t="s">
        <v>1864</v>
      </c>
      <c r="I507" s="285" t="s">
        <v>546</v>
      </c>
      <c r="J507" s="295" t="s">
        <v>1487</v>
      </c>
      <c r="K507" s="372">
        <v>0</v>
      </c>
      <c r="L507" s="295">
        <v>800000</v>
      </c>
      <c r="M507" s="295" t="s">
        <v>1485</v>
      </c>
      <c r="N507" s="372">
        <v>2026</v>
      </c>
      <c r="O507" s="462" t="s">
        <v>262</v>
      </c>
      <c r="P507" s="93" t="str">
        <f t="shared" si="7"/>
        <v>I</v>
      </c>
      <c r="Q507" s="93" t="s">
        <v>108</v>
      </c>
      <c r="R507" s="149" t="s">
        <v>1214</v>
      </c>
      <c r="S507" s="152" t="s">
        <v>1049</v>
      </c>
      <c r="T507" s="189" t="s">
        <v>915</v>
      </c>
      <c r="U507" s="301" t="s">
        <v>2757</v>
      </c>
      <c r="V507" s="302"/>
      <c r="W507" s="304" t="s">
        <v>3303</v>
      </c>
      <c r="X507" s="303" t="s">
        <v>3304</v>
      </c>
      <c r="Y507" s="90">
        <v>10</v>
      </c>
    </row>
    <row r="508" spans="1:25" ht="30.6" customHeight="1" x14ac:dyDescent="0.2">
      <c r="A508" s="90">
        <v>507</v>
      </c>
      <c r="B508" s="115" t="s">
        <v>574</v>
      </c>
      <c r="C508" s="115" t="s">
        <v>593</v>
      </c>
      <c r="D508" s="191" t="s">
        <v>5846</v>
      </c>
      <c r="E508" s="328" t="s">
        <v>4628</v>
      </c>
      <c r="F508" s="429" t="s">
        <v>615</v>
      </c>
      <c r="G508" s="285" t="s">
        <v>595</v>
      </c>
      <c r="H508" s="290" t="s">
        <v>1863</v>
      </c>
      <c r="I508" s="290" t="s">
        <v>546</v>
      </c>
      <c r="J508" s="295" t="s">
        <v>1487</v>
      </c>
      <c r="K508" s="372">
        <v>0</v>
      </c>
      <c r="L508" s="372">
        <v>600</v>
      </c>
      <c r="M508" s="295" t="s">
        <v>1485</v>
      </c>
      <c r="N508" s="372">
        <v>2024</v>
      </c>
      <c r="O508" s="308" t="s">
        <v>263</v>
      </c>
      <c r="P508" s="93" t="str">
        <f t="shared" si="7"/>
        <v>I</v>
      </c>
      <c r="Q508" s="93" t="s">
        <v>108</v>
      </c>
      <c r="R508" s="149" t="s">
        <v>1214</v>
      </c>
      <c r="S508" s="152" t="s">
        <v>1049</v>
      </c>
      <c r="T508" s="189" t="s">
        <v>915</v>
      </c>
      <c r="U508" s="301" t="s">
        <v>2757</v>
      </c>
      <c r="V508" s="302"/>
      <c r="W508" s="304" t="s">
        <v>3305</v>
      </c>
      <c r="X508" s="302" t="s">
        <v>3306</v>
      </c>
      <c r="Y508" s="90">
        <v>6</v>
      </c>
    </row>
    <row r="509" spans="1:25" ht="30.6" customHeight="1" x14ac:dyDescent="0.2">
      <c r="A509" s="90">
        <v>508</v>
      </c>
      <c r="B509" s="115" t="s">
        <v>574</v>
      </c>
      <c r="C509" s="115" t="s">
        <v>593</v>
      </c>
      <c r="D509" s="191" t="s">
        <v>5846</v>
      </c>
      <c r="E509" s="328" t="s">
        <v>4629</v>
      </c>
      <c r="F509" s="429" t="s">
        <v>615</v>
      </c>
      <c r="G509" s="285" t="s">
        <v>595</v>
      </c>
      <c r="H509" s="290" t="s">
        <v>1859</v>
      </c>
      <c r="I509" s="290" t="s">
        <v>529</v>
      </c>
      <c r="J509" s="295" t="s">
        <v>1487</v>
      </c>
      <c r="K509" s="372">
        <v>0</v>
      </c>
      <c r="L509" s="372">
        <v>20</v>
      </c>
      <c r="M509" s="295" t="s">
        <v>1488</v>
      </c>
      <c r="N509" s="372">
        <v>2023</v>
      </c>
      <c r="O509" s="461" t="s">
        <v>530</v>
      </c>
      <c r="P509" s="93" t="str">
        <f t="shared" si="7"/>
        <v>I</v>
      </c>
      <c r="Q509" s="93" t="s">
        <v>108</v>
      </c>
      <c r="R509" s="149" t="s">
        <v>1214</v>
      </c>
      <c r="S509" s="152" t="s">
        <v>1049</v>
      </c>
      <c r="T509" s="189" t="s">
        <v>915</v>
      </c>
      <c r="U509" s="301" t="s">
        <v>3307</v>
      </c>
      <c r="V509" s="302" t="s">
        <v>3308</v>
      </c>
      <c r="W509" s="304" t="s">
        <v>3309</v>
      </c>
      <c r="X509" s="302" t="s">
        <v>3310</v>
      </c>
      <c r="Y509" s="90">
        <v>5</v>
      </c>
    </row>
    <row r="510" spans="1:25" ht="30.6" customHeight="1" x14ac:dyDescent="0.2">
      <c r="A510" s="90">
        <v>509</v>
      </c>
      <c r="B510" s="115" t="s">
        <v>574</v>
      </c>
      <c r="C510" s="115" t="s">
        <v>593</v>
      </c>
      <c r="D510" s="191" t="s">
        <v>5846</v>
      </c>
      <c r="E510" s="328" t="s">
        <v>4630</v>
      </c>
      <c r="F510" s="429" t="s">
        <v>615</v>
      </c>
      <c r="G510" s="285" t="s">
        <v>595</v>
      </c>
      <c r="H510" s="290" t="s">
        <v>1865</v>
      </c>
      <c r="I510" s="285" t="s">
        <v>546</v>
      </c>
      <c r="J510" s="295" t="s">
        <v>1487</v>
      </c>
      <c r="K510" s="372">
        <v>0</v>
      </c>
      <c r="L510" s="295">
        <v>200000</v>
      </c>
      <c r="M510" s="295" t="s">
        <v>1488</v>
      </c>
      <c r="N510" s="372">
        <v>2025</v>
      </c>
      <c r="O510" s="462" t="s">
        <v>264</v>
      </c>
      <c r="P510" s="93" t="str">
        <f t="shared" si="7"/>
        <v>I</v>
      </c>
      <c r="Q510" s="93" t="s">
        <v>108</v>
      </c>
      <c r="R510" s="149" t="s">
        <v>1214</v>
      </c>
      <c r="S510" s="152" t="s">
        <v>1049</v>
      </c>
      <c r="T510" s="189" t="s">
        <v>915</v>
      </c>
      <c r="U510" s="469" t="s">
        <v>3311</v>
      </c>
      <c r="V510" s="302"/>
      <c r="W510" s="305" t="s">
        <v>3312</v>
      </c>
      <c r="X510" s="303" t="s">
        <v>3313</v>
      </c>
      <c r="Y510" s="90">
        <v>9</v>
      </c>
    </row>
    <row r="511" spans="1:25" ht="30.6" customHeight="1" x14ac:dyDescent="0.2">
      <c r="A511" s="90">
        <v>510</v>
      </c>
      <c r="B511" s="115" t="s">
        <v>574</v>
      </c>
      <c r="C511" s="115" t="s">
        <v>593</v>
      </c>
      <c r="D511" s="191" t="s">
        <v>5847</v>
      </c>
      <c r="E511" s="328" t="s">
        <v>3497</v>
      </c>
      <c r="F511" s="429" t="s">
        <v>616</v>
      </c>
      <c r="G511" s="285" t="s">
        <v>474</v>
      </c>
      <c r="H511" s="290" t="s">
        <v>1858</v>
      </c>
      <c r="I511" s="290" t="s">
        <v>4622</v>
      </c>
      <c r="J511" s="295" t="s">
        <v>546</v>
      </c>
      <c r="K511" s="295" t="s">
        <v>546</v>
      </c>
      <c r="L511" s="295" t="s">
        <v>546</v>
      </c>
      <c r="M511" s="295" t="s">
        <v>1485</v>
      </c>
      <c r="N511" s="372">
        <v>2022</v>
      </c>
      <c r="O511" s="462" t="s">
        <v>265</v>
      </c>
      <c r="P511" s="93" t="str">
        <f t="shared" si="7"/>
        <v>I</v>
      </c>
      <c r="Q511" s="93" t="s">
        <v>108</v>
      </c>
      <c r="R511" s="151" t="s">
        <v>1214</v>
      </c>
      <c r="S511" s="144" t="s">
        <v>1204</v>
      </c>
      <c r="T511" s="145"/>
      <c r="U511" s="301" t="s">
        <v>2757</v>
      </c>
      <c r="V511" s="302" t="s">
        <v>3314</v>
      </c>
      <c r="W511" s="304" t="s">
        <v>3315</v>
      </c>
      <c r="X511" s="305" t="s">
        <v>3316</v>
      </c>
      <c r="Y511" s="90">
        <v>2</v>
      </c>
    </row>
    <row r="512" spans="1:25" ht="30.6" customHeight="1" x14ac:dyDescent="0.2">
      <c r="A512" s="90">
        <v>511</v>
      </c>
      <c r="B512" s="115" t="s">
        <v>574</v>
      </c>
      <c r="C512" s="115" t="s">
        <v>593</v>
      </c>
      <c r="D512" s="191" t="s">
        <v>5847</v>
      </c>
      <c r="E512" s="328" t="s">
        <v>4623</v>
      </c>
      <c r="F512" s="429" t="s">
        <v>616</v>
      </c>
      <c r="G512" s="285" t="s">
        <v>595</v>
      </c>
      <c r="H512" s="290" t="s">
        <v>531</v>
      </c>
      <c r="I512" s="285" t="s">
        <v>546</v>
      </c>
      <c r="J512" s="295" t="s">
        <v>1487</v>
      </c>
      <c r="K512" s="372">
        <v>0</v>
      </c>
      <c r="L512" s="372">
        <v>400</v>
      </c>
      <c r="M512" s="295" t="s">
        <v>1485</v>
      </c>
      <c r="N512" s="372">
        <v>2026</v>
      </c>
      <c r="O512" s="462" t="s">
        <v>266</v>
      </c>
      <c r="P512" s="93" t="str">
        <f t="shared" si="7"/>
        <v>I</v>
      </c>
      <c r="Q512" s="93" t="s">
        <v>108</v>
      </c>
      <c r="R512" s="151" t="s">
        <v>1214</v>
      </c>
      <c r="S512" s="144" t="s">
        <v>1204</v>
      </c>
      <c r="T512" s="189" t="s">
        <v>848</v>
      </c>
      <c r="U512" s="301" t="s">
        <v>2757</v>
      </c>
      <c r="V512" s="302"/>
      <c r="W512" s="304" t="s">
        <v>3317</v>
      </c>
      <c r="X512" s="304" t="s">
        <v>3318</v>
      </c>
      <c r="Y512" s="90">
        <v>10</v>
      </c>
    </row>
    <row r="513" spans="1:25" ht="30.6" customHeight="1" x14ac:dyDescent="0.2">
      <c r="A513" s="90">
        <v>512</v>
      </c>
      <c r="B513" s="115" t="s">
        <v>574</v>
      </c>
      <c r="C513" s="115" t="s">
        <v>594</v>
      </c>
      <c r="D513" s="191" t="s">
        <v>5864</v>
      </c>
      <c r="E513" s="328" t="s">
        <v>3634</v>
      </c>
      <c r="F513" s="290" t="s">
        <v>764</v>
      </c>
      <c r="G513" s="285" t="s">
        <v>474</v>
      </c>
      <c r="H513" s="290" t="s">
        <v>1885</v>
      </c>
      <c r="I513" s="290" t="s">
        <v>327</v>
      </c>
      <c r="J513" s="295" t="s">
        <v>546</v>
      </c>
      <c r="K513" s="295" t="s">
        <v>546</v>
      </c>
      <c r="L513" s="295" t="s">
        <v>546</v>
      </c>
      <c r="M513" s="295" t="s">
        <v>1488</v>
      </c>
      <c r="N513" s="372">
        <v>2022</v>
      </c>
      <c r="O513" s="461" t="s">
        <v>532</v>
      </c>
      <c r="P513" s="93" t="str">
        <f t="shared" si="7"/>
        <v>R</v>
      </c>
      <c r="Q513" s="93" t="s">
        <v>75</v>
      </c>
      <c r="R513" s="140"/>
      <c r="S513" s="140"/>
      <c r="T513" s="189"/>
      <c r="U513" s="301" t="s">
        <v>2757</v>
      </c>
      <c r="V513" s="302"/>
      <c r="W513" s="302" t="s">
        <v>2758</v>
      </c>
      <c r="X513" s="302" t="s">
        <v>2759</v>
      </c>
      <c r="Y513" s="90">
        <v>3</v>
      </c>
    </row>
    <row r="514" spans="1:25" ht="30.6" customHeight="1" x14ac:dyDescent="0.2">
      <c r="A514" s="90">
        <v>513</v>
      </c>
      <c r="B514" s="115" t="s">
        <v>574</v>
      </c>
      <c r="C514" s="115" t="s">
        <v>594</v>
      </c>
      <c r="D514" s="191" t="s">
        <v>5866</v>
      </c>
      <c r="E514" s="328" t="s">
        <v>4641</v>
      </c>
      <c r="F514" s="290" t="s">
        <v>646</v>
      </c>
      <c r="G514" s="285" t="s">
        <v>595</v>
      </c>
      <c r="H514" s="290" t="s">
        <v>1876</v>
      </c>
      <c r="I514" s="285" t="s">
        <v>546</v>
      </c>
      <c r="J514" s="295" t="s">
        <v>1487</v>
      </c>
      <c r="K514" s="372">
        <v>0</v>
      </c>
      <c r="L514" s="372">
        <v>100</v>
      </c>
      <c r="M514" s="295" t="s">
        <v>1488</v>
      </c>
      <c r="N514" s="372">
        <v>2025</v>
      </c>
      <c r="O514" s="461" t="s">
        <v>533</v>
      </c>
      <c r="P514" s="93" t="str">
        <f t="shared" ref="P514:P529" si="8">LEFT(F514,1)</f>
        <v>I</v>
      </c>
      <c r="Q514" s="93" t="s">
        <v>75</v>
      </c>
      <c r="R514" s="151" t="s">
        <v>1214</v>
      </c>
      <c r="S514" s="144"/>
      <c r="T514" s="189" t="s">
        <v>919</v>
      </c>
      <c r="U514" s="301" t="s">
        <v>2757</v>
      </c>
      <c r="V514" s="302"/>
      <c r="W514" s="302" t="s">
        <v>2760</v>
      </c>
      <c r="X514" s="302" t="s">
        <v>2761</v>
      </c>
      <c r="Y514" s="90">
        <v>9</v>
      </c>
    </row>
    <row r="515" spans="1:25" ht="30.6" customHeight="1" x14ac:dyDescent="0.2">
      <c r="A515" s="90">
        <v>514</v>
      </c>
      <c r="B515" s="115" t="s">
        <v>574</v>
      </c>
      <c r="C515" s="115" t="s">
        <v>594</v>
      </c>
      <c r="D515" s="191" t="s">
        <v>5866</v>
      </c>
      <c r="E515" s="328" t="s">
        <v>4642</v>
      </c>
      <c r="F515" s="290" t="s">
        <v>646</v>
      </c>
      <c r="G515" s="285" t="s">
        <v>595</v>
      </c>
      <c r="H515" s="290" t="s">
        <v>1877</v>
      </c>
      <c r="I515" s="285" t="s">
        <v>546</v>
      </c>
      <c r="J515" s="295" t="s">
        <v>1487</v>
      </c>
      <c r="K515" s="372">
        <v>0</v>
      </c>
      <c r="L515" s="372">
        <v>324</v>
      </c>
      <c r="M515" s="295" t="s">
        <v>1488</v>
      </c>
      <c r="N515" s="372">
        <v>2025</v>
      </c>
      <c r="O515" s="462" t="s">
        <v>267</v>
      </c>
      <c r="P515" s="93" t="str">
        <f t="shared" si="8"/>
        <v>I</v>
      </c>
      <c r="Q515" s="93" t="s">
        <v>75</v>
      </c>
      <c r="R515" s="151" t="s">
        <v>1214</v>
      </c>
      <c r="S515" s="144"/>
      <c r="T515" s="189" t="s">
        <v>919</v>
      </c>
      <c r="U515" s="301" t="s">
        <v>2757</v>
      </c>
      <c r="V515" s="302"/>
      <c r="W515" s="302" t="s">
        <v>2762</v>
      </c>
      <c r="X515" s="302" t="s">
        <v>2763</v>
      </c>
      <c r="Y515" s="90">
        <v>9</v>
      </c>
    </row>
    <row r="516" spans="1:25" ht="30.6" customHeight="1" x14ac:dyDescent="0.2">
      <c r="A516" s="90">
        <v>515</v>
      </c>
      <c r="B516" s="115" t="s">
        <v>574</v>
      </c>
      <c r="C516" s="115" t="s">
        <v>594</v>
      </c>
      <c r="D516" s="191" t="s">
        <v>5853</v>
      </c>
      <c r="E516" s="515" t="s">
        <v>4643</v>
      </c>
      <c r="F516" s="290" t="s">
        <v>605</v>
      </c>
      <c r="G516" s="516" t="s">
        <v>474</v>
      </c>
      <c r="H516" s="290" t="s">
        <v>4644</v>
      </c>
      <c r="I516" s="290" t="s">
        <v>4022</v>
      </c>
      <c r="J516" s="521" t="s">
        <v>546</v>
      </c>
      <c r="K516" s="521" t="s">
        <v>546</v>
      </c>
      <c r="L516" s="521" t="s">
        <v>546</v>
      </c>
      <c r="M516" s="521" t="s">
        <v>1488</v>
      </c>
      <c r="N516" s="372">
        <v>2021</v>
      </c>
      <c r="O516" s="309" t="s">
        <v>534</v>
      </c>
      <c r="P516" s="93" t="str">
        <f t="shared" si="8"/>
        <v>I</v>
      </c>
      <c r="Q516" s="113" t="s">
        <v>108</v>
      </c>
      <c r="R516" s="149" t="s">
        <v>1214</v>
      </c>
      <c r="S516" s="152"/>
      <c r="T516" s="189" t="s">
        <v>850</v>
      </c>
      <c r="U516" s="301" t="s">
        <v>2757</v>
      </c>
      <c r="V516" s="302"/>
      <c r="W516" s="304" t="s">
        <v>3319</v>
      </c>
      <c r="X516" s="304" t="s">
        <v>3320</v>
      </c>
      <c r="Y516" s="90">
        <v>1</v>
      </c>
    </row>
    <row r="517" spans="1:25" ht="30.6" customHeight="1" x14ac:dyDescent="0.2">
      <c r="A517" s="90">
        <v>516</v>
      </c>
      <c r="B517" s="115" t="s">
        <v>574</v>
      </c>
      <c r="C517" s="115" t="s">
        <v>594</v>
      </c>
      <c r="D517" s="191" t="s">
        <v>5853</v>
      </c>
      <c r="E517" s="328" t="s">
        <v>3498</v>
      </c>
      <c r="F517" s="285" t="s">
        <v>605</v>
      </c>
      <c r="G517" s="285" t="s">
        <v>474</v>
      </c>
      <c r="H517" s="290" t="s">
        <v>1868</v>
      </c>
      <c r="I517" s="290" t="s">
        <v>4645</v>
      </c>
      <c r="J517" s="295" t="s">
        <v>546</v>
      </c>
      <c r="K517" s="295" t="s">
        <v>546</v>
      </c>
      <c r="L517" s="295" t="s">
        <v>546</v>
      </c>
      <c r="M517" s="295" t="s">
        <v>1485</v>
      </c>
      <c r="N517" s="372">
        <v>2022</v>
      </c>
      <c r="O517" s="309" t="s">
        <v>535</v>
      </c>
      <c r="P517" s="93" t="str">
        <f t="shared" si="8"/>
        <v>I</v>
      </c>
      <c r="Q517" s="93" t="s">
        <v>108</v>
      </c>
      <c r="R517" s="149" t="s">
        <v>1214</v>
      </c>
      <c r="S517" s="152"/>
      <c r="T517" s="189" t="s">
        <v>850</v>
      </c>
      <c r="U517" s="301" t="s">
        <v>2757</v>
      </c>
      <c r="V517" s="302" t="s">
        <v>3321</v>
      </c>
      <c r="W517" s="304" t="s">
        <v>3322</v>
      </c>
      <c r="X517" s="304" t="s">
        <v>3323</v>
      </c>
      <c r="Y517" s="90">
        <v>2</v>
      </c>
    </row>
    <row r="518" spans="1:25" ht="30.6" customHeight="1" x14ac:dyDescent="0.2">
      <c r="A518" s="90">
        <v>517</v>
      </c>
      <c r="B518" s="115" t="s">
        <v>574</v>
      </c>
      <c r="C518" s="115" t="s">
        <v>594</v>
      </c>
      <c r="D518" s="191" t="s">
        <v>5853</v>
      </c>
      <c r="E518" s="328" t="s">
        <v>4646</v>
      </c>
      <c r="F518" s="429" t="s">
        <v>605</v>
      </c>
      <c r="G518" s="285" t="s">
        <v>595</v>
      </c>
      <c r="H518" s="290" t="s">
        <v>1870</v>
      </c>
      <c r="I518" s="290" t="s">
        <v>546</v>
      </c>
      <c r="J518" s="295" t="s">
        <v>1487</v>
      </c>
      <c r="K518" s="372">
        <v>0</v>
      </c>
      <c r="L518" s="295">
        <v>31000</v>
      </c>
      <c r="M518" s="295" t="s">
        <v>1488</v>
      </c>
      <c r="N518" s="372">
        <v>2024</v>
      </c>
      <c r="O518" s="309" t="s">
        <v>536</v>
      </c>
      <c r="P518" s="93" t="str">
        <f t="shared" si="8"/>
        <v>I</v>
      </c>
      <c r="Q518" s="93" t="s">
        <v>108</v>
      </c>
      <c r="R518" s="149" t="s">
        <v>1214</v>
      </c>
      <c r="S518" s="152"/>
      <c r="T518" s="189" t="s">
        <v>850</v>
      </c>
      <c r="U518" s="301" t="s">
        <v>2757</v>
      </c>
      <c r="V518" s="303" t="s">
        <v>3324</v>
      </c>
      <c r="W518" s="304" t="s">
        <v>3325</v>
      </c>
      <c r="X518" s="304" t="s">
        <v>3326</v>
      </c>
      <c r="Y518" s="90">
        <v>7</v>
      </c>
    </row>
    <row r="519" spans="1:25" ht="30.6" customHeight="1" x14ac:dyDescent="0.2">
      <c r="A519" s="90">
        <v>518</v>
      </c>
      <c r="B519" s="115" t="s">
        <v>574</v>
      </c>
      <c r="C519" s="115" t="s">
        <v>594</v>
      </c>
      <c r="D519" s="191" t="s">
        <v>5853</v>
      </c>
      <c r="E519" s="328" t="s">
        <v>3635</v>
      </c>
      <c r="F519" s="290" t="s">
        <v>605</v>
      </c>
      <c r="G519" s="285" t="s">
        <v>474</v>
      </c>
      <c r="H519" s="517" t="s">
        <v>1869</v>
      </c>
      <c r="I519" s="290" t="s">
        <v>4647</v>
      </c>
      <c r="J519" s="295" t="s">
        <v>546</v>
      </c>
      <c r="K519" s="295" t="s">
        <v>546</v>
      </c>
      <c r="L519" s="295" t="s">
        <v>546</v>
      </c>
      <c r="M519" s="295" t="s">
        <v>1488</v>
      </c>
      <c r="N519" s="372">
        <v>2022</v>
      </c>
      <c r="O519" s="309" t="s">
        <v>537</v>
      </c>
      <c r="P519" s="93" t="str">
        <f t="shared" si="8"/>
        <v>I</v>
      </c>
      <c r="Q519" s="93" t="s">
        <v>108</v>
      </c>
      <c r="R519" s="149" t="s">
        <v>1214</v>
      </c>
      <c r="S519" s="152"/>
      <c r="T519" s="189" t="s">
        <v>850</v>
      </c>
      <c r="U519" s="301" t="s">
        <v>2757</v>
      </c>
      <c r="V519" s="302"/>
      <c r="W519" s="304" t="s">
        <v>3327</v>
      </c>
      <c r="X519" s="304" t="s">
        <v>3328</v>
      </c>
      <c r="Y519" s="90">
        <v>3</v>
      </c>
    </row>
    <row r="520" spans="1:25" ht="30.6" customHeight="1" x14ac:dyDescent="0.2">
      <c r="A520" s="90">
        <v>519</v>
      </c>
      <c r="B520" s="115" t="s">
        <v>574</v>
      </c>
      <c r="C520" s="115" t="s">
        <v>594</v>
      </c>
      <c r="D520" s="191" t="s">
        <v>5853</v>
      </c>
      <c r="E520" s="328" t="s">
        <v>4648</v>
      </c>
      <c r="F520" s="429" t="s">
        <v>605</v>
      </c>
      <c r="G520" s="285" t="s">
        <v>595</v>
      </c>
      <c r="H520" s="290" t="s">
        <v>1871</v>
      </c>
      <c r="I520" s="285" t="s">
        <v>546</v>
      </c>
      <c r="J520" s="295" t="s">
        <v>1487</v>
      </c>
      <c r="K520" s="372">
        <v>0</v>
      </c>
      <c r="L520" s="372">
        <v>280</v>
      </c>
      <c r="M520" s="295" t="s">
        <v>1488</v>
      </c>
      <c r="N520" s="372">
        <v>2025</v>
      </c>
      <c r="O520" s="309" t="s">
        <v>538</v>
      </c>
      <c r="P520" s="93" t="str">
        <f t="shared" si="8"/>
        <v>I</v>
      </c>
      <c r="Q520" s="93" t="s">
        <v>108</v>
      </c>
      <c r="R520" s="149" t="s">
        <v>1214</v>
      </c>
      <c r="S520" s="152"/>
      <c r="T520" s="189" t="s">
        <v>850</v>
      </c>
      <c r="U520" s="301" t="s">
        <v>2757</v>
      </c>
      <c r="V520" s="303" t="s">
        <v>3329</v>
      </c>
      <c r="W520" s="304" t="s">
        <v>3330</v>
      </c>
      <c r="X520" s="305" t="s">
        <v>3331</v>
      </c>
      <c r="Y520" s="90">
        <v>9</v>
      </c>
    </row>
    <row r="521" spans="1:25" ht="30.6" customHeight="1" x14ac:dyDescent="0.2">
      <c r="A521" s="90">
        <v>520</v>
      </c>
      <c r="B521" s="115" t="s">
        <v>574</v>
      </c>
      <c r="C521" s="115" t="s">
        <v>594</v>
      </c>
      <c r="D521" s="191" t="s">
        <v>5853</v>
      </c>
      <c r="E521" s="328" t="s">
        <v>4649</v>
      </c>
      <c r="F521" s="429" t="s">
        <v>605</v>
      </c>
      <c r="G521" s="285" t="s">
        <v>595</v>
      </c>
      <c r="H521" s="290" t="s">
        <v>1872</v>
      </c>
      <c r="I521" s="285" t="s">
        <v>546</v>
      </c>
      <c r="J521" s="295" t="s">
        <v>1487</v>
      </c>
      <c r="K521" s="372">
        <v>0</v>
      </c>
      <c r="L521" s="295">
        <v>7700</v>
      </c>
      <c r="M521" s="295" t="s">
        <v>1485</v>
      </c>
      <c r="N521" s="372">
        <v>2026</v>
      </c>
      <c r="O521" s="308" t="s">
        <v>272</v>
      </c>
      <c r="P521" s="93" t="str">
        <f t="shared" si="8"/>
        <v>I</v>
      </c>
      <c r="Q521" s="93" t="s">
        <v>108</v>
      </c>
      <c r="R521" s="149" t="s">
        <v>1214</v>
      </c>
      <c r="S521" s="152"/>
      <c r="T521" s="189" t="s">
        <v>850</v>
      </c>
      <c r="U521" s="301" t="s">
        <v>2757</v>
      </c>
      <c r="V521" s="302"/>
      <c r="W521" s="304" t="s">
        <v>3332</v>
      </c>
      <c r="X521" s="304" t="s">
        <v>3333</v>
      </c>
      <c r="Y521" s="90">
        <v>10</v>
      </c>
    </row>
    <row r="522" spans="1:25" ht="30.6" customHeight="1" x14ac:dyDescent="0.2">
      <c r="A522" s="90">
        <v>521</v>
      </c>
      <c r="B522" s="115" t="s">
        <v>574</v>
      </c>
      <c r="C522" s="115" t="s">
        <v>594</v>
      </c>
      <c r="D522" s="191" t="s">
        <v>5865</v>
      </c>
      <c r="E522" s="328" t="s">
        <v>4631</v>
      </c>
      <c r="F522" s="429" t="s">
        <v>621</v>
      </c>
      <c r="G522" s="285" t="s">
        <v>595</v>
      </c>
      <c r="H522" s="290" t="s">
        <v>1873</v>
      </c>
      <c r="I522" s="285" t="s">
        <v>546</v>
      </c>
      <c r="J522" s="295" t="s">
        <v>1487</v>
      </c>
      <c r="K522" s="372">
        <v>0</v>
      </c>
      <c r="L522" s="372">
        <v>109</v>
      </c>
      <c r="M522" s="295" t="s">
        <v>1485</v>
      </c>
      <c r="N522" s="372">
        <v>2026</v>
      </c>
      <c r="O522" s="462" t="s">
        <v>268</v>
      </c>
      <c r="P522" s="93" t="str">
        <f t="shared" si="8"/>
        <v>I</v>
      </c>
      <c r="Q522" s="93" t="s">
        <v>108</v>
      </c>
      <c r="R522" s="151" t="s">
        <v>1214</v>
      </c>
      <c r="S522" s="144"/>
      <c r="T522" s="189" t="s">
        <v>849</v>
      </c>
      <c r="U522" s="301" t="s">
        <v>2757</v>
      </c>
      <c r="V522" s="302" t="s">
        <v>3334</v>
      </c>
      <c r="W522" s="304" t="s">
        <v>3335</v>
      </c>
      <c r="X522" s="304" t="s">
        <v>3336</v>
      </c>
      <c r="Y522" s="90">
        <v>10</v>
      </c>
    </row>
    <row r="523" spans="1:25" ht="30.6" customHeight="1" x14ac:dyDescent="0.2">
      <c r="A523" s="90">
        <v>522</v>
      </c>
      <c r="B523" s="115" t="s">
        <v>574</v>
      </c>
      <c r="C523" s="115" t="s">
        <v>594</v>
      </c>
      <c r="D523" s="191" t="s">
        <v>5854</v>
      </c>
      <c r="E523" s="328" t="s">
        <v>4632</v>
      </c>
      <c r="F523" s="429" t="s">
        <v>619</v>
      </c>
      <c r="G523" s="285" t="s">
        <v>595</v>
      </c>
      <c r="H523" s="290" t="s">
        <v>1874</v>
      </c>
      <c r="I523" s="285" t="s">
        <v>546</v>
      </c>
      <c r="J523" s="295" t="s">
        <v>4633</v>
      </c>
      <c r="K523" s="372">
        <v>0</v>
      </c>
      <c r="L523" s="372">
        <v>85</v>
      </c>
      <c r="M523" s="295" t="s">
        <v>1488</v>
      </c>
      <c r="N523" s="372">
        <v>2025</v>
      </c>
      <c r="O523" s="308" t="s">
        <v>269</v>
      </c>
      <c r="P523" s="93" t="str">
        <f t="shared" si="8"/>
        <v>I</v>
      </c>
      <c r="Q523" s="93" t="s">
        <v>108</v>
      </c>
      <c r="R523" s="149" t="s">
        <v>1214</v>
      </c>
      <c r="S523" s="152"/>
      <c r="T523" s="189" t="s">
        <v>852</v>
      </c>
      <c r="U523" s="301" t="s">
        <v>2757</v>
      </c>
      <c r="V523" s="302"/>
      <c r="W523" s="304" t="s">
        <v>3337</v>
      </c>
      <c r="X523" s="305" t="s">
        <v>3338</v>
      </c>
      <c r="Y523" s="90">
        <v>9</v>
      </c>
    </row>
    <row r="524" spans="1:25" ht="30.6" customHeight="1" x14ac:dyDescent="0.2">
      <c r="A524" s="90">
        <v>523</v>
      </c>
      <c r="B524" s="115" t="s">
        <v>574</v>
      </c>
      <c r="C524" s="115" t="s">
        <v>594</v>
      </c>
      <c r="D524" s="191" t="s">
        <v>5854</v>
      </c>
      <c r="E524" s="328" t="s">
        <v>4634</v>
      </c>
      <c r="F524" s="429" t="s">
        <v>619</v>
      </c>
      <c r="G524" s="285" t="s">
        <v>474</v>
      </c>
      <c r="H524" s="290" t="s">
        <v>1875</v>
      </c>
      <c r="I524" s="285" t="s">
        <v>4635</v>
      </c>
      <c r="J524" s="295" t="s">
        <v>546</v>
      </c>
      <c r="K524" s="295" t="s">
        <v>546</v>
      </c>
      <c r="L524" s="295" t="s">
        <v>546</v>
      </c>
      <c r="M524" s="295" t="s">
        <v>1485</v>
      </c>
      <c r="N524" s="372">
        <v>2026</v>
      </c>
      <c r="O524" s="462" t="s">
        <v>270</v>
      </c>
      <c r="P524" s="93" t="str">
        <f t="shared" si="8"/>
        <v>I</v>
      </c>
      <c r="Q524" s="93" t="s">
        <v>108</v>
      </c>
      <c r="R524" s="149" t="s">
        <v>1214</v>
      </c>
      <c r="S524" s="152"/>
      <c r="T524" s="189" t="s">
        <v>852</v>
      </c>
      <c r="U524" s="301" t="s">
        <v>2757</v>
      </c>
      <c r="V524" s="302"/>
      <c r="W524" s="304" t="s">
        <v>3339</v>
      </c>
      <c r="X524" s="304" t="s">
        <v>3340</v>
      </c>
      <c r="Y524" s="90">
        <v>10</v>
      </c>
    </row>
    <row r="525" spans="1:25" ht="30.6" customHeight="1" x14ac:dyDescent="0.2">
      <c r="A525" s="90">
        <v>524</v>
      </c>
      <c r="B525" s="115" t="s">
        <v>574</v>
      </c>
      <c r="C525" s="115" t="s">
        <v>594</v>
      </c>
      <c r="D525" s="191" t="s">
        <v>5854</v>
      </c>
      <c r="E525" s="328" t="s">
        <v>4636</v>
      </c>
      <c r="F525" s="429" t="s">
        <v>619</v>
      </c>
      <c r="G525" s="290" t="s">
        <v>595</v>
      </c>
      <c r="H525" s="290" t="s">
        <v>539</v>
      </c>
      <c r="I525" s="290" t="s">
        <v>546</v>
      </c>
      <c r="J525" s="445" t="s">
        <v>1487</v>
      </c>
      <c r="K525" s="449">
        <v>0</v>
      </c>
      <c r="L525" s="449">
        <v>21</v>
      </c>
      <c r="M525" s="445" t="s">
        <v>1485</v>
      </c>
      <c r="N525" s="449">
        <v>2026</v>
      </c>
      <c r="O525" s="309" t="s">
        <v>540</v>
      </c>
      <c r="P525" s="93" t="str">
        <f t="shared" si="8"/>
        <v>I</v>
      </c>
      <c r="Q525" s="93" t="s">
        <v>108</v>
      </c>
      <c r="R525" s="149" t="s">
        <v>1214</v>
      </c>
      <c r="S525" s="152"/>
      <c r="T525" s="189" t="s">
        <v>852</v>
      </c>
      <c r="U525" s="301" t="s">
        <v>2757</v>
      </c>
      <c r="V525" s="473" t="s">
        <v>3341</v>
      </c>
      <c r="W525" s="304" t="s">
        <v>3342</v>
      </c>
      <c r="X525" s="304" t="s">
        <v>3343</v>
      </c>
      <c r="Y525" s="90">
        <v>10</v>
      </c>
    </row>
    <row r="526" spans="1:25" ht="30.6" customHeight="1" x14ac:dyDescent="0.2">
      <c r="A526" s="90">
        <v>525</v>
      </c>
      <c r="B526" s="115" t="s">
        <v>574</v>
      </c>
      <c r="C526" s="115" t="s">
        <v>594</v>
      </c>
      <c r="D526" s="191" t="s">
        <v>5855</v>
      </c>
      <c r="E526" s="328" t="s">
        <v>4637</v>
      </c>
      <c r="F526" s="290" t="s">
        <v>643</v>
      </c>
      <c r="G526" s="285" t="s">
        <v>595</v>
      </c>
      <c r="H526" s="290" t="s">
        <v>1878</v>
      </c>
      <c r="I526" s="290" t="s">
        <v>546</v>
      </c>
      <c r="J526" s="295" t="s">
        <v>1487</v>
      </c>
      <c r="K526" s="372">
        <v>0</v>
      </c>
      <c r="L526" s="295">
        <v>1800</v>
      </c>
      <c r="M526" s="295" t="s">
        <v>1485</v>
      </c>
      <c r="N526" s="372">
        <v>2023</v>
      </c>
      <c r="O526" s="309" t="s">
        <v>541</v>
      </c>
      <c r="P526" s="93" t="str">
        <f t="shared" si="8"/>
        <v>I</v>
      </c>
      <c r="Q526" s="93" t="s">
        <v>108</v>
      </c>
      <c r="R526" s="149" t="s">
        <v>1214</v>
      </c>
      <c r="S526" s="152"/>
      <c r="T526" s="189" t="s">
        <v>918</v>
      </c>
      <c r="U526" s="301" t="s">
        <v>2757</v>
      </c>
      <c r="V526" s="302"/>
      <c r="W526" s="304" t="s">
        <v>3344</v>
      </c>
      <c r="X526" s="302" t="s">
        <v>3345</v>
      </c>
      <c r="Y526" s="90">
        <v>4</v>
      </c>
    </row>
    <row r="527" spans="1:25" ht="30.6" customHeight="1" x14ac:dyDescent="0.2">
      <c r="A527" s="90">
        <v>526</v>
      </c>
      <c r="B527" s="115" t="s">
        <v>574</v>
      </c>
      <c r="C527" s="115" t="s">
        <v>594</v>
      </c>
      <c r="D527" s="191" t="s">
        <v>5855</v>
      </c>
      <c r="E527" s="328" t="s">
        <v>4638</v>
      </c>
      <c r="F527" s="290" t="s">
        <v>643</v>
      </c>
      <c r="G527" s="285" t="s">
        <v>595</v>
      </c>
      <c r="H527" s="290" t="s">
        <v>1879</v>
      </c>
      <c r="I527" s="290" t="s">
        <v>546</v>
      </c>
      <c r="J527" s="295" t="s">
        <v>1487</v>
      </c>
      <c r="K527" s="373">
        <v>1800</v>
      </c>
      <c r="L527" s="295">
        <v>2700</v>
      </c>
      <c r="M527" s="295" t="s">
        <v>1485</v>
      </c>
      <c r="N527" s="372">
        <v>2024</v>
      </c>
      <c r="O527" s="308" t="s">
        <v>271</v>
      </c>
      <c r="P527" s="93" t="str">
        <f t="shared" si="8"/>
        <v>I</v>
      </c>
      <c r="Q527" s="93" t="s">
        <v>108</v>
      </c>
      <c r="R527" s="149" t="s">
        <v>1214</v>
      </c>
      <c r="S527" s="152"/>
      <c r="T527" s="189" t="s">
        <v>918</v>
      </c>
      <c r="U527" s="301" t="s">
        <v>2757</v>
      </c>
      <c r="V527" s="302"/>
      <c r="W527" s="304" t="s">
        <v>3346</v>
      </c>
      <c r="X527" s="303" t="s">
        <v>3347</v>
      </c>
      <c r="Y527" s="90">
        <v>6</v>
      </c>
    </row>
    <row r="528" spans="1:25" ht="30.6" customHeight="1" x14ac:dyDescent="0.2">
      <c r="A528" s="90">
        <v>527</v>
      </c>
      <c r="B528" s="115" t="s">
        <v>574</v>
      </c>
      <c r="C528" s="115" t="s">
        <v>594</v>
      </c>
      <c r="D528" s="191" t="s">
        <v>5855</v>
      </c>
      <c r="E528" s="328" t="s">
        <v>4639</v>
      </c>
      <c r="F528" s="290" t="s">
        <v>643</v>
      </c>
      <c r="G528" s="285" t="s">
        <v>595</v>
      </c>
      <c r="H528" s="290" t="s">
        <v>1880</v>
      </c>
      <c r="I528" s="285" t="s">
        <v>546</v>
      </c>
      <c r="J528" s="295" t="s">
        <v>1487</v>
      </c>
      <c r="K528" s="372">
        <v>0</v>
      </c>
      <c r="L528" s="295">
        <v>4500</v>
      </c>
      <c r="M528" s="295" t="s">
        <v>1485</v>
      </c>
      <c r="N528" s="372">
        <v>2026</v>
      </c>
      <c r="O528" s="309" t="s">
        <v>542</v>
      </c>
      <c r="P528" s="93" t="str">
        <f t="shared" si="8"/>
        <v>I</v>
      </c>
      <c r="Q528" s="93" t="s">
        <v>108</v>
      </c>
      <c r="R528" s="149" t="s">
        <v>1214</v>
      </c>
      <c r="S528" s="152"/>
      <c r="T528" s="189" t="s">
        <v>918</v>
      </c>
      <c r="U528" s="301" t="s">
        <v>2757</v>
      </c>
      <c r="V528" s="302"/>
      <c r="W528" s="306" t="s">
        <v>3348</v>
      </c>
      <c r="X528" s="307" t="s">
        <v>3349</v>
      </c>
      <c r="Y528" s="90">
        <v>10</v>
      </c>
    </row>
    <row r="529" spans="1:25" ht="30.6" customHeight="1" x14ac:dyDescent="0.2">
      <c r="A529" s="90">
        <v>528</v>
      </c>
      <c r="B529" s="115" t="s">
        <v>574</v>
      </c>
      <c r="C529" s="115" t="s">
        <v>594</v>
      </c>
      <c r="D529" s="191" t="s">
        <v>5855</v>
      </c>
      <c r="E529" s="328" t="s">
        <v>4640</v>
      </c>
      <c r="F529" s="290" t="s">
        <v>643</v>
      </c>
      <c r="G529" s="285" t="s">
        <v>595</v>
      </c>
      <c r="H529" s="290" t="s">
        <v>1881</v>
      </c>
      <c r="I529" s="285" t="s">
        <v>546</v>
      </c>
      <c r="J529" s="295" t="s">
        <v>1487</v>
      </c>
      <c r="K529" s="372">
        <v>0</v>
      </c>
      <c r="L529" s="295">
        <v>4200</v>
      </c>
      <c r="M529" s="295" t="s">
        <v>1485</v>
      </c>
      <c r="N529" s="372">
        <v>2026</v>
      </c>
      <c r="O529" s="309" t="s">
        <v>543</v>
      </c>
      <c r="P529" s="93" t="str">
        <f t="shared" si="8"/>
        <v>I</v>
      </c>
      <c r="Q529" s="93" t="s">
        <v>108</v>
      </c>
      <c r="R529" s="149" t="s">
        <v>1214</v>
      </c>
      <c r="S529" s="152"/>
      <c r="T529" s="189" t="s">
        <v>918</v>
      </c>
      <c r="U529" s="301" t="s">
        <v>2757</v>
      </c>
      <c r="V529" s="302"/>
      <c r="W529" s="306" t="s">
        <v>3350</v>
      </c>
      <c r="X529" s="305" t="s">
        <v>3351</v>
      </c>
      <c r="Y529" s="90">
        <v>10</v>
      </c>
    </row>
  </sheetData>
  <sortState ref="A2:Y735">
    <sortCondition ref="E2:E735"/>
  </sortState>
  <hyperlinks>
    <hyperlink ref="W225" r:id="rId1" display="https://www.politicheagricole.it/"/>
    <hyperlink ref="W227" r:id="rId2" display="https://www.politicheagricole.it/"/>
    <hyperlink ref="X124" r:id="rId3" display="http://www.inps.it/"/>
    <hyperlink ref="T126" r:id="rId4"/>
    <hyperlink ref="T25" r:id="rId5"/>
    <hyperlink ref="T6" r:id="rId6"/>
    <hyperlink ref="T5" r:id="rId7"/>
    <hyperlink ref="T4" r:id="rId8"/>
    <hyperlink ref="T54" r:id="rId9"/>
    <hyperlink ref="T171" r:id="rId10"/>
    <hyperlink ref="T182" r:id="rId11"/>
    <hyperlink ref="T172" r:id="rId12"/>
    <hyperlink ref="T178" r:id="rId13"/>
    <hyperlink ref="T157" r:id="rId14"/>
    <hyperlink ref="T197" r:id="rId15"/>
    <hyperlink ref="T192" r:id="rId16"/>
    <hyperlink ref="T212" r:id="rId17"/>
    <hyperlink ref="T207" r:id="rId18" display="Infrastrutture digitali"/>
    <hyperlink ref="T193" r:id="rId19"/>
    <hyperlink ref="T199" r:id="rId20"/>
    <hyperlink ref="T188" r:id="rId21"/>
    <hyperlink ref="T200" r:id="rId22"/>
    <hyperlink ref="T205" r:id="rId23"/>
    <hyperlink ref="T198" r:id="rId24"/>
    <hyperlink ref="T224" r:id="rId25"/>
    <hyperlink ref="T232" r:id="rId26"/>
    <hyperlink ref="T255" r:id="rId27"/>
    <hyperlink ref="T253" r:id="rId28"/>
    <hyperlink ref="T243" r:id="rId29"/>
    <hyperlink ref="T235" r:id="rId30"/>
    <hyperlink ref="T301" r:id="rId31"/>
    <hyperlink ref="T312" r:id="rId32"/>
    <hyperlink ref="T283" r:id="rId33"/>
    <hyperlink ref="T268" r:id="rId34"/>
    <hyperlink ref="T308" r:id="rId35"/>
    <hyperlink ref="T257" r:id="rId36"/>
    <hyperlink ref="T306" r:id="rId37"/>
    <hyperlink ref="T278" r:id="rId38"/>
    <hyperlink ref="T264" r:id="rId39"/>
    <hyperlink ref="T274" r:id="rId40"/>
    <hyperlink ref="T298" r:id="rId41"/>
    <hyperlink ref="T290" r:id="rId42"/>
    <hyperlink ref="T272" r:id="rId43"/>
    <hyperlink ref="T302" r:id="rId44"/>
    <hyperlink ref="T304" r:id="rId45"/>
    <hyperlink ref="T259" r:id="rId46"/>
    <hyperlink ref="T280" r:id="rId47"/>
    <hyperlink ref="T310" r:id="rId48"/>
    <hyperlink ref="T314" r:id="rId49"/>
    <hyperlink ref="T320" r:id="rId50"/>
    <hyperlink ref="T318" r:id="rId51"/>
    <hyperlink ref="T322" r:id="rId52"/>
    <hyperlink ref="T347" r:id="rId53"/>
    <hyperlink ref="T328" r:id="rId54"/>
    <hyperlink ref="T361" r:id="rId55"/>
    <hyperlink ref="T351" r:id="rId56"/>
    <hyperlink ref="T356" r:id="rId57"/>
    <hyperlink ref="T333" r:id="rId58"/>
    <hyperlink ref="T331" r:id="rId59"/>
    <hyperlink ref="T353" r:id="rId60"/>
    <hyperlink ref="T344" r:id="rId61"/>
    <hyperlink ref="T349" r:id="rId62"/>
    <hyperlink ref="T341" r:id="rId63"/>
    <hyperlink ref="T366" r:id="rId64"/>
    <hyperlink ref="T373" r:id="rId65"/>
    <hyperlink ref="T370" r:id="rId66"/>
    <hyperlink ref="T381" r:id="rId67"/>
    <hyperlink ref="T380" r:id="rId68"/>
    <hyperlink ref="T375" r:id="rId69"/>
    <hyperlink ref="T397" r:id="rId70"/>
    <hyperlink ref="T408" r:id="rId71"/>
    <hyperlink ref="T418" r:id="rId72"/>
    <hyperlink ref="T407" r:id="rId73"/>
    <hyperlink ref="T402" r:id="rId74"/>
    <hyperlink ref="T419" r:id="rId75"/>
    <hyperlink ref="T404" r:id="rId76"/>
    <hyperlink ref="T416" r:id="rId77"/>
    <hyperlink ref="T421" r:id="rId78"/>
    <hyperlink ref="T403" r:id="rId79"/>
    <hyperlink ref="T399" r:id="rId80"/>
    <hyperlink ref="T415" r:id="rId81"/>
    <hyperlink ref="T443" r:id="rId82"/>
    <hyperlink ref="T426" r:id="rId83"/>
    <hyperlink ref="T445" r:id="rId84"/>
    <hyperlink ref="T430" r:id="rId85"/>
    <hyperlink ref="T441" r:id="rId86"/>
    <hyperlink ref="T435" r:id="rId87"/>
    <hyperlink ref="T427" r:id="rId88"/>
    <hyperlink ref="T433" r:id="rId89"/>
    <hyperlink ref="T434" r:id="rId90"/>
    <hyperlink ref="T464" r:id="rId91"/>
    <hyperlink ref="T453" r:id="rId92"/>
    <hyperlink ref="T459" r:id="rId93"/>
    <hyperlink ref="T462" r:id="rId94"/>
    <hyperlink ref="T475" r:id="rId95"/>
    <hyperlink ref="T473" r:id="rId96"/>
    <hyperlink ref="T479" r:id="rId97"/>
    <hyperlink ref="T483" r:id="rId98"/>
    <hyperlink ref="T481" r:id="rId99"/>
    <hyperlink ref="T477" r:id="rId100"/>
    <hyperlink ref="T485" r:id="rId101"/>
    <hyperlink ref="T471" r:id="rId102"/>
    <hyperlink ref="T487" r:id="rId103"/>
    <hyperlink ref="T499" r:id="rId104"/>
    <hyperlink ref="T489" r:id="rId105"/>
    <hyperlink ref="T493" r:id="rId106"/>
    <hyperlink ref="T505" r:id="rId107"/>
    <hyperlink ref="T503" r:id="rId108"/>
    <hyperlink ref="T516" r:id="rId109"/>
    <hyperlink ref="T523" r:id="rId110"/>
    <hyperlink ref="T514" r:id="rId111"/>
    <hyperlink ref="T522" r:id="rId112"/>
    <hyperlink ref="T512" r:id="rId113"/>
    <hyperlink ref="T33" r:id="rId114"/>
    <hyperlink ref="T153" r:id="rId115"/>
    <hyperlink ref="T149" r:id="rId116"/>
    <hyperlink ref="T55" r:id="rId117"/>
    <hyperlink ref="T183" r:id="rId118"/>
    <hyperlink ref="T201" r:id="rId119"/>
    <hyperlink ref="T111:T112" r:id="rId120" display="Caput Mundi. Next Generation EU per grandi eventi turistici"/>
    <hyperlink ref="T11" r:id="rId121" display="Fondi integrati per la competitività delle imprese turistiche"/>
    <hyperlink ref="T203" r:id="rId122"/>
    <hyperlink ref="T204" r:id="rId123"/>
    <hyperlink ref="T206" r:id="rId124"/>
    <hyperlink ref="T202" r:id="rId125"/>
    <hyperlink ref="T231" r:id="rId126"/>
    <hyperlink ref="T233" r:id="rId127"/>
    <hyperlink ref="T256" r:id="rId128"/>
    <hyperlink ref="T229" r:id="rId129"/>
    <hyperlink ref="T254" r:id="rId130" display="Sistema di certificazione della parità di genere"/>
    <hyperlink ref="T69" r:id="rId131" display="Parco Agrisolare"/>
    <hyperlink ref="T123:T130" r:id="rId132" display="Progetti “faro” di economia circolare"/>
    <hyperlink ref="T131:T137" r:id="rId133" display="Realizzazione nuovi impianti di gestione rifiuti e ammodernamento di impianti esistenti"/>
    <hyperlink ref="T313" r:id="rId134"/>
    <hyperlink ref="T145:T149" r:id="rId135" display="Installazione di infrastrutture di ricarica elettrica"/>
    <hyperlink ref="T269" r:id="rId136"/>
    <hyperlink ref="T309" r:id="rId137"/>
    <hyperlink ref="T258" r:id="rId138"/>
    <hyperlink ref="T307" r:id="rId139"/>
    <hyperlink ref="T279" r:id="rId140"/>
    <hyperlink ref="T20:T21" r:id="rId141" display="Rafforzamento smart grid"/>
    <hyperlink ref="T275" r:id="rId142"/>
    <hyperlink ref="T27:T28" r:id="rId143" display="Rinnovo flotte bus e treni verdi"/>
    <hyperlink ref="T270" r:id="rId144"/>
    <hyperlink ref="T273" r:id="rId145"/>
    <hyperlink ref="T271" r:id="rId146"/>
    <hyperlink ref="T303" r:id="rId147"/>
    <hyperlink ref="T305" r:id="rId148"/>
    <hyperlink ref="T37:T38" r:id="rId149" display="Sviluppo biometano"/>
    <hyperlink ref="T40:T100" r:id="rId150" display="Sviluppo trasporto rapido di massa"/>
    <hyperlink ref="T311" r:id="rId151"/>
    <hyperlink ref="T54:T55" r:id="rId152" display="Ecobonus e Sismabonus fino al 110% per l'efficienza energetica e la sicurezza degli edifici"/>
    <hyperlink ref="T323" r:id="rId153"/>
    <hyperlink ref="T348" r:id="rId154"/>
    <hyperlink ref="T329" r:id="rId155"/>
    <hyperlink ref="T67:T69" r:id="rId156" display="Interventi per la resilienza, la valorizzazione del territorio e l'efficienza energetica dei Comuni"/>
    <hyperlink ref="T71" r:id="rId157" display="Investimenti in fognatura e depurazione"/>
    <hyperlink ref="T352" r:id="rId158"/>
    <hyperlink ref="T75:T78" r:id="rId159" display="Investimenti nella resilienza dell'agro-sistema irriguo per una migliore gestione delle risorse idriche"/>
    <hyperlink ref="T83:T84" r:id="rId160" display="Riduzione delle perdite nelle reti di distribuzione dell'acqua, compresa la digitalizzazione e il monitoraggio delle reti"/>
    <hyperlink ref="T86:T87" r:id="rId161" display="Rinaturazione dell’area del Po"/>
    <hyperlink ref="T90:T100" r:id="rId162" display="Tutela e valorizzazione del verde urbano ed extraurbano"/>
    <hyperlink ref="T100:T166" r:id="rId163" display="Collegamenti ferroviari ad Alta Velocità verso il Sud per passeggeri e merci"/>
    <hyperlink ref="T374" r:id="rId164"/>
    <hyperlink ref="T170:T171" r:id="rId165" display="Linee ferroviarie ad alta velocità"/>
    <hyperlink ref="T383" r:id="rId166"/>
    <hyperlink ref="T379" r:id="rId167"/>
    <hyperlink ref="T178:T179" r:id="rId168" display="Sviluppo del sistema europeo di gestione del trasporto ferroviario (ERTMS)"/>
    <hyperlink ref="T392" r:id="rId169"/>
    <hyperlink ref="T394" r:id="rId170"/>
    <hyperlink ref="T196:T197" r:id="rId171" display="Borse di studio per l'accesso all'università"/>
    <hyperlink ref="T420" r:id="rId172"/>
    <hyperlink ref="T412" r:id="rId173"/>
    <hyperlink ref="T417" r:id="rId174"/>
    <hyperlink ref="T446" r:id="rId175"/>
    <hyperlink ref="T222:T231" r:id="rId176" display="Fondo per il Programma Nazionale Ricerca (PNR) e progetti di Ricerca di Significativo Interesse Nazionale (PRIN)"/>
    <hyperlink ref="T442" r:id="rId177"/>
    <hyperlink ref="T236:T238" r:id="rId178" display="IPCEI "/>
    <hyperlink ref="T242:T243" r:id="rId179" display="Potenziamento ed estensione tematica e territoriale dei centri di trasferimento tecnologico per segmenti di industria"/>
    <hyperlink ref="T444" r:id="rId180"/>
    <hyperlink ref="T250" r:id="rId181" display="Creazione di imprese femminili"/>
    <hyperlink ref="T454" r:id="rId182"/>
    <hyperlink ref="T476" r:id="rId183"/>
    <hyperlink ref="T474" r:id="rId184"/>
    <hyperlink ref="T480" r:id="rId185"/>
    <hyperlink ref="T484" r:id="rId186"/>
    <hyperlink ref="T478" r:id="rId187"/>
    <hyperlink ref="T486" r:id="rId188"/>
    <hyperlink ref="T472" r:id="rId189"/>
    <hyperlink ref="T488" r:id="rId190"/>
    <hyperlink ref="T501" r:id="rId191"/>
    <hyperlink ref="T497" r:id="rId192"/>
    <hyperlink ref="T294:T295" r:id="rId193" display="Valorizzazione dei beni confiscati alle mafie"/>
    <hyperlink ref="T260:T303" r:id="rId194" display="Casa come primo luogo di cura, assistenza domiciliare e telemedicina"/>
    <hyperlink ref="T504" r:id="rId195"/>
    <hyperlink ref="T311:T313" r:id="rId196" display="Ammodernamento tecnologico degli ospedali"/>
    <hyperlink ref="T263:T264" r:id="rId197" display="Rafforzamento dell'infrastruttura tecnologica e degli strumenti per la raccolta, l'elaborazione, l'analisi dei dati e la simulazione"/>
    <hyperlink ref="T314:T315" r:id="rId198" display="Sviluppo delle competenze tecnico-professionali, digitali e manageriali del personale del sistema sanitario"/>
    <hyperlink ref="T43" r:id="rId199"/>
    <hyperlink ref="T51" r:id="rId200"/>
    <hyperlink ref="T34" r:id="rId201"/>
    <hyperlink ref="T57" r:id="rId202"/>
    <hyperlink ref="T68" r:id="rId203"/>
    <hyperlink ref="T67" r:id="rId204"/>
    <hyperlink ref="T66" r:id="rId205"/>
    <hyperlink ref="T65" r:id="rId206"/>
    <hyperlink ref="T338:T340" r:id="rId207" display="Interventi per la resilienza, la valorizzazione del territorio e l'efficienza energetica dei Comuni"/>
    <hyperlink ref="T337" r:id="rId208"/>
  </hyperlinks>
  <pageMargins left="0.7" right="0.7" top="0.75" bottom="0.75" header="0.3" footer="0.3"/>
  <pageSetup paperSize="9" orientation="portrait" r:id="rId209"/>
  <drawing r:id="rId2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207"/>
  <sheetViews>
    <sheetView workbookViewId="0">
      <selection activeCell="F199" sqref="F199"/>
    </sheetView>
  </sheetViews>
  <sheetFormatPr defaultRowHeight="12.75" x14ac:dyDescent="0.2"/>
  <cols>
    <col min="1" max="1" width="5" style="510" customWidth="1"/>
    <col min="2" max="2" width="5.33203125" style="510" customWidth="1"/>
    <col min="3" max="3" width="7.33203125" style="510" customWidth="1"/>
    <col min="4" max="4" width="15.33203125" style="510" bestFit="1" customWidth="1"/>
    <col min="5" max="5" width="14" style="510" bestFit="1" customWidth="1"/>
    <col min="6" max="6" width="17.1640625" style="510" customWidth="1"/>
    <col min="7" max="7" width="11" style="510" customWidth="1"/>
    <col min="8" max="8" width="19.83203125" style="510" customWidth="1"/>
    <col min="9" max="9" width="21.33203125" style="510" customWidth="1"/>
    <col min="10" max="10" width="11.1640625" style="510" customWidth="1"/>
    <col min="11" max="11" width="11.6640625" style="510" customWidth="1"/>
    <col min="12" max="12" width="11.33203125" style="510" customWidth="1"/>
    <col min="13" max="13" width="9" style="510" customWidth="1"/>
    <col min="14" max="14" width="7.83203125" style="510" customWidth="1"/>
    <col min="15" max="15" width="5.5" style="510" customWidth="1"/>
    <col min="16" max="16" width="5.83203125" style="510" customWidth="1"/>
    <col min="17" max="17" width="7.5" style="510" customWidth="1"/>
    <col min="18" max="18" width="6" style="510" customWidth="1"/>
    <col min="19" max="19" width="21.83203125" style="510" customWidth="1"/>
  </cols>
  <sheetData>
    <row r="1" spans="1:19" ht="156.75" x14ac:dyDescent="0.2">
      <c r="A1" s="118" t="s">
        <v>597</v>
      </c>
      <c r="B1" s="118" t="s">
        <v>564</v>
      </c>
      <c r="C1" s="118" t="s">
        <v>565</v>
      </c>
      <c r="D1" s="118" t="s">
        <v>5126</v>
      </c>
      <c r="E1" s="86" t="s">
        <v>0</v>
      </c>
      <c r="F1" s="87" t="s">
        <v>1</v>
      </c>
      <c r="G1" s="555" t="s">
        <v>5129</v>
      </c>
      <c r="H1" s="88" t="s">
        <v>3</v>
      </c>
      <c r="I1" s="89" t="s">
        <v>71</v>
      </c>
      <c r="J1" s="76" t="s">
        <v>72</v>
      </c>
      <c r="K1" s="76" t="s">
        <v>73</v>
      </c>
      <c r="L1" s="76" t="s">
        <v>74</v>
      </c>
      <c r="M1" s="76" t="s">
        <v>5</v>
      </c>
      <c r="N1" s="77" t="s">
        <v>6</v>
      </c>
      <c r="O1" s="77" t="s">
        <v>1925</v>
      </c>
      <c r="P1" s="77" t="s">
        <v>273</v>
      </c>
      <c r="Q1" s="135" t="s">
        <v>1211</v>
      </c>
      <c r="R1" s="136" t="s">
        <v>1238</v>
      </c>
      <c r="S1" s="137" t="s">
        <v>1296</v>
      </c>
    </row>
    <row r="2" spans="1:19" ht="24.95" hidden="1" customHeight="1" x14ac:dyDescent="0.2">
      <c r="A2" s="90">
        <v>1</v>
      </c>
      <c r="B2" s="3" t="s">
        <v>566</v>
      </c>
      <c r="C2" s="3" t="s">
        <v>567</v>
      </c>
      <c r="D2" s="191" t="s">
        <v>5585</v>
      </c>
      <c r="E2" s="424" t="s">
        <v>4150</v>
      </c>
      <c r="F2" s="428" t="s">
        <v>3939</v>
      </c>
      <c r="G2" s="435" t="s">
        <v>3814</v>
      </c>
      <c r="H2" s="428" t="s">
        <v>3857</v>
      </c>
      <c r="I2" s="436"/>
      <c r="J2" s="436"/>
      <c r="K2" s="436"/>
      <c r="L2" s="436"/>
      <c r="M2" s="451" t="s">
        <v>1508</v>
      </c>
      <c r="N2" s="456">
        <v>2022</v>
      </c>
      <c r="O2" s="93" t="str">
        <f>LEFT(F2,1)</f>
        <v>I</v>
      </c>
      <c r="P2" s="90" t="s">
        <v>75</v>
      </c>
      <c r="Q2" s="49" t="s">
        <v>1226</v>
      </c>
      <c r="R2" s="138"/>
      <c r="S2" s="189" t="s">
        <v>774</v>
      </c>
    </row>
    <row r="3" spans="1:19" ht="24.95" hidden="1" customHeight="1" x14ac:dyDescent="0.2">
      <c r="A3" s="90">
        <v>2</v>
      </c>
      <c r="B3" s="3" t="s">
        <v>566</v>
      </c>
      <c r="C3" s="3" t="s">
        <v>567</v>
      </c>
      <c r="D3" s="191" t="s">
        <v>5587</v>
      </c>
      <c r="E3" s="424" t="s">
        <v>4151</v>
      </c>
      <c r="F3" s="428" t="s">
        <v>3939</v>
      </c>
      <c r="G3" s="435" t="s">
        <v>3814</v>
      </c>
      <c r="H3" s="428" t="s">
        <v>3857</v>
      </c>
      <c r="I3" s="436"/>
      <c r="J3" s="436"/>
      <c r="K3" s="436"/>
      <c r="L3" s="436"/>
      <c r="M3" s="451" t="s">
        <v>1488</v>
      </c>
      <c r="N3" s="456">
        <v>2022</v>
      </c>
      <c r="O3" s="93" t="str">
        <f>LEFT(F3,1)</f>
        <v>I</v>
      </c>
      <c r="P3" s="90" t="s">
        <v>75</v>
      </c>
      <c r="Q3" s="49" t="s">
        <v>1226</v>
      </c>
      <c r="R3" s="138"/>
      <c r="S3" s="189" t="s">
        <v>772</v>
      </c>
    </row>
    <row r="4" spans="1:19" ht="24.95" hidden="1" customHeight="1" x14ac:dyDescent="0.2">
      <c r="A4" s="90">
        <v>3</v>
      </c>
      <c r="B4" s="3" t="s">
        <v>566</v>
      </c>
      <c r="C4" s="3" t="s">
        <v>567</v>
      </c>
      <c r="D4" s="191" t="s">
        <v>5585</v>
      </c>
      <c r="E4" s="424" t="s">
        <v>4167</v>
      </c>
      <c r="F4" s="428" t="s">
        <v>3939</v>
      </c>
      <c r="G4" s="435" t="s">
        <v>3814</v>
      </c>
      <c r="H4" s="428" t="s">
        <v>3857</v>
      </c>
      <c r="I4" s="436"/>
      <c r="J4" s="436"/>
      <c r="K4" s="436"/>
      <c r="L4" s="436"/>
      <c r="M4" s="451" t="s">
        <v>1485</v>
      </c>
      <c r="N4" s="456">
        <v>2025</v>
      </c>
      <c r="O4" s="93" t="str">
        <f>LEFT(F4,1)</f>
        <v>I</v>
      </c>
      <c r="P4" s="90" t="s">
        <v>75</v>
      </c>
      <c r="Q4" s="49" t="s">
        <v>1226</v>
      </c>
      <c r="R4" s="138"/>
      <c r="S4" s="189" t="s">
        <v>774</v>
      </c>
    </row>
    <row r="5" spans="1:19" ht="24.95" hidden="1" customHeight="1" x14ac:dyDescent="0.2">
      <c r="A5" s="90">
        <v>4</v>
      </c>
      <c r="B5" s="3" t="s">
        <v>566</v>
      </c>
      <c r="C5" s="3" t="s">
        <v>567</v>
      </c>
      <c r="D5" s="191" t="s">
        <v>5587</v>
      </c>
      <c r="E5" s="424" t="s">
        <v>4168</v>
      </c>
      <c r="F5" s="428" t="s">
        <v>3939</v>
      </c>
      <c r="G5" s="435" t="s">
        <v>3814</v>
      </c>
      <c r="H5" s="428" t="s">
        <v>3857</v>
      </c>
      <c r="I5" s="436"/>
      <c r="J5" s="436"/>
      <c r="K5" s="436"/>
      <c r="L5" s="436"/>
      <c r="M5" s="451" t="s">
        <v>1485</v>
      </c>
      <c r="N5" s="456">
        <v>2025</v>
      </c>
      <c r="O5" s="93" t="str">
        <f>LEFT(F5,1)</f>
        <v>I</v>
      </c>
      <c r="P5" s="90" t="s">
        <v>75</v>
      </c>
      <c r="Q5" s="49" t="s">
        <v>1226</v>
      </c>
      <c r="R5" s="138"/>
      <c r="S5" s="189" t="s">
        <v>772</v>
      </c>
    </row>
    <row r="6" spans="1:19" ht="24.95" hidden="1" customHeight="1" x14ac:dyDescent="0.2">
      <c r="A6" s="90">
        <v>5</v>
      </c>
      <c r="B6" s="3" t="s">
        <v>566</v>
      </c>
      <c r="C6" s="3" t="s">
        <v>567</v>
      </c>
      <c r="D6" s="191" t="s">
        <v>5619</v>
      </c>
      <c r="E6" s="424" t="s">
        <v>3600</v>
      </c>
      <c r="F6" s="432" t="s">
        <v>3753</v>
      </c>
      <c r="G6" s="435" t="s">
        <v>3814</v>
      </c>
      <c r="H6" s="428" t="s">
        <v>3754</v>
      </c>
      <c r="I6" s="436"/>
      <c r="J6" s="436"/>
      <c r="K6" s="436"/>
      <c r="L6" s="436"/>
      <c r="M6" s="451" t="s">
        <v>1488</v>
      </c>
      <c r="N6" s="456">
        <v>2023</v>
      </c>
      <c r="O6" s="93" t="s">
        <v>3503</v>
      </c>
      <c r="P6" s="90" t="s">
        <v>75</v>
      </c>
      <c r="Q6" s="298"/>
      <c r="R6" s="298"/>
    </row>
    <row r="7" spans="1:19" ht="24.95" hidden="1" customHeight="1" x14ac:dyDescent="0.2">
      <c r="A7" s="90">
        <v>6</v>
      </c>
      <c r="B7" s="3" t="s">
        <v>566</v>
      </c>
      <c r="C7" s="3" t="s">
        <v>567</v>
      </c>
      <c r="D7" s="191" t="s">
        <v>5619</v>
      </c>
      <c r="E7" s="424" t="s">
        <v>3600</v>
      </c>
      <c r="F7" s="432" t="s">
        <v>3753</v>
      </c>
      <c r="G7" s="435" t="s">
        <v>3814</v>
      </c>
      <c r="H7" s="428" t="s">
        <v>3754</v>
      </c>
      <c r="I7" s="435"/>
      <c r="J7" s="435"/>
      <c r="K7" s="435"/>
      <c r="L7" s="435"/>
      <c r="M7" s="451" t="s">
        <v>1488</v>
      </c>
      <c r="N7" s="456">
        <v>2024</v>
      </c>
      <c r="O7" s="93" t="s">
        <v>3503</v>
      </c>
      <c r="P7" s="90" t="s">
        <v>75</v>
      </c>
      <c r="Q7" s="298"/>
      <c r="R7" s="298"/>
    </row>
    <row r="8" spans="1:19" ht="24.95" hidden="1" customHeight="1" x14ac:dyDescent="0.2">
      <c r="A8" s="90">
        <v>7</v>
      </c>
      <c r="B8" s="3" t="s">
        <v>566</v>
      </c>
      <c r="C8" s="3" t="s">
        <v>567</v>
      </c>
      <c r="D8" s="191" t="s">
        <v>5619</v>
      </c>
      <c r="E8" s="424" t="s">
        <v>3600</v>
      </c>
      <c r="F8" s="432" t="s">
        <v>3753</v>
      </c>
      <c r="G8" s="435" t="s">
        <v>3814</v>
      </c>
      <c r="H8" s="428" t="s">
        <v>3754</v>
      </c>
      <c r="I8" s="436"/>
      <c r="J8" s="436"/>
      <c r="K8" s="436"/>
      <c r="L8" s="436"/>
      <c r="M8" s="451" t="s">
        <v>1488</v>
      </c>
      <c r="N8" s="456">
        <v>2025</v>
      </c>
      <c r="O8" s="93" t="s">
        <v>3503</v>
      </c>
      <c r="P8" s="90" t="s">
        <v>75</v>
      </c>
      <c r="Q8" s="298"/>
      <c r="R8" s="298"/>
    </row>
    <row r="9" spans="1:19" ht="24.95" hidden="1" customHeight="1" x14ac:dyDescent="0.2">
      <c r="A9" s="90">
        <v>8</v>
      </c>
      <c r="B9" s="3" t="s">
        <v>566</v>
      </c>
      <c r="C9" s="3" t="s">
        <v>567</v>
      </c>
      <c r="D9" s="191" t="s">
        <v>5619</v>
      </c>
      <c r="E9" s="424" t="s">
        <v>4190</v>
      </c>
      <c r="F9" s="428" t="s">
        <v>3941</v>
      </c>
      <c r="G9" s="435" t="s">
        <v>3814</v>
      </c>
      <c r="H9" s="428" t="s">
        <v>3876</v>
      </c>
      <c r="I9" s="436"/>
      <c r="J9" s="435" t="s">
        <v>4654</v>
      </c>
      <c r="K9" s="436"/>
      <c r="L9" s="436"/>
      <c r="M9" s="451" t="s">
        <v>1488</v>
      </c>
      <c r="N9" s="456">
        <v>2021</v>
      </c>
      <c r="O9" s="93" t="s">
        <v>3503</v>
      </c>
      <c r="P9" s="90" t="s">
        <v>75</v>
      </c>
      <c r="Q9" s="298"/>
      <c r="R9" s="298"/>
    </row>
    <row r="10" spans="1:19" ht="24.95" hidden="1" customHeight="1" x14ac:dyDescent="0.2">
      <c r="A10" s="90">
        <v>9</v>
      </c>
      <c r="B10" s="3" t="s">
        <v>566</v>
      </c>
      <c r="C10" s="3" t="s">
        <v>567</v>
      </c>
      <c r="D10" s="191" t="s">
        <v>5619</v>
      </c>
      <c r="E10" s="424" t="s">
        <v>4190</v>
      </c>
      <c r="F10" s="428" t="s">
        <v>3941</v>
      </c>
      <c r="G10" s="435" t="s">
        <v>3814</v>
      </c>
      <c r="H10" s="428" t="s">
        <v>4045</v>
      </c>
      <c r="I10" s="436"/>
      <c r="J10" s="435" t="s">
        <v>4654</v>
      </c>
      <c r="K10" s="436"/>
      <c r="L10" s="436"/>
      <c r="M10" s="451" t="s">
        <v>1488</v>
      </c>
      <c r="N10" s="456">
        <v>2022</v>
      </c>
      <c r="O10" s="93" t="s">
        <v>3503</v>
      </c>
      <c r="P10" s="90" t="s">
        <v>75</v>
      </c>
      <c r="Q10" s="298"/>
      <c r="R10" s="298"/>
    </row>
    <row r="11" spans="1:19" ht="24.95" hidden="1" customHeight="1" x14ac:dyDescent="0.2">
      <c r="A11" s="90">
        <v>10</v>
      </c>
      <c r="B11" s="3" t="s">
        <v>566</v>
      </c>
      <c r="C11" s="3" t="s">
        <v>567</v>
      </c>
      <c r="D11" s="191" t="s">
        <v>5619</v>
      </c>
      <c r="E11" s="424" t="s">
        <v>4190</v>
      </c>
      <c r="F11" s="428" t="s">
        <v>3941</v>
      </c>
      <c r="G11" s="435" t="s">
        <v>3814</v>
      </c>
      <c r="H11" s="428" t="s">
        <v>4046</v>
      </c>
      <c r="I11" s="436"/>
      <c r="J11" s="435" t="s">
        <v>4654</v>
      </c>
      <c r="K11" s="436"/>
      <c r="L11" s="436"/>
      <c r="M11" s="451" t="s">
        <v>1488</v>
      </c>
      <c r="N11" s="456">
        <v>2023</v>
      </c>
      <c r="O11" s="93" t="s">
        <v>3503</v>
      </c>
      <c r="P11" s="90" t="s">
        <v>75</v>
      </c>
      <c r="Q11" s="298"/>
      <c r="R11" s="298"/>
    </row>
    <row r="12" spans="1:19" ht="24.95" hidden="1" customHeight="1" x14ac:dyDescent="0.2">
      <c r="A12" s="90">
        <v>11</v>
      </c>
      <c r="B12" s="3" t="s">
        <v>566</v>
      </c>
      <c r="C12" s="3" t="s">
        <v>567</v>
      </c>
      <c r="D12" s="191" t="s">
        <v>5619</v>
      </c>
      <c r="E12" s="424" t="s">
        <v>4190</v>
      </c>
      <c r="F12" s="428" t="s">
        <v>3941</v>
      </c>
      <c r="G12" s="435" t="s">
        <v>3814</v>
      </c>
      <c r="H12" s="428" t="s">
        <v>4047</v>
      </c>
      <c r="I12" s="436"/>
      <c r="J12" s="435" t="s">
        <v>4654</v>
      </c>
      <c r="K12" s="436"/>
      <c r="L12" s="436"/>
      <c r="M12" s="451" t="s">
        <v>1488</v>
      </c>
      <c r="N12" s="456">
        <v>2024</v>
      </c>
      <c r="O12" s="93" t="s">
        <v>3503</v>
      </c>
      <c r="P12" s="90" t="s">
        <v>75</v>
      </c>
      <c r="Q12" s="298"/>
      <c r="R12" s="298"/>
    </row>
    <row r="13" spans="1:19" ht="24.95" hidden="1" customHeight="1" x14ac:dyDescent="0.2">
      <c r="A13" s="90">
        <v>12</v>
      </c>
      <c r="B13" s="3" t="s">
        <v>566</v>
      </c>
      <c r="C13" s="3" t="s">
        <v>567</v>
      </c>
      <c r="D13" s="191" t="s">
        <v>5620</v>
      </c>
      <c r="E13" s="424" t="s">
        <v>4191</v>
      </c>
      <c r="F13" s="428" t="s">
        <v>3941</v>
      </c>
      <c r="G13" s="435" t="s">
        <v>3814</v>
      </c>
      <c r="H13" s="428" t="s">
        <v>3876</v>
      </c>
      <c r="I13" s="436"/>
      <c r="J13" s="435" t="s">
        <v>4654</v>
      </c>
      <c r="K13" s="436"/>
      <c r="L13" s="436"/>
      <c r="M13" s="451" t="s">
        <v>1488</v>
      </c>
      <c r="N13" s="456">
        <v>2021</v>
      </c>
      <c r="O13" s="93" t="s">
        <v>3503</v>
      </c>
      <c r="P13" s="90" t="s">
        <v>75</v>
      </c>
      <c r="Q13" s="298"/>
      <c r="R13" s="298"/>
    </row>
    <row r="14" spans="1:19" ht="24.95" hidden="1" customHeight="1" x14ac:dyDescent="0.2">
      <c r="A14" s="90">
        <v>13</v>
      </c>
      <c r="B14" s="3" t="s">
        <v>566</v>
      </c>
      <c r="C14" s="3" t="s">
        <v>567</v>
      </c>
      <c r="D14" s="191" t="s">
        <v>5620</v>
      </c>
      <c r="E14" s="424" t="s">
        <v>4191</v>
      </c>
      <c r="F14" s="428" t="s">
        <v>3941</v>
      </c>
      <c r="G14" s="435" t="s">
        <v>3814</v>
      </c>
      <c r="H14" s="428" t="s">
        <v>3876</v>
      </c>
      <c r="I14" s="436"/>
      <c r="J14" s="435" t="s">
        <v>4654</v>
      </c>
      <c r="K14" s="436"/>
      <c r="L14" s="436"/>
      <c r="M14" s="451" t="s">
        <v>1488</v>
      </c>
      <c r="N14" s="456">
        <v>2022</v>
      </c>
      <c r="O14" s="93" t="s">
        <v>3503</v>
      </c>
      <c r="P14" s="90" t="s">
        <v>75</v>
      </c>
      <c r="Q14" s="298"/>
      <c r="R14" s="298"/>
    </row>
    <row r="15" spans="1:19" ht="24.95" hidden="1" customHeight="1" x14ac:dyDescent="0.2">
      <c r="A15" s="90">
        <v>14</v>
      </c>
      <c r="B15" s="3" t="s">
        <v>566</v>
      </c>
      <c r="C15" s="3" t="s">
        <v>567</v>
      </c>
      <c r="D15" s="191" t="s">
        <v>5620</v>
      </c>
      <c r="E15" s="424" t="s">
        <v>4191</v>
      </c>
      <c r="F15" s="428" t="s">
        <v>3941</v>
      </c>
      <c r="G15" s="435" t="s">
        <v>3814</v>
      </c>
      <c r="H15" s="428" t="s">
        <v>3876</v>
      </c>
      <c r="I15" s="436"/>
      <c r="J15" s="435" t="s">
        <v>4654</v>
      </c>
      <c r="K15" s="436"/>
      <c r="L15" s="436"/>
      <c r="M15" s="451" t="s">
        <v>1488</v>
      </c>
      <c r="N15" s="456">
        <v>2023</v>
      </c>
      <c r="O15" s="93" t="s">
        <v>3503</v>
      </c>
      <c r="P15" s="90" t="s">
        <v>75</v>
      </c>
      <c r="Q15" s="298"/>
      <c r="R15" s="298"/>
    </row>
    <row r="16" spans="1:19" ht="24.95" hidden="1" customHeight="1" x14ac:dyDescent="0.2">
      <c r="A16" s="90">
        <v>15</v>
      </c>
      <c r="B16" s="3" t="s">
        <v>566</v>
      </c>
      <c r="C16" s="3" t="s">
        <v>567</v>
      </c>
      <c r="D16" s="191" t="s">
        <v>5620</v>
      </c>
      <c r="E16" s="424" t="s">
        <v>4191</v>
      </c>
      <c r="F16" s="428" t="s">
        <v>3941</v>
      </c>
      <c r="G16" s="435" t="s">
        <v>3814</v>
      </c>
      <c r="H16" s="428" t="s">
        <v>3876</v>
      </c>
      <c r="I16" s="436"/>
      <c r="J16" s="435" t="s">
        <v>4654</v>
      </c>
      <c r="K16" s="436"/>
      <c r="L16" s="436"/>
      <c r="M16" s="451" t="s">
        <v>1488</v>
      </c>
      <c r="N16" s="456">
        <v>2024</v>
      </c>
      <c r="O16" s="93" t="s">
        <v>3503</v>
      </c>
      <c r="P16" s="90" t="s">
        <v>75</v>
      </c>
      <c r="Q16" s="298"/>
      <c r="R16" s="298"/>
    </row>
    <row r="17" spans="1:19" ht="24.95" hidden="1" customHeight="1" x14ac:dyDescent="0.2">
      <c r="A17" s="90">
        <v>16</v>
      </c>
      <c r="B17" s="3" t="s">
        <v>566</v>
      </c>
      <c r="C17" s="3" t="s">
        <v>567</v>
      </c>
      <c r="D17" s="191" t="s">
        <v>5620</v>
      </c>
      <c r="E17" s="424" t="s">
        <v>4191</v>
      </c>
      <c r="F17" s="428" t="s">
        <v>3941</v>
      </c>
      <c r="G17" s="435" t="s">
        <v>3814</v>
      </c>
      <c r="H17" s="428" t="s">
        <v>3876</v>
      </c>
      <c r="I17" s="436"/>
      <c r="J17" s="435" t="s">
        <v>4654</v>
      </c>
      <c r="K17" s="436"/>
      <c r="L17" s="436"/>
      <c r="M17" s="451" t="s">
        <v>1488</v>
      </c>
      <c r="N17" s="456">
        <v>2025</v>
      </c>
      <c r="O17" s="93" t="s">
        <v>3503</v>
      </c>
      <c r="P17" s="90" t="s">
        <v>75</v>
      </c>
      <c r="Q17" s="298"/>
      <c r="R17" s="298"/>
    </row>
    <row r="18" spans="1:19" ht="24.95" hidden="1" customHeight="1" x14ac:dyDescent="0.2">
      <c r="A18" s="90">
        <v>17</v>
      </c>
      <c r="B18" s="3" t="s">
        <v>566</v>
      </c>
      <c r="C18" s="3" t="s">
        <v>567</v>
      </c>
      <c r="D18" s="191" t="s">
        <v>5619</v>
      </c>
      <c r="E18" s="424" t="s">
        <v>4192</v>
      </c>
      <c r="F18" s="428" t="s">
        <v>3942</v>
      </c>
      <c r="G18" s="435" t="s">
        <v>3814</v>
      </c>
      <c r="H18" s="428" t="s">
        <v>3763</v>
      </c>
      <c r="I18" s="436"/>
      <c r="J18" s="435" t="s">
        <v>4654</v>
      </c>
      <c r="K18" s="436"/>
      <c r="L18" s="436"/>
      <c r="M18" s="451" t="s">
        <v>1488</v>
      </c>
      <c r="N18" s="456">
        <v>2021</v>
      </c>
      <c r="O18" s="93" t="s">
        <v>3503</v>
      </c>
      <c r="P18" s="90" t="s">
        <v>75</v>
      </c>
      <c r="Q18" s="298"/>
      <c r="R18" s="298"/>
    </row>
    <row r="19" spans="1:19" ht="24.95" hidden="1" customHeight="1" x14ac:dyDescent="0.2">
      <c r="A19" s="90">
        <v>18</v>
      </c>
      <c r="B19" s="3" t="s">
        <v>566</v>
      </c>
      <c r="C19" s="3" t="s">
        <v>567</v>
      </c>
      <c r="D19" s="191" t="s">
        <v>5619</v>
      </c>
      <c r="E19" s="424" t="s">
        <v>4192</v>
      </c>
      <c r="F19" s="428" t="s">
        <v>3942</v>
      </c>
      <c r="G19" s="435" t="s">
        <v>3814</v>
      </c>
      <c r="H19" s="428" t="s">
        <v>3761</v>
      </c>
      <c r="I19" s="436"/>
      <c r="J19" s="435" t="s">
        <v>4654</v>
      </c>
      <c r="K19" s="436"/>
      <c r="L19" s="436"/>
      <c r="M19" s="451" t="s">
        <v>1488</v>
      </c>
      <c r="N19" s="456">
        <v>2022</v>
      </c>
      <c r="O19" s="93" t="s">
        <v>3503</v>
      </c>
      <c r="P19" s="90" t="s">
        <v>75</v>
      </c>
      <c r="Q19" s="298"/>
      <c r="R19" s="298"/>
    </row>
    <row r="20" spans="1:19" ht="24.95" hidden="1" customHeight="1" x14ac:dyDescent="0.2">
      <c r="A20" s="90">
        <v>19</v>
      </c>
      <c r="B20" s="3" t="s">
        <v>566</v>
      </c>
      <c r="C20" s="3" t="s">
        <v>567</v>
      </c>
      <c r="D20" s="191" t="s">
        <v>5619</v>
      </c>
      <c r="E20" s="424" t="s">
        <v>4192</v>
      </c>
      <c r="F20" s="428" t="s">
        <v>3942</v>
      </c>
      <c r="G20" s="435" t="s">
        <v>3814</v>
      </c>
      <c r="H20" s="428" t="s">
        <v>3761</v>
      </c>
      <c r="I20" s="436"/>
      <c r="J20" s="435" t="s">
        <v>4654</v>
      </c>
      <c r="K20" s="436"/>
      <c r="L20" s="436"/>
      <c r="M20" s="451" t="s">
        <v>1488</v>
      </c>
      <c r="N20" s="456">
        <v>2023</v>
      </c>
      <c r="O20" s="93" t="s">
        <v>3503</v>
      </c>
      <c r="P20" s="90" t="s">
        <v>75</v>
      </c>
      <c r="Q20" s="298"/>
      <c r="R20" s="298"/>
    </row>
    <row r="21" spans="1:19" ht="24.95" hidden="1" customHeight="1" x14ac:dyDescent="0.2">
      <c r="A21" s="90">
        <v>20</v>
      </c>
      <c r="B21" s="3" t="s">
        <v>566</v>
      </c>
      <c r="C21" s="3" t="s">
        <v>567</v>
      </c>
      <c r="D21" s="191" t="s">
        <v>5619</v>
      </c>
      <c r="E21" s="424" t="s">
        <v>4192</v>
      </c>
      <c r="F21" s="428" t="s">
        <v>3942</v>
      </c>
      <c r="G21" s="435" t="s">
        <v>3814</v>
      </c>
      <c r="H21" s="428" t="s">
        <v>3761</v>
      </c>
      <c r="I21" s="436"/>
      <c r="J21" s="435" t="s">
        <v>4654</v>
      </c>
      <c r="K21" s="436"/>
      <c r="L21" s="436"/>
      <c r="M21" s="451" t="s">
        <v>1488</v>
      </c>
      <c r="N21" s="456">
        <v>2024</v>
      </c>
      <c r="O21" s="93" t="s">
        <v>3503</v>
      </c>
      <c r="P21" s="90" t="s">
        <v>75</v>
      </c>
      <c r="Q21" s="298"/>
      <c r="R21" s="298"/>
    </row>
    <row r="22" spans="1:19" ht="24.95" hidden="1" customHeight="1" x14ac:dyDescent="0.2">
      <c r="A22" s="90">
        <v>21</v>
      </c>
      <c r="B22" s="3" t="s">
        <v>566</v>
      </c>
      <c r="C22" s="3" t="s">
        <v>567</v>
      </c>
      <c r="D22" s="191" t="s">
        <v>5619</v>
      </c>
      <c r="E22" s="424" t="s">
        <v>4192</v>
      </c>
      <c r="F22" s="428" t="s">
        <v>3942</v>
      </c>
      <c r="G22" s="435" t="s">
        <v>3814</v>
      </c>
      <c r="H22" s="428" t="s">
        <v>3761</v>
      </c>
      <c r="I22" s="436"/>
      <c r="J22" s="435" t="s">
        <v>4654</v>
      </c>
      <c r="K22" s="436"/>
      <c r="L22" s="436"/>
      <c r="M22" s="451" t="s">
        <v>1488</v>
      </c>
      <c r="N22" s="456">
        <v>2025</v>
      </c>
      <c r="O22" s="93" t="s">
        <v>3503</v>
      </c>
      <c r="P22" s="90" t="s">
        <v>75</v>
      </c>
      <c r="Q22" s="298"/>
      <c r="R22" s="298"/>
    </row>
    <row r="23" spans="1:19" ht="24.95" hidden="1" customHeight="1" x14ac:dyDescent="0.2">
      <c r="A23" s="90">
        <v>22</v>
      </c>
      <c r="B23" s="3" t="s">
        <v>566</v>
      </c>
      <c r="C23" s="3" t="s">
        <v>567</v>
      </c>
      <c r="D23" s="191" t="s">
        <v>5619</v>
      </c>
      <c r="E23" s="424" t="s">
        <v>4193</v>
      </c>
      <c r="F23" s="428" t="s">
        <v>3942</v>
      </c>
      <c r="G23" s="435" t="s">
        <v>3814</v>
      </c>
      <c r="H23" s="428" t="s">
        <v>3763</v>
      </c>
      <c r="I23" s="436"/>
      <c r="J23" s="435" t="s">
        <v>4654</v>
      </c>
      <c r="K23" s="436"/>
      <c r="L23" s="436"/>
      <c r="M23" s="451" t="s">
        <v>1488</v>
      </c>
      <c r="N23" s="456">
        <v>2021</v>
      </c>
      <c r="O23" s="93" t="s">
        <v>3503</v>
      </c>
      <c r="P23" s="90" t="s">
        <v>75</v>
      </c>
      <c r="Q23" s="298"/>
      <c r="R23" s="298"/>
    </row>
    <row r="24" spans="1:19" ht="24.95" hidden="1" customHeight="1" x14ac:dyDescent="0.2">
      <c r="A24" s="90">
        <v>23</v>
      </c>
      <c r="B24" s="3" t="s">
        <v>566</v>
      </c>
      <c r="C24" s="3" t="s">
        <v>567</v>
      </c>
      <c r="D24" s="191" t="s">
        <v>5619</v>
      </c>
      <c r="E24" s="424" t="s">
        <v>4193</v>
      </c>
      <c r="F24" s="428" t="s">
        <v>3942</v>
      </c>
      <c r="G24" s="435" t="s">
        <v>3814</v>
      </c>
      <c r="H24" s="428" t="s">
        <v>3763</v>
      </c>
      <c r="I24" s="435"/>
      <c r="J24" s="435" t="s">
        <v>4654</v>
      </c>
      <c r="K24" s="435"/>
      <c r="L24" s="435"/>
      <c r="M24" s="451" t="s">
        <v>1488</v>
      </c>
      <c r="N24" s="456">
        <v>2022</v>
      </c>
      <c r="O24" s="93" t="s">
        <v>3503</v>
      </c>
      <c r="P24" s="90" t="s">
        <v>75</v>
      </c>
      <c r="Q24" s="298"/>
      <c r="R24" s="298"/>
    </row>
    <row r="25" spans="1:19" ht="24.95" hidden="1" customHeight="1" x14ac:dyDescent="0.2">
      <c r="A25" s="90">
        <v>24</v>
      </c>
      <c r="B25" s="3" t="s">
        <v>566</v>
      </c>
      <c r="C25" s="3" t="s">
        <v>567</v>
      </c>
      <c r="D25" s="191" t="s">
        <v>5619</v>
      </c>
      <c r="E25" s="424" t="s">
        <v>4193</v>
      </c>
      <c r="F25" s="428" t="s">
        <v>3942</v>
      </c>
      <c r="G25" s="435" t="s">
        <v>3814</v>
      </c>
      <c r="H25" s="428" t="s">
        <v>3763</v>
      </c>
      <c r="I25" s="436"/>
      <c r="J25" s="435" t="s">
        <v>4654</v>
      </c>
      <c r="K25" s="436"/>
      <c r="L25" s="436"/>
      <c r="M25" s="451" t="s">
        <v>1488</v>
      </c>
      <c r="N25" s="456">
        <v>2023</v>
      </c>
      <c r="O25" s="93" t="s">
        <v>3503</v>
      </c>
      <c r="P25" s="90" t="s">
        <v>75</v>
      </c>
      <c r="Q25" s="298"/>
      <c r="R25" s="298"/>
    </row>
    <row r="26" spans="1:19" ht="24.95" hidden="1" customHeight="1" x14ac:dyDescent="0.2">
      <c r="A26" s="90">
        <v>25</v>
      </c>
      <c r="B26" s="3" t="s">
        <v>566</v>
      </c>
      <c r="C26" s="3" t="s">
        <v>567</v>
      </c>
      <c r="D26" s="191" t="s">
        <v>5619</v>
      </c>
      <c r="E26" s="424" t="s">
        <v>4193</v>
      </c>
      <c r="F26" s="428" t="s">
        <v>3942</v>
      </c>
      <c r="G26" s="435" t="s">
        <v>3814</v>
      </c>
      <c r="H26" s="428" t="s">
        <v>3763</v>
      </c>
      <c r="I26" s="436"/>
      <c r="J26" s="435" t="s">
        <v>4654</v>
      </c>
      <c r="K26" s="436"/>
      <c r="L26" s="436"/>
      <c r="M26" s="451" t="s">
        <v>1488</v>
      </c>
      <c r="N26" s="456">
        <v>2024</v>
      </c>
      <c r="O26" s="93" t="s">
        <v>3503</v>
      </c>
      <c r="P26" s="90" t="s">
        <v>75</v>
      </c>
      <c r="Q26" s="298"/>
      <c r="R26" s="298"/>
    </row>
    <row r="27" spans="1:19" ht="24.95" hidden="1" customHeight="1" x14ac:dyDescent="0.2">
      <c r="A27" s="90">
        <v>26</v>
      </c>
      <c r="B27" s="3" t="s">
        <v>566</v>
      </c>
      <c r="C27" s="3" t="s">
        <v>567</v>
      </c>
      <c r="D27" s="191" t="s">
        <v>5619</v>
      </c>
      <c r="E27" s="424" t="s">
        <v>4193</v>
      </c>
      <c r="F27" s="428" t="s">
        <v>3942</v>
      </c>
      <c r="G27" s="435" t="s">
        <v>3814</v>
      </c>
      <c r="H27" s="428" t="s">
        <v>3763</v>
      </c>
      <c r="I27" s="436"/>
      <c r="J27" s="435" t="s">
        <v>4654</v>
      </c>
      <c r="K27" s="436"/>
      <c r="L27" s="436"/>
      <c r="M27" s="451" t="s">
        <v>1488</v>
      </c>
      <c r="N27" s="456">
        <v>2025</v>
      </c>
      <c r="O27" s="93" t="s">
        <v>3503</v>
      </c>
      <c r="P27" s="90" t="s">
        <v>75</v>
      </c>
      <c r="Q27" s="298"/>
      <c r="R27" s="298"/>
    </row>
    <row r="28" spans="1:19" ht="24.95" hidden="1" customHeight="1" x14ac:dyDescent="0.2">
      <c r="A28" s="90">
        <v>27</v>
      </c>
      <c r="B28" s="3" t="s">
        <v>566</v>
      </c>
      <c r="C28" s="3" t="s">
        <v>567</v>
      </c>
      <c r="D28" s="191" t="s">
        <v>5618</v>
      </c>
      <c r="E28" s="424" t="s">
        <v>4194</v>
      </c>
      <c r="F28" s="428" t="s">
        <v>3942</v>
      </c>
      <c r="G28" s="435" t="s">
        <v>3814</v>
      </c>
      <c r="H28" s="428" t="s">
        <v>3765</v>
      </c>
      <c r="I28" s="436"/>
      <c r="J28" s="435" t="s">
        <v>4654</v>
      </c>
      <c r="K28" s="436"/>
      <c r="L28" s="436"/>
      <c r="M28" s="451" t="s">
        <v>1488</v>
      </c>
      <c r="N28" s="456">
        <v>2021</v>
      </c>
      <c r="O28" s="93" t="str">
        <f t="shared" ref="O28:O38" si="0">LEFT(F28,1)</f>
        <v>I</v>
      </c>
      <c r="P28" s="90" t="s">
        <v>75</v>
      </c>
      <c r="Q28" s="49" t="s">
        <v>1222</v>
      </c>
      <c r="R28" s="138"/>
      <c r="S28" s="189" t="s">
        <v>775</v>
      </c>
    </row>
    <row r="29" spans="1:19" ht="24.95" hidden="1" customHeight="1" x14ac:dyDescent="0.2">
      <c r="A29" s="90">
        <v>28</v>
      </c>
      <c r="B29" s="3" t="s">
        <v>566</v>
      </c>
      <c r="C29" s="3" t="s">
        <v>567</v>
      </c>
      <c r="D29" s="191" t="s">
        <v>5618</v>
      </c>
      <c r="E29" s="424" t="s">
        <v>4194</v>
      </c>
      <c r="F29" s="428" t="s">
        <v>3944</v>
      </c>
      <c r="G29" s="435" t="s">
        <v>3814</v>
      </c>
      <c r="H29" s="428" t="s">
        <v>3767</v>
      </c>
      <c r="I29" s="436"/>
      <c r="J29" s="436"/>
      <c r="K29" s="436"/>
      <c r="L29" s="436"/>
      <c r="M29" s="451" t="s">
        <v>1485</v>
      </c>
      <c r="N29" s="456">
        <v>2022</v>
      </c>
      <c r="O29" s="93" t="str">
        <f t="shared" si="0"/>
        <v>I</v>
      </c>
      <c r="P29" s="90" t="s">
        <v>75</v>
      </c>
      <c r="Q29" s="49" t="s">
        <v>1222</v>
      </c>
      <c r="R29" s="138"/>
      <c r="S29" s="189" t="s">
        <v>775</v>
      </c>
    </row>
    <row r="30" spans="1:19" ht="24.95" hidden="1" customHeight="1" x14ac:dyDescent="0.2">
      <c r="A30" s="90">
        <v>29</v>
      </c>
      <c r="B30" s="3" t="s">
        <v>566</v>
      </c>
      <c r="C30" s="3" t="s">
        <v>567</v>
      </c>
      <c r="D30" s="191" t="s">
        <v>5618</v>
      </c>
      <c r="E30" s="424" t="s">
        <v>4194</v>
      </c>
      <c r="F30" s="428" t="s">
        <v>3942</v>
      </c>
      <c r="G30" s="435" t="s">
        <v>3814</v>
      </c>
      <c r="H30" s="428" t="s">
        <v>4048</v>
      </c>
      <c r="I30" s="436"/>
      <c r="J30" s="435" t="s">
        <v>4654</v>
      </c>
      <c r="K30" s="436"/>
      <c r="L30" s="436"/>
      <c r="M30" s="451" t="s">
        <v>1488</v>
      </c>
      <c r="N30" s="456">
        <v>2022</v>
      </c>
      <c r="O30" s="93" t="str">
        <f t="shared" si="0"/>
        <v>I</v>
      </c>
      <c r="P30" s="90" t="s">
        <v>75</v>
      </c>
      <c r="Q30" s="49" t="s">
        <v>1222</v>
      </c>
      <c r="R30" s="138"/>
      <c r="S30" s="189" t="s">
        <v>775</v>
      </c>
    </row>
    <row r="31" spans="1:19" ht="24.95" hidden="1" customHeight="1" x14ac:dyDescent="0.2">
      <c r="A31" s="90">
        <v>30</v>
      </c>
      <c r="B31" s="3" t="s">
        <v>566</v>
      </c>
      <c r="C31" s="3" t="s">
        <v>567</v>
      </c>
      <c r="D31" s="191" t="s">
        <v>5618</v>
      </c>
      <c r="E31" s="424" t="s">
        <v>4194</v>
      </c>
      <c r="F31" s="428" t="s">
        <v>3942</v>
      </c>
      <c r="G31" s="436" t="s">
        <v>3814</v>
      </c>
      <c r="H31" s="428" t="s">
        <v>4048</v>
      </c>
      <c r="I31" s="436"/>
      <c r="J31" s="436" t="s">
        <v>4654</v>
      </c>
      <c r="K31" s="436"/>
      <c r="L31" s="436"/>
      <c r="M31" s="452" t="s">
        <v>1488</v>
      </c>
      <c r="N31" s="457">
        <v>2023</v>
      </c>
      <c r="O31" s="93" t="str">
        <f t="shared" si="0"/>
        <v>I</v>
      </c>
      <c r="P31" s="90" t="s">
        <v>75</v>
      </c>
      <c r="Q31" s="49" t="s">
        <v>1222</v>
      </c>
      <c r="R31" s="138"/>
      <c r="S31" s="189" t="s">
        <v>775</v>
      </c>
    </row>
    <row r="32" spans="1:19" ht="24.95" hidden="1" customHeight="1" x14ac:dyDescent="0.2">
      <c r="A32" s="90">
        <v>31</v>
      </c>
      <c r="B32" s="3" t="s">
        <v>566</v>
      </c>
      <c r="C32" s="3" t="s">
        <v>567</v>
      </c>
      <c r="D32" s="191" t="s">
        <v>5618</v>
      </c>
      <c r="E32" s="424" t="s">
        <v>4194</v>
      </c>
      <c r="F32" s="428" t="s">
        <v>3942</v>
      </c>
      <c r="G32" s="435" t="s">
        <v>3814</v>
      </c>
      <c r="H32" s="428" t="s">
        <v>4049</v>
      </c>
      <c r="I32" s="436"/>
      <c r="J32" s="435" t="s">
        <v>4654</v>
      </c>
      <c r="K32" s="436"/>
      <c r="L32" s="436"/>
      <c r="M32" s="451" t="s">
        <v>1488</v>
      </c>
      <c r="N32" s="456">
        <v>2024</v>
      </c>
      <c r="O32" s="93" t="str">
        <f t="shared" si="0"/>
        <v>I</v>
      </c>
      <c r="P32" s="90" t="s">
        <v>75</v>
      </c>
      <c r="Q32" s="49" t="s">
        <v>1222</v>
      </c>
      <c r="R32" s="138"/>
      <c r="S32" s="189" t="s">
        <v>775</v>
      </c>
    </row>
    <row r="33" spans="1:19" ht="24.95" hidden="1" customHeight="1" x14ac:dyDescent="0.2">
      <c r="A33" s="90">
        <v>32</v>
      </c>
      <c r="B33" s="3" t="s">
        <v>566</v>
      </c>
      <c r="C33" s="3" t="s">
        <v>567</v>
      </c>
      <c r="D33" s="191" t="s">
        <v>5618</v>
      </c>
      <c r="E33" s="424" t="s">
        <v>4194</v>
      </c>
      <c r="F33" s="428" t="s">
        <v>3942</v>
      </c>
      <c r="G33" s="435" t="s">
        <v>3814</v>
      </c>
      <c r="H33" s="428" t="s">
        <v>4050</v>
      </c>
      <c r="I33" s="436"/>
      <c r="J33" s="435" t="s">
        <v>4654</v>
      </c>
      <c r="K33" s="436"/>
      <c r="L33" s="436"/>
      <c r="M33" s="451" t="s">
        <v>1488</v>
      </c>
      <c r="N33" s="456">
        <v>2025</v>
      </c>
      <c r="O33" s="93" t="str">
        <f t="shared" si="0"/>
        <v>I</v>
      </c>
      <c r="P33" s="90" t="s">
        <v>75</v>
      </c>
      <c r="Q33" s="49" t="s">
        <v>1222</v>
      </c>
      <c r="R33" s="138"/>
      <c r="S33" s="189" t="s">
        <v>775</v>
      </c>
    </row>
    <row r="34" spans="1:19" ht="24.95" hidden="1" customHeight="1" x14ac:dyDescent="0.2">
      <c r="A34" s="90">
        <v>33</v>
      </c>
      <c r="B34" s="3" t="s">
        <v>566</v>
      </c>
      <c r="C34" s="3" t="s">
        <v>567</v>
      </c>
      <c r="D34" s="191" t="s">
        <v>5618</v>
      </c>
      <c r="E34" s="424" t="s">
        <v>4196</v>
      </c>
      <c r="F34" s="428" t="s">
        <v>3942</v>
      </c>
      <c r="G34" s="435" t="s">
        <v>3814</v>
      </c>
      <c r="H34" s="428" t="s">
        <v>3902</v>
      </c>
      <c r="I34" s="436"/>
      <c r="J34" s="435" t="s">
        <v>4654</v>
      </c>
      <c r="K34" s="436"/>
      <c r="L34" s="436"/>
      <c r="M34" s="451" t="s">
        <v>1488</v>
      </c>
      <c r="N34" s="456">
        <v>2021</v>
      </c>
      <c r="O34" s="93" t="str">
        <f t="shared" si="0"/>
        <v>I</v>
      </c>
      <c r="P34" s="90" t="s">
        <v>75</v>
      </c>
      <c r="Q34" s="49" t="s">
        <v>1222</v>
      </c>
      <c r="R34" s="138"/>
      <c r="S34" s="189" t="s">
        <v>777</v>
      </c>
    </row>
    <row r="35" spans="1:19" ht="24.95" hidden="1" customHeight="1" x14ac:dyDescent="0.2">
      <c r="A35" s="90">
        <v>34</v>
      </c>
      <c r="B35" s="3" t="s">
        <v>566</v>
      </c>
      <c r="C35" s="3" t="s">
        <v>567</v>
      </c>
      <c r="D35" s="191" t="s">
        <v>5618</v>
      </c>
      <c r="E35" s="424" t="s">
        <v>4196</v>
      </c>
      <c r="F35" s="428" t="s">
        <v>3942</v>
      </c>
      <c r="G35" s="435" t="s">
        <v>3814</v>
      </c>
      <c r="H35" s="428" t="s">
        <v>4048</v>
      </c>
      <c r="I35" s="436"/>
      <c r="J35" s="435" t="s">
        <v>4654</v>
      </c>
      <c r="K35" s="436"/>
      <c r="L35" s="436"/>
      <c r="M35" s="451" t="s">
        <v>1488</v>
      </c>
      <c r="N35" s="456">
        <v>2022</v>
      </c>
      <c r="O35" s="93" t="str">
        <f t="shared" si="0"/>
        <v>I</v>
      </c>
      <c r="P35" s="90" t="s">
        <v>75</v>
      </c>
      <c r="Q35" s="49" t="s">
        <v>1222</v>
      </c>
      <c r="R35" s="138"/>
      <c r="S35" s="189" t="s">
        <v>777</v>
      </c>
    </row>
    <row r="36" spans="1:19" ht="24.95" hidden="1" customHeight="1" x14ac:dyDescent="0.2">
      <c r="A36" s="90">
        <v>35</v>
      </c>
      <c r="B36" s="3" t="s">
        <v>566</v>
      </c>
      <c r="C36" s="3" t="s">
        <v>567</v>
      </c>
      <c r="D36" s="191" t="s">
        <v>5618</v>
      </c>
      <c r="E36" s="424" t="s">
        <v>4196</v>
      </c>
      <c r="F36" s="428" t="s">
        <v>3942</v>
      </c>
      <c r="G36" s="435" t="s">
        <v>3814</v>
      </c>
      <c r="H36" s="428" t="s">
        <v>4051</v>
      </c>
      <c r="I36" s="436"/>
      <c r="J36" s="435" t="s">
        <v>4654</v>
      </c>
      <c r="K36" s="436"/>
      <c r="L36" s="436"/>
      <c r="M36" s="451" t="s">
        <v>1488</v>
      </c>
      <c r="N36" s="456">
        <v>2023</v>
      </c>
      <c r="O36" s="93" t="str">
        <f t="shared" si="0"/>
        <v>I</v>
      </c>
      <c r="P36" s="90" t="s">
        <v>75</v>
      </c>
      <c r="Q36" s="49" t="s">
        <v>1222</v>
      </c>
      <c r="R36" s="138"/>
      <c r="S36" s="189" t="s">
        <v>777</v>
      </c>
    </row>
    <row r="37" spans="1:19" ht="24.95" hidden="1" customHeight="1" x14ac:dyDescent="0.2">
      <c r="A37" s="90">
        <v>36</v>
      </c>
      <c r="B37" s="3" t="s">
        <v>566</v>
      </c>
      <c r="C37" s="3" t="s">
        <v>567</v>
      </c>
      <c r="D37" s="191" t="s">
        <v>5618</v>
      </c>
      <c r="E37" s="424" t="s">
        <v>4196</v>
      </c>
      <c r="F37" s="428" t="s">
        <v>3942</v>
      </c>
      <c r="G37" s="435" t="s">
        <v>3814</v>
      </c>
      <c r="H37" s="428" t="s">
        <v>4052</v>
      </c>
      <c r="I37" s="436"/>
      <c r="J37" s="435" t="s">
        <v>4654</v>
      </c>
      <c r="K37" s="436"/>
      <c r="L37" s="436"/>
      <c r="M37" s="451" t="s">
        <v>1488</v>
      </c>
      <c r="N37" s="456">
        <v>2024</v>
      </c>
      <c r="O37" s="93" t="str">
        <f t="shared" si="0"/>
        <v>I</v>
      </c>
      <c r="P37" s="90" t="s">
        <v>75</v>
      </c>
      <c r="Q37" s="49" t="s">
        <v>1222</v>
      </c>
      <c r="R37" s="138"/>
      <c r="S37" s="189" t="s">
        <v>777</v>
      </c>
    </row>
    <row r="38" spans="1:19" ht="24.95" hidden="1" customHeight="1" x14ac:dyDescent="0.2">
      <c r="A38" s="90">
        <v>37</v>
      </c>
      <c r="B38" s="3" t="s">
        <v>566</v>
      </c>
      <c r="C38" s="3" t="s">
        <v>567</v>
      </c>
      <c r="D38" s="191" t="s">
        <v>5618</v>
      </c>
      <c r="E38" s="424" t="s">
        <v>4196</v>
      </c>
      <c r="F38" s="428" t="s">
        <v>3942</v>
      </c>
      <c r="G38" s="435" t="s">
        <v>3814</v>
      </c>
      <c r="H38" s="428" t="s">
        <v>4053</v>
      </c>
      <c r="I38" s="436"/>
      <c r="J38" s="435" t="s">
        <v>4654</v>
      </c>
      <c r="K38" s="436"/>
      <c r="L38" s="436"/>
      <c r="M38" s="451" t="s">
        <v>1488</v>
      </c>
      <c r="N38" s="456">
        <v>2025</v>
      </c>
      <c r="O38" s="93" t="str">
        <f t="shared" si="0"/>
        <v>I</v>
      </c>
      <c r="P38" s="90" t="s">
        <v>75</v>
      </c>
      <c r="Q38" s="49" t="s">
        <v>1222</v>
      </c>
      <c r="R38" s="138"/>
      <c r="S38" s="189" t="s">
        <v>777</v>
      </c>
    </row>
    <row r="39" spans="1:19" ht="24.95" hidden="1" customHeight="1" x14ac:dyDescent="0.2">
      <c r="A39" s="90">
        <v>38</v>
      </c>
      <c r="B39" s="3" t="s">
        <v>566</v>
      </c>
      <c r="C39" s="3" t="s">
        <v>567</v>
      </c>
      <c r="D39" s="191" t="s">
        <v>5616</v>
      </c>
      <c r="E39" s="424" t="s">
        <v>4199</v>
      </c>
      <c r="F39" s="428" t="s">
        <v>4655</v>
      </c>
      <c r="G39" s="435" t="s">
        <v>3814</v>
      </c>
      <c r="H39" s="428" t="s">
        <v>3946</v>
      </c>
      <c r="I39" s="436"/>
      <c r="J39" s="436"/>
      <c r="K39" s="436"/>
      <c r="L39" s="436"/>
      <c r="M39" s="451" t="s">
        <v>1485</v>
      </c>
      <c r="N39" s="456">
        <v>2022</v>
      </c>
      <c r="O39" s="93" t="s">
        <v>3499</v>
      </c>
      <c r="P39" s="90" t="s">
        <v>75</v>
      </c>
      <c r="Q39" s="49" t="s">
        <v>1228</v>
      </c>
      <c r="R39" s="138"/>
      <c r="S39" s="189" t="s">
        <v>779</v>
      </c>
    </row>
    <row r="40" spans="1:19" ht="24.95" hidden="1" customHeight="1" x14ac:dyDescent="0.2">
      <c r="A40" s="90">
        <v>39</v>
      </c>
      <c r="B40" s="3" t="s">
        <v>566</v>
      </c>
      <c r="C40" s="3" t="s">
        <v>567</v>
      </c>
      <c r="D40" s="191" t="s">
        <v>5616</v>
      </c>
      <c r="E40" s="424" t="s">
        <v>4200</v>
      </c>
      <c r="F40" s="428" t="s">
        <v>4656</v>
      </c>
      <c r="G40" s="435" t="s">
        <v>3814</v>
      </c>
      <c r="H40" s="428" t="s">
        <v>3947</v>
      </c>
      <c r="I40" s="436"/>
      <c r="J40" s="436"/>
      <c r="K40" s="436"/>
      <c r="L40" s="436"/>
      <c r="M40" s="451" t="s">
        <v>1497</v>
      </c>
      <c r="N40" s="456">
        <v>2022</v>
      </c>
      <c r="O40" s="93" t="s">
        <v>3499</v>
      </c>
      <c r="P40" s="90" t="s">
        <v>75</v>
      </c>
      <c r="Q40" s="49" t="s">
        <v>1228</v>
      </c>
      <c r="R40" s="138"/>
      <c r="S40" s="189" t="s">
        <v>779</v>
      </c>
    </row>
    <row r="41" spans="1:19" ht="24.95" hidden="1" customHeight="1" x14ac:dyDescent="0.2">
      <c r="A41" s="90">
        <v>40</v>
      </c>
      <c r="B41" s="3" t="s">
        <v>566</v>
      </c>
      <c r="C41" s="3" t="s">
        <v>567</v>
      </c>
      <c r="D41" s="191" t="s">
        <v>5613</v>
      </c>
      <c r="E41" s="424" t="s">
        <v>4206</v>
      </c>
      <c r="F41" s="428" t="s">
        <v>3948</v>
      </c>
      <c r="G41" s="436" t="s">
        <v>3814</v>
      </c>
      <c r="H41" s="428" t="s">
        <v>4657</v>
      </c>
      <c r="I41" s="435"/>
      <c r="J41" s="435"/>
      <c r="K41" s="435"/>
      <c r="L41" s="435"/>
      <c r="M41" s="452" t="s">
        <v>1485</v>
      </c>
      <c r="N41" s="457">
        <v>2024</v>
      </c>
      <c r="O41" s="93" t="s">
        <v>3503</v>
      </c>
      <c r="P41" s="90" t="s">
        <v>75</v>
      </c>
      <c r="Q41" s="298"/>
      <c r="R41" s="298"/>
    </row>
    <row r="42" spans="1:19" ht="24.95" hidden="1" customHeight="1" x14ac:dyDescent="0.2">
      <c r="A42" s="90">
        <v>41</v>
      </c>
      <c r="B42" s="3" t="s">
        <v>566</v>
      </c>
      <c r="C42" s="3" t="s">
        <v>567</v>
      </c>
      <c r="D42" s="191" t="s">
        <v>5613</v>
      </c>
      <c r="E42" s="424" t="s">
        <v>4206</v>
      </c>
      <c r="F42" s="428" t="s">
        <v>3948</v>
      </c>
      <c r="G42" s="436" t="s">
        <v>3814</v>
      </c>
      <c r="H42" s="428" t="s">
        <v>4657</v>
      </c>
      <c r="I42" s="435"/>
      <c r="J42" s="435"/>
      <c r="K42" s="435"/>
      <c r="L42" s="435"/>
      <c r="M42" s="452" t="s">
        <v>1488</v>
      </c>
      <c r="N42" s="457">
        <v>2024</v>
      </c>
      <c r="O42" s="93" t="s">
        <v>3503</v>
      </c>
      <c r="P42" s="90" t="s">
        <v>75</v>
      </c>
      <c r="Q42" s="298"/>
      <c r="R42" s="298"/>
    </row>
    <row r="43" spans="1:19" ht="24.95" hidden="1" customHeight="1" x14ac:dyDescent="0.2">
      <c r="A43" s="90">
        <v>42</v>
      </c>
      <c r="B43" s="3" t="s">
        <v>566</v>
      </c>
      <c r="C43" s="3" t="s">
        <v>567</v>
      </c>
      <c r="D43" s="191" t="s">
        <v>5613</v>
      </c>
      <c r="E43" s="424" t="s">
        <v>4206</v>
      </c>
      <c r="F43" s="428" t="s">
        <v>4658</v>
      </c>
      <c r="G43" s="436" t="s">
        <v>3814</v>
      </c>
      <c r="H43" s="428" t="s">
        <v>4657</v>
      </c>
      <c r="I43" s="435"/>
      <c r="J43" s="435"/>
      <c r="K43" s="435"/>
      <c r="L43" s="435"/>
      <c r="M43" s="452" t="s">
        <v>1485</v>
      </c>
      <c r="N43" s="457">
        <v>2025</v>
      </c>
      <c r="O43" s="93" t="s">
        <v>3503</v>
      </c>
      <c r="P43" s="90" t="s">
        <v>75</v>
      </c>
      <c r="Q43" s="298"/>
      <c r="R43" s="298"/>
    </row>
    <row r="44" spans="1:19" ht="24.95" hidden="1" customHeight="1" x14ac:dyDescent="0.2">
      <c r="A44" s="90">
        <v>43</v>
      </c>
      <c r="B44" s="3" t="s">
        <v>566</v>
      </c>
      <c r="C44" s="3" t="s">
        <v>567</v>
      </c>
      <c r="D44" s="191" t="s">
        <v>5613</v>
      </c>
      <c r="E44" s="424" t="s">
        <v>4206</v>
      </c>
      <c r="F44" s="428" t="s">
        <v>3948</v>
      </c>
      <c r="G44" s="436" t="s">
        <v>3814</v>
      </c>
      <c r="H44" s="428" t="s">
        <v>4657</v>
      </c>
      <c r="I44" s="435"/>
      <c r="J44" s="435"/>
      <c r="K44" s="435"/>
      <c r="L44" s="435"/>
      <c r="M44" s="452" t="s">
        <v>1488</v>
      </c>
      <c r="N44" s="457">
        <v>2025</v>
      </c>
      <c r="O44" s="93" t="s">
        <v>3503</v>
      </c>
      <c r="P44" s="90" t="s">
        <v>75</v>
      </c>
      <c r="Q44" s="298"/>
      <c r="R44" s="298"/>
    </row>
    <row r="45" spans="1:19" ht="24.95" hidden="1" customHeight="1" x14ac:dyDescent="0.2">
      <c r="A45" s="90">
        <v>44</v>
      </c>
      <c r="B45" s="3" t="s">
        <v>566</v>
      </c>
      <c r="C45" s="3" t="s">
        <v>567</v>
      </c>
      <c r="D45" s="191" t="s">
        <v>5613</v>
      </c>
      <c r="E45" s="424" t="s">
        <v>4206</v>
      </c>
      <c r="F45" s="428" t="s">
        <v>4658</v>
      </c>
      <c r="G45" s="436" t="s">
        <v>3814</v>
      </c>
      <c r="H45" s="428" t="s">
        <v>4657</v>
      </c>
      <c r="I45" s="435"/>
      <c r="J45" s="435"/>
      <c r="K45" s="435"/>
      <c r="L45" s="435"/>
      <c r="M45" s="452" t="s">
        <v>1485</v>
      </c>
      <c r="N45" s="457">
        <v>2026</v>
      </c>
      <c r="O45" s="93" t="s">
        <v>3503</v>
      </c>
      <c r="P45" s="90" t="s">
        <v>75</v>
      </c>
      <c r="Q45" s="298"/>
      <c r="R45" s="298"/>
    </row>
    <row r="46" spans="1:19" ht="24.95" hidden="1" customHeight="1" x14ac:dyDescent="0.2">
      <c r="A46" s="90">
        <v>45</v>
      </c>
      <c r="B46" s="3" t="s">
        <v>566</v>
      </c>
      <c r="C46" s="3" t="s">
        <v>567</v>
      </c>
      <c r="D46" s="191" t="s">
        <v>5613</v>
      </c>
      <c r="E46" s="424" t="s">
        <v>4206</v>
      </c>
      <c r="F46" s="428" t="s">
        <v>3948</v>
      </c>
      <c r="G46" s="436" t="s">
        <v>3814</v>
      </c>
      <c r="H46" s="428" t="s">
        <v>4657</v>
      </c>
      <c r="I46" s="435"/>
      <c r="J46" s="435"/>
      <c r="K46" s="435"/>
      <c r="L46" s="435"/>
      <c r="M46" s="452" t="s">
        <v>1488</v>
      </c>
      <c r="N46" s="457">
        <v>2026</v>
      </c>
      <c r="O46" s="93" t="s">
        <v>3503</v>
      </c>
      <c r="P46" s="90" t="s">
        <v>75</v>
      </c>
      <c r="Q46" s="298"/>
      <c r="R46" s="298"/>
    </row>
    <row r="47" spans="1:19" ht="24.95" hidden="1" customHeight="1" x14ac:dyDescent="0.2">
      <c r="A47" s="90">
        <v>46</v>
      </c>
      <c r="B47" s="3" t="s">
        <v>566</v>
      </c>
      <c r="C47" s="3" t="s">
        <v>567</v>
      </c>
      <c r="D47" s="191" t="s">
        <v>5613</v>
      </c>
      <c r="E47" s="424" t="s">
        <v>4211</v>
      </c>
      <c r="F47" s="430" t="s">
        <v>3949</v>
      </c>
      <c r="G47" s="435" t="s">
        <v>3814</v>
      </c>
      <c r="H47" s="428" t="s">
        <v>4054</v>
      </c>
      <c r="I47" s="436"/>
      <c r="J47" s="436"/>
      <c r="K47" s="436"/>
      <c r="L47" s="436"/>
      <c r="M47" s="451" t="s">
        <v>1488</v>
      </c>
      <c r="N47" s="456">
        <v>2023</v>
      </c>
      <c r="O47" s="93" t="s">
        <v>3503</v>
      </c>
      <c r="P47" s="90" t="s">
        <v>75</v>
      </c>
      <c r="Q47" s="298"/>
      <c r="R47" s="298"/>
    </row>
    <row r="48" spans="1:19" ht="24.95" hidden="1" customHeight="1" x14ac:dyDescent="0.2">
      <c r="A48" s="90">
        <v>47</v>
      </c>
      <c r="B48" s="3" t="s">
        <v>566</v>
      </c>
      <c r="C48" s="3" t="s">
        <v>567</v>
      </c>
      <c r="D48" s="191" t="s">
        <v>5613</v>
      </c>
      <c r="E48" s="424" t="s">
        <v>4211</v>
      </c>
      <c r="F48" s="428" t="s">
        <v>3949</v>
      </c>
      <c r="G48" s="435" t="s">
        <v>3814</v>
      </c>
      <c r="H48" s="428" t="s">
        <v>4054</v>
      </c>
      <c r="I48" s="436"/>
      <c r="J48" s="436"/>
      <c r="K48" s="436"/>
      <c r="L48" s="436"/>
      <c r="M48" s="451" t="s">
        <v>1488</v>
      </c>
      <c r="N48" s="456">
        <v>2024</v>
      </c>
      <c r="O48" s="93" t="s">
        <v>3503</v>
      </c>
      <c r="P48" s="90" t="s">
        <v>75</v>
      </c>
      <c r="Q48" s="298"/>
      <c r="R48" s="298"/>
    </row>
    <row r="49" spans="1:19" ht="24.95" hidden="1" customHeight="1" x14ac:dyDescent="0.2">
      <c r="A49" s="90">
        <v>48</v>
      </c>
      <c r="B49" s="3" t="s">
        <v>566</v>
      </c>
      <c r="C49" s="3" t="s">
        <v>567</v>
      </c>
      <c r="D49" s="191" t="s">
        <v>5613</v>
      </c>
      <c r="E49" s="424" t="s">
        <v>4211</v>
      </c>
      <c r="F49" s="428" t="s">
        <v>3949</v>
      </c>
      <c r="G49" s="435" t="s">
        <v>3814</v>
      </c>
      <c r="H49" s="428" t="s">
        <v>4054</v>
      </c>
      <c r="I49" s="436"/>
      <c r="J49" s="436"/>
      <c r="K49" s="436"/>
      <c r="L49" s="436"/>
      <c r="M49" s="451" t="s">
        <v>1488</v>
      </c>
      <c r="N49" s="456">
        <v>2025</v>
      </c>
      <c r="O49" s="93" t="s">
        <v>3503</v>
      </c>
      <c r="P49" s="90" t="s">
        <v>75</v>
      </c>
      <c r="Q49" s="298"/>
      <c r="R49" s="298"/>
    </row>
    <row r="50" spans="1:19" ht="24.95" hidden="1" customHeight="1" x14ac:dyDescent="0.2">
      <c r="A50" s="90">
        <v>49</v>
      </c>
      <c r="B50" s="3" t="s">
        <v>566</v>
      </c>
      <c r="C50" s="3" t="s">
        <v>567</v>
      </c>
      <c r="D50" s="191" t="s">
        <v>5613</v>
      </c>
      <c r="E50" s="424" t="s">
        <v>4215</v>
      </c>
      <c r="F50" s="428" t="s">
        <v>3950</v>
      </c>
      <c r="G50" s="435" t="s">
        <v>3814</v>
      </c>
      <c r="H50" s="436"/>
      <c r="I50" s="436"/>
      <c r="J50" s="436"/>
      <c r="K50" s="436"/>
      <c r="L50" s="436" t="s">
        <v>3769</v>
      </c>
      <c r="M50" s="451" t="s">
        <v>1485</v>
      </c>
      <c r="N50" s="456">
        <v>2023</v>
      </c>
      <c r="O50" s="93" t="s">
        <v>3503</v>
      </c>
      <c r="P50" s="90" t="s">
        <v>75</v>
      </c>
      <c r="Q50" s="148"/>
      <c r="R50" s="148"/>
      <c r="S50" s="189" t="s">
        <v>770</v>
      </c>
    </row>
    <row r="51" spans="1:19" ht="24.95" hidden="1" customHeight="1" x14ac:dyDescent="0.2">
      <c r="A51" s="90">
        <v>50</v>
      </c>
      <c r="B51" s="3" t="s">
        <v>566</v>
      </c>
      <c r="C51" s="3" t="s">
        <v>567</v>
      </c>
      <c r="D51" s="191" t="s">
        <v>5613</v>
      </c>
      <c r="E51" s="424" t="s">
        <v>4215</v>
      </c>
      <c r="F51" s="428" t="s">
        <v>3950</v>
      </c>
      <c r="G51" s="435" t="s">
        <v>3814</v>
      </c>
      <c r="H51" s="436"/>
      <c r="I51" s="436"/>
      <c r="J51" s="436"/>
      <c r="K51" s="436"/>
      <c r="L51" s="436" t="s">
        <v>3770</v>
      </c>
      <c r="M51" s="451" t="s">
        <v>1485</v>
      </c>
      <c r="N51" s="456">
        <v>2024</v>
      </c>
      <c r="O51" s="93" t="s">
        <v>3503</v>
      </c>
      <c r="P51" s="90" t="s">
        <v>75</v>
      </c>
      <c r="Q51" s="148"/>
      <c r="R51" s="148"/>
      <c r="S51" s="189" t="s">
        <v>770</v>
      </c>
    </row>
    <row r="52" spans="1:19" ht="24.95" hidden="1" customHeight="1" x14ac:dyDescent="0.2">
      <c r="A52" s="90">
        <v>51</v>
      </c>
      <c r="B52" s="3" t="s">
        <v>566</v>
      </c>
      <c r="C52" s="3" t="s">
        <v>567</v>
      </c>
      <c r="D52" s="191" t="s">
        <v>5613</v>
      </c>
      <c r="E52" s="424" t="s">
        <v>4215</v>
      </c>
      <c r="F52" s="428" t="s">
        <v>3950</v>
      </c>
      <c r="G52" s="435" t="s">
        <v>3814</v>
      </c>
      <c r="H52" s="436"/>
      <c r="I52" s="436"/>
      <c r="J52" s="436"/>
      <c r="K52" s="436"/>
      <c r="L52" s="436" t="s">
        <v>3771</v>
      </c>
      <c r="M52" s="451" t="s">
        <v>1485</v>
      </c>
      <c r="N52" s="456">
        <v>2025</v>
      </c>
      <c r="O52" s="93" t="s">
        <v>3503</v>
      </c>
      <c r="P52" s="90" t="s">
        <v>75</v>
      </c>
      <c r="Q52" s="148"/>
      <c r="R52" s="148"/>
      <c r="S52" s="189" t="s">
        <v>770</v>
      </c>
    </row>
    <row r="53" spans="1:19" ht="24.95" hidden="1" customHeight="1" x14ac:dyDescent="0.2">
      <c r="A53" s="90">
        <v>52</v>
      </c>
      <c r="B53" s="3" t="s">
        <v>566</v>
      </c>
      <c r="C53" s="3" t="s">
        <v>567</v>
      </c>
      <c r="D53" s="191" t="s">
        <v>5613</v>
      </c>
      <c r="E53" s="424" t="s">
        <v>4216</v>
      </c>
      <c r="F53" s="428" t="s">
        <v>3950</v>
      </c>
      <c r="G53" s="436" t="s">
        <v>3814</v>
      </c>
      <c r="H53" s="436"/>
      <c r="I53" s="436"/>
      <c r="J53" s="436"/>
      <c r="K53" s="436"/>
      <c r="L53" s="436" t="s">
        <v>3772</v>
      </c>
      <c r="M53" s="451" t="s">
        <v>1485</v>
      </c>
      <c r="N53" s="456">
        <v>2023</v>
      </c>
      <c r="O53" s="316" t="s">
        <v>3503</v>
      </c>
      <c r="P53" s="90" t="s">
        <v>75</v>
      </c>
      <c r="Q53" s="148"/>
      <c r="R53" s="148"/>
      <c r="S53" s="189" t="s">
        <v>770</v>
      </c>
    </row>
    <row r="54" spans="1:19" ht="24.95" hidden="1" customHeight="1" x14ac:dyDescent="0.2">
      <c r="A54" s="90">
        <v>53</v>
      </c>
      <c r="B54" s="3" t="s">
        <v>566</v>
      </c>
      <c r="C54" s="3" t="s">
        <v>567</v>
      </c>
      <c r="D54" s="191" t="s">
        <v>5613</v>
      </c>
      <c r="E54" s="424" t="s">
        <v>4216</v>
      </c>
      <c r="F54" s="428" t="s">
        <v>3950</v>
      </c>
      <c r="G54" s="436" t="s">
        <v>3814</v>
      </c>
      <c r="H54" s="436"/>
      <c r="I54" s="436"/>
      <c r="J54" s="436"/>
      <c r="K54" s="436"/>
      <c r="L54" s="436" t="s">
        <v>3773</v>
      </c>
      <c r="M54" s="451" t="s">
        <v>1485</v>
      </c>
      <c r="N54" s="456">
        <v>2024</v>
      </c>
      <c r="O54" s="316" t="s">
        <v>3503</v>
      </c>
      <c r="P54" s="90" t="s">
        <v>75</v>
      </c>
      <c r="Q54" s="148"/>
      <c r="R54" s="148"/>
      <c r="S54" s="189" t="s">
        <v>770</v>
      </c>
    </row>
    <row r="55" spans="1:19" ht="24.95" hidden="1" customHeight="1" x14ac:dyDescent="0.2">
      <c r="A55" s="90">
        <v>54</v>
      </c>
      <c r="B55" s="3" t="s">
        <v>566</v>
      </c>
      <c r="C55" s="3" t="s">
        <v>567</v>
      </c>
      <c r="D55" s="191" t="s">
        <v>5613</v>
      </c>
      <c r="E55" s="424" t="s">
        <v>4216</v>
      </c>
      <c r="F55" s="428" t="s">
        <v>3950</v>
      </c>
      <c r="G55" s="436" t="s">
        <v>3814</v>
      </c>
      <c r="H55" s="436"/>
      <c r="I55" s="436"/>
      <c r="J55" s="436"/>
      <c r="K55" s="436"/>
      <c r="L55" s="436" t="s">
        <v>3774</v>
      </c>
      <c r="M55" s="451" t="s">
        <v>1485</v>
      </c>
      <c r="N55" s="456">
        <v>2025</v>
      </c>
      <c r="O55" s="316" t="s">
        <v>3503</v>
      </c>
      <c r="P55" s="90" t="s">
        <v>75</v>
      </c>
      <c r="Q55" s="148"/>
      <c r="R55" s="148"/>
      <c r="S55" s="189" t="s">
        <v>770</v>
      </c>
    </row>
    <row r="56" spans="1:19" ht="24.95" hidden="1" customHeight="1" x14ac:dyDescent="0.2">
      <c r="A56" s="90">
        <v>55</v>
      </c>
      <c r="B56" s="3" t="s">
        <v>566</v>
      </c>
      <c r="C56" s="3" t="s">
        <v>567</v>
      </c>
      <c r="D56" s="191" t="s">
        <v>5623</v>
      </c>
      <c r="E56" s="424" t="s">
        <v>3781</v>
      </c>
      <c r="F56" s="428" t="s">
        <v>3953</v>
      </c>
      <c r="G56" s="435" t="s">
        <v>3814</v>
      </c>
      <c r="H56" s="428" t="s">
        <v>4659</v>
      </c>
      <c r="I56" s="435"/>
      <c r="J56" s="435"/>
      <c r="K56" s="435"/>
      <c r="L56" s="435"/>
      <c r="M56" s="451" t="s">
        <v>1488</v>
      </c>
      <c r="N56" s="456">
        <v>2022</v>
      </c>
      <c r="O56" s="93" t="s">
        <v>3503</v>
      </c>
      <c r="P56" s="90" t="s">
        <v>75</v>
      </c>
      <c r="Q56" s="298"/>
      <c r="R56" s="298"/>
    </row>
    <row r="57" spans="1:19" ht="24.95" hidden="1" customHeight="1" x14ac:dyDescent="0.2">
      <c r="A57" s="90">
        <v>56</v>
      </c>
      <c r="B57" s="3" t="s">
        <v>566</v>
      </c>
      <c r="C57" s="3" t="s">
        <v>567</v>
      </c>
      <c r="D57" s="191" t="s">
        <v>5623</v>
      </c>
      <c r="E57" s="424" t="s">
        <v>3784</v>
      </c>
      <c r="F57" s="428" t="s">
        <v>3953</v>
      </c>
      <c r="G57" s="435" t="s">
        <v>3814</v>
      </c>
      <c r="H57" s="428" t="s">
        <v>4659</v>
      </c>
      <c r="I57" s="435"/>
      <c r="J57" s="435"/>
      <c r="K57" s="435"/>
      <c r="L57" s="435"/>
      <c r="M57" s="451" t="s">
        <v>1488</v>
      </c>
      <c r="N57" s="456">
        <v>2022</v>
      </c>
      <c r="O57" s="93" t="s">
        <v>3503</v>
      </c>
      <c r="P57" s="90" t="s">
        <v>75</v>
      </c>
      <c r="Q57" s="298"/>
      <c r="R57" s="298"/>
    </row>
    <row r="58" spans="1:19" ht="24.95" hidden="1" customHeight="1" x14ac:dyDescent="0.2">
      <c r="A58" s="90">
        <v>57</v>
      </c>
      <c r="B58" s="3" t="s">
        <v>566</v>
      </c>
      <c r="C58" s="3" t="s">
        <v>567</v>
      </c>
      <c r="D58" s="191" t="s">
        <v>5623</v>
      </c>
      <c r="E58" s="424" t="s">
        <v>3785</v>
      </c>
      <c r="F58" s="428" t="s">
        <v>3953</v>
      </c>
      <c r="G58" s="435" t="s">
        <v>3814</v>
      </c>
      <c r="H58" s="428" t="s">
        <v>4659</v>
      </c>
      <c r="I58" s="435"/>
      <c r="J58" s="435"/>
      <c r="K58" s="435"/>
      <c r="L58" s="435"/>
      <c r="M58" s="451" t="s">
        <v>1488</v>
      </c>
      <c r="N58" s="456">
        <v>2022</v>
      </c>
      <c r="O58" s="93" t="s">
        <v>3503</v>
      </c>
      <c r="P58" s="90" t="s">
        <v>75</v>
      </c>
      <c r="Q58" s="298"/>
      <c r="R58" s="298"/>
    </row>
    <row r="59" spans="1:19" ht="24.95" hidden="1" customHeight="1" x14ac:dyDescent="0.2">
      <c r="A59" s="90">
        <v>58</v>
      </c>
      <c r="B59" s="3" t="s">
        <v>566</v>
      </c>
      <c r="C59" s="3" t="s">
        <v>567</v>
      </c>
      <c r="D59" s="191" t="s">
        <v>5623</v>
      </c>
      <c r="E59" s="424" t="s">
        <v>3786</v>
      </c>
      <c r="F59" s="428" t="s">
        <v>3953</v>
      </c>
      <c r="G59" s="435" t="s">
        <v>3814</v>
      </c>
      <c r="H59" s="428" t="s">
        <v>4659</v>
      </c>
      <c r="I59" s="435"/>
      <c r="J59" s="435"/>
      <c r="K59" s="435"/>
      <c r="L59" s="435"/>
      <c r="M59" s="451" t="s">
        <v>1488</v>
      </c>
      <c r="N59" s="456">
        <v>2022</v>
      </c>
      <c r="O59" s="93" t="s">
        <v>3503</v>
      </c>
      <c r="P59" s="90" t="s">
        <v>75</v>
      </c>
      <c r="Q59" s="298"/>
      <c r="R59" s="298"/>
    </row>
    <row r="60" spans="1:19" ht="24.95" hidden="1" customHeight="1" x14ac:dyDescent="0.2">
      <c r="A60" s="90">
        <v>59</v>
      </c>
      <c r="B60" s="3" t="s">
        <v>566</v>
      </c>
      <c r="C60" s="3" t="s">
        <v>567</v>
      </c>
      <c r="D60" s="191" t="s">
        <v>5623</v>
      </c>
      <c r="E60" s="424" t="s">
        <v>3787</v>
      </c>
      <c r="F60" s="428" t="s">
        <v>3953</v>
      </c>
      <c r="G60" s="435" t="s">
        <v>3814</v>
      </c>
      <c r="H60" s="428" t="s">
        <v>4659</v>
      </c>
      <c r="I60" s="435"/>
      <c r="J60" s="435"/>
      <c r="K60" s="435"/>
      <c r="L60" s="435"/>
      <c r="M60" s="451" t="s">
        <v>1488</v>
      </c>
      <c r="N60" s="456">
        <v>2022</v>
      </c>
      <c r="O60" s="93" t="s">
        <v>3503</v>
      </c>
      <c r="P60" s="90" t="s">
        <v>75</v>
      </c>
      <c r="Q60" s="298"/>
      <c r="R60" s="298"/>
    </row>
    <row r="61" spans="1:19" ht="24.95" hidden="1" customHeight="1" x14ac:dyDescent="0.2">
      <c r="A61" s="90">
        <v>60</v>
      </c>
      <c r="B61" s="3" t="s">
        <v>566</v>
      </c>
      <c r="C61" s="3" t="s">
        <v>567</v>
      </c>
      <c r="D61" s="191" t="s">
        <v>5623</v>
      </c>
      <c r="E61" s="424" t="s">
        <v>3788</v>
      </c>
      <c r="F61" s="428" t="s">
        <v>3953</v>
      </c>
      <c r="G61" s="435" t="s">
        <v>3814</v>
      </c>
      <c r="H61" s="428" t="s">
        <v>4659</v>
      </c>
      <c r="I61" s="435"/>
      <c r="J61" s="435"/>
      <c r="K61" s="435"/>
      <c r="L61" s="435"/>
      <c r="M61" s="451" t="s">
        <v>1488</v>
      </c>
      <c r="N61" s="456">
        <v>2022</v>
      </c>
      <c r="O61" s="93" t="s">
        <v>3503</v>
      </c>
      <c r="P61" s="90" t="s">
        <v>75</v>
      </c>
    </row>
    <row r="62" spans="1:19" ht="24.95" hidden="1" customHeight="1" x14ac:dyDescent="0.2">
      <c r="A62" s="90">
        <v>61</v>
      </c>
      <c r="B62" s="3" t="s">
        <v>566</v>
      </c>
      <c r="C62" s="3" t="s">
        <v>567</v>
      </c>
      <c r="D62" s="191" t="s">
        <v>5623</v>
      </c>
      <c r="E62" s="424" t="s">
        <v>3789</v>
      </c>
      <c r="F62" s="428" t="s">
        <v>3953</v>
      </c>
      <c r="G62" s="435" t="s">
        <v>3814</v>
      </c>
      <c r="H62" s="428" t="s">
        <v>4659</v>
      </c>
      <c r="I62" s="435"/>
      <c r="J62" s="435"/>
      <c r="K62" s="435"/>
      <c r="L62" s="435"/>
      <c r="M62" s="451" t="s">
        <v>1488</v>
      </c>
      <c r="N62" s="456">
        <v>2022</v>
      </c>
      <c r="O62" s="93" t="s">
        <v>3503</v>
      </c>
      <c r="P62" s="90" t="s">
        <v>75</v>
      </c>
    </row>
    <row r="63" spans="1:19" ht="24.95" hidden="1" customHeight="1" x14ac:dyDescent="0.2">
      <c r="A63" s="90">
        <v>62</v>
      </c>
      <c r="B63" s="3" t="s">
        <v>566</v>
      </c>
      <c r="C63" s="3" t="s">
        <v>567</v>
      </c>
      <c r="D63" s="191" t="s">
        <v>5623</v>
      </c>
      <c r="E63" s="424" t="s">
        <v>3790</v>
      </c>
      <c r="F63" s="428" t="s">
        <v>3953</v>
      </c>
      <c r="G63" s="435" t="s">
        <v>3814</v>
      </c>
      <c r="H63" s="428" t="s">
        <v>4659</v>
      </c>
      <c r="I63" s="435"/>
      <c r="J63" s="435"/>
      <c r="K63" s="435"/>
      <c r="L63" s="435"/>
      <c r="M63" s="451" t="s">
        <v>1488</v>
      </c>
      <c r="N63" s="456">
        <v>2022</v>
      </c>
      <c r="O63" s="93" t="s">
        <v>3503</v>
      </c>
      <c r="P63" s="90" t="s">
        <v>75</v>
      </c>
    </row>
    <row r="64" spans="1:19" ht="24.95" hidden="1" customHeight="1" x14ac:dyDescent="0.2">
      <c r="A64" s="90">
        <v>63</v>
      </c>
      <c r="B64" s="3" t="s">
        <v>566</v>
      </c>
      <c r="C64" s="3" t="s">
        <v>567</v>
      </c>
      <c r="D64" s="191" t="s">
        <v>5622</v>
      </c>
      <c r="E64" s="424" t="s">
        <v>4248</v>
      </c>
      <c r="F64" s="428" t="s">
        <v>3955</v>
      </c>
      <c r="G64" s="435" t="s">
        <v>3814</v>
      </c>
      <c r="H64" s="428" t="s">
        <v>3954</v>
      </c>
      <c r="I64" s="436"/>
      <c r="J64" s="436"/>
      <c r="K64" s="436"/>
      <c r="L64" s="436"/>
      <c r="M64" s="451" t="s">
        <v>1488</v>
      </c>
      <c r="N64" s="456">
        <v>2022</v>
      </c>
      <c r="O64" s="93" t="s">
        <v>3503</v>
      </c>
      <c r="P64" s="90" t="s">
        <v>75</v>
      </c>
    </row>
    <row r="65" spans="1:19" ht="24.95" hidden="1" customHeight="1" x14ac:dyDescent="0.2">
      <c r="A65" s="90">
        <v>64</v>
      </c>
      <c r="B65" s="3" t="s">
        <v>566</v>
      </c>
      <c r="C65" s="3" t="s">
        <v>567</v>
      </c>
      <c r="D65" s="191" t="s">
        <v>5622</v>
      </c>
      <c r="E65" s="424" t="s">
        <v>4248</v>
      </c>
      <c r="F65" s="428" t="s">
        <v>3955</v>
      </c>
      <c r="G65" s="435" t="s">
        <v>3814</v>
      </c>
      <c r="H65" s="428" t="s">
        <v>4055</v>
      </c>
      <c r="I65" s="436"/>
      <c r="J65" s="436"/>
      <c r="K65" s="436"/>
      <c r="L65" s="436"/>
      <c r="M65" s="451" t="s">
        <v>1488</v>
      </c>
      <c r="N65" s="456">
        <v>2023</v>
      </c>
      <c r="O65" s="93" t="s">
        <v>3503</v>
      </c>
      <c r="P65" s="90" t="s">
        <v>75</v>
      </c>
    </row>
    <row r="66" spans="1:19" ht="24.95" hidden="1" customHeight="1" x14ac:dyDescent="0.2">
      <c r="A66" s="90">
        <v>65</v>
      </c>
      <c r="B66" s="3" t="s">
        <v>566</v>
      </c>
      <c r="C66" s="3" t="s">
        <v>567</v>
      </c>
      <c r="D66" s="191" t="s">
        <v>5622</v>
      </c>
      <c r="E66" s="424" t="s">
        <v>4249</v>
      </c>
      <c r="F66" s="428" t="s">
        <v>3957</v>
      </c>
      <c r="G66" s="435" t="s">
        <v>3814</v>
      </c>
      <c r="H66" s="428" t="s">
        <v>3956</v>
      </c>
      <c r="I66" s="436"/>
      <c r="J66" s="436"/>
      <c r="K66" s="436"/>
      <c r="L66" s="436"/>
      <c r="M66" s="451" t="s">
        <v>1488</v>
      </c>
      <c r="N66" s="456">
        <v>2022</v>
      </c>
      <c r="O66" s="93" t="s">
        <v>3503</v>
      </c>
      <c r="P66" s="90" t="s">
        <v>75</v>
      </c>
    </row>
    <row r="67" spans="1:19" ht="24.95" hidden="1" customHeight="1" x14ac:dyDescent="0.2">
      <c r="A67" s="90">
        <v>66</v>
      </c>
      <c r="B67" s="3" t="s">
        <v>566</v>
      </c>
      <c r="C67" s="3" t="s">
        <v>567</v>
      </c>
      <c r="D67" s="191" t="s">
        <v>5622</v>
      </c>
      <c r="E67" s="424" t="s">
        <v>4249</v>
      </c>
      <c r="F67" s="428" t="s">
        <v>3957</v>
      </c>
      <c r="G67" s="435" t="s">
        <v>3814</v>
      </c>
      <c r="H67" s="428" t="s">
        <v>3956</v>
      </c>
      <c r="I67" s="436"/>
      <c r="J67" s="436"/>
      <c r="K67" s="436"/>
      <c r="L67" s="436"/>
      <c r="M67" s="451" t="s">
        <v>1488</v>
      </c>
      <c r="N67" s="456">
        <v>2023</v>
      </c>
      <c r="O67" s="93" t="s">
        <v>3503</v>
      </c>
      <c r="P67" s="90" t="s">
        <v>75</v>
      </c>
    </row>
    <row r="68" spans="1:19" ht="24.95" hidden="1" customHeight="1" x14ac:dyDescent="0.2">
      <c r="A68" s="90">
        <v>67</v>
      </c>
      <c r="B68" s="3" t="s">
        <v>566</v>
      </c>
      <c r="C68" s="3" t="s">
        <v>567</v>
      </c>
      <c r="D68" s="191" t="s">
        <v>5625</v>
      </c>
      <c r="E68" s="424" t="s">
        <v>4085</v>
      </c>
      <c r="F68" s="428" t="s">
        <v>3873</v>
      </c>
      <c r="G68" s="435" t="s">
        <v>3814</v>
      </c>
      <c r="H68" s="436"/>
      <c r="I68" s="428" t="s">
        <v>4650</v>
      </c>
      <c r="J68" s="436"/>
      <c r="K68" s="436"/>
      <c r="L68" s="436"/>
      <c r="M68" s="451" t="s">
        <v>1485</v>
      </c>
      <c r="N68" s="456">
        <v>2023</v>
      </c>
      <c r="O68" s="93" t="s">
        <v>3503</v>
      </c>
      <c r="P68" s="90" t="s">
        <v>75</v>
      </c>
      <c r="Q68" s="148"/>
      <c r="R68" s="148"/>
      <c r="S68" s="189"/>
    </row>
    <row r="69" spans="1:19" ht="24.95" hidden="1" customHeight="1" x14ac:dyDescent="0.2">
      <c r="A69" s="90">
        <v>68</v>
      </c>
      <c r="B69" s="3" t="s">
        <v>566</v>
      </c>
      <c r="C69" s="3" t="s">
        <v>567</v>
      </c>
      <c r="D69" s="191" t="s">
        <v>5624</v>
      </c>
      <c r="E69" s="424" t="s">
        <v>4088</v>
      </c>
      <c r="F69" s="428" t="s">
        <v>3931</v>
      </c>
      <c r="G69" s="435" t="s">
        <v>3814</v>
      </c>
      <c r="H69" s="436"/>
      <c r="I69" s="428" t="s">
        <v>3874</v>
      </c>
      <c r="J69" s="436"/>
      <c r="K69" s="436"/>
      <c r="L69" s="436"/>
      <c r="M69" s="451" t="s">
        <v>1488</v>
      </c>
      <c r="N69" s="456">
        <v>2022</v>
      </c>
      <c r="O69" s="93" t="s">
        <v>3503</v>
      </c>
      <c r="P69" s="90" t="s">
        <v>75</v>
      </c>
      <c r="Q69" s="148"/>
      <c r="R69" s="148"/>
      <c r="S69" s="189"/>
    </row>
    <row r="70" spans="1:19" ht="24.95" hidden="1" customHeight="1" x14ac:dyDescent="0.2">
      <c r="A70" s="90">
        <v>69</v>
      </c>
      <c r="B70" s="3" t="s">
        <v>566</v>
      </c>
      <c r="C70" s="3" t="s">
        <v>567</v>
      </c>
      <c r="D70" s="191" t="s">
        <v>5624</v>
      </c>
      <c r="E70" s="424" t="s">
        <v>4088</v>
      </c>
      <c r="F70" s="428" t="s">
        <v>3932</v>
      </c>
      <c r="G70" s="435" t="s">
        <v>3814</v>
      </c>
      <c r="H70" s="436"/>
      <c r="I70" s="428" t="s">
        <v>3874</v>
      </c>
      <c r="J70" s="436"/>
      <c r="K70" s="436"/>
      <c r="L70" s="436"/>
      <c r="M70" s="451" t="s">
        <v>1488</v>
      </c>
      <c r="N70" s="456">
        <v>2023</v>
      </c>
      <c r="O70" s="93" t="s">
        <v>3503</v>
      </c>
      <c r="P70" s="90" t="s">
        <v>75</v>
      </c>
      <c r="Q70" s="148"/>
      <c r="R70" s="148"/>
      <c r="S70" s="189"/>
    </row>
    <row r="71" spans="1:19" ht="24.95" hidden="1" customHeight="1" x14ac:dyDescent="0.2">
      <c r="A71" s="90">
        <v>70</v>
      </c>
      <c r="B71" s="3" t="s">
        <v>566</v>
      </c>
      <c r="C71" s="3" t="s">
        <v>567</v>
      </c>
      <c r="D71" s="191" t="s">
        <v>5624</v>
      </c>
      <c r="E71" s="424" t="s">
        <v>4088</v>
      </c>
      <c r="F71" s="428" t="s">
        <v>3792</v>
      </c>
      <c r="G71" s="435" t="s">
        <v>3814</v>
      </c>
      <c r="H71" s="435"/>
      <c r="I71" s="428" t="s">
        <v>3874</v>
      </c>
      <c r="J71" s="435"/>
      <c r="K71" s="435"/>
      <c r="L71" s="435"/>
      <c r="M71" s="451" t="s">
        <v>1488</v>
      </c>
      <c r="N71" s="456">
        <v>2024</v>
      </c>
      <c r="O71" s="93" t="s">
        <v>3503</v>
      </c>
      <c r="P71" s="90" t="s">
        <v>75</v>
      </c>
      <c r="Q71" s="148"/>
      <c r="R71" s="148"/>
      <c r="S71" s="189"/>
    </row>
    <row r="72" spans="1:19" ht="24.95" hidden="1" customHeight="1" x14ac:dyDescent="0.2">
      <c r="A72" s="90">
        <v>71</v>
      </c>
      <c r="B72" s="3" t="s">
        <v>566</v>
      </c>
      <c r="C72" s="3" t="s">
        <v>567</v>
      </c>
      <c r="D72" s="191" t="s">
        <v>5626</v>
      </c>
      <c r="E72" s="424" t="s">
        <v>4092</v>
      </c>
      <c r="F72" s="428" t="s">
        <v>3935</v>
      </c>
      <c r="G72" s="435" t="s">
        <v>3814</v>
      </c>
      <c r="H72" s="436"/>
      <c r="I72" s="428" t="s">
        <v>4651</v>
      </c>
      <c r="J72" s="436"/>
      <c r="K72" s="436"/>
      <c r="L72" s="436"/>
      <c r="M72" s="451" t="s">
        <v>1488</v>
      </c>
      <c r="N72" s="456">
        <v>2023</v>
      </c>
      <c r="O72" s="93" t="s">
        <v>3503</v>
      </c>
      <c r="P72" s="90" t="s">
        <v>75</v>
      </c>
      <c r="Q72" s="148"/>
      <c r="R72" s="148"/>
      <c r="S72" s="189"/>
    </row>
    <row r="73" spans="1:19" ht="24.95" hidden="1" customHeight="1" x14ac:dyDescent="0.2">
      <c r="A73" s="90">
        <v>72</v>
      </c>
      <c r="B73" s="3" t="s">
        <v>566</v>
      </c>
      <c r="C73" s="3" t="s">
        <v>567</v>
      </c>
      <c r="D73" s="191" t="s">
        <v>5626</v>
      </c>
      <c r="E73" s="424" t="s">
        <v>4092</v>
      </c>
      <c r="F73" s="428" t="s">
        <v>3936</v>
      </c>
      <c r="G73" s="435" t="s">
        <v>3814</v>
      </c>
      <c r="H73" s="436"/>
      <c r="I73" s="428" t="s">
        <v>4651</v>
      </c>
      <c r="J73" s="436"/>
      <c r="K73" s="436"/>
      <c r="L73" s="436"/>
      <c r="M73" s="451" t="s">
        <v>1488</v>
      </c>
      <c r="N73" s="456">
        <v>2023</v>
      </c>
      <c r="O73" s="93" t="s">
        <v>3503</v>
      </c>
      <c r="P73" s="90" t="s">
        <v>75</v>
      </c>
      <c r="Q73" s="148"/>
      <c r="R73" s="148"/>
      <c r="S73" s="189"/>
    </row>
    <row r="74" spans="1:19" ht="24.95" hidden="1" customHeight="1" x14ac:dyDescent="0.2">
      <c r="A74" s="90">
        <v>73</v>
      </c>
      <c r="B74" s="3" t="s">
        <v>566</v>
      </c>
      <c r="C74" s="3" t="s">
        <v>567</v>
      </c>
      <c r="D74" s="191" t="s">
        <v>5626</v>
      </c>
      <c r="E74" s="424" t="s">
        <v>4092</v>
      </c>
      <c r="F74" s="428" t="s">
        <v>3793</v>
      </c>
      <c r="G74" s="436" t="s">
        <v>3814</v>
      </c>
      <c r="H74" s="436"/>
      <c r="I74" s="428" t="s">
        <v>4651</v>
      </c>
      <c r="J74" s="436"/>
      <c r="K74" s="436"/>
      <c r="L74" s="436"/>
      <c r="M74" s="452" t="s">
        <v>1488</v>
      </c>
      <c r="N74" s="457">
        <v>2025</v>
      </c>
      <c r="O74" s="93" t="s">
        <v>3503</v>
      </c>
      <c r="P74" s="90" t="s">
        <v>75</v>
      </c>
      <c r="Q74" s="148"/>
      <c r="R74" s="148"/>
      <c r="S74" s="189"/>
    </row>
    <row r="75" spans="1:19" ht="24.95" hidden="1" customHeight="1" x14ac:dyDescent="0.2">
      <c r="A75" s="90">
        <v>74</v>
      </c>
      <c r="B75" s="3" t="s">
        <v>566</v>
      </c>
      <c r="C75" s="3" t="s">
        <v>567</v>
      </c>
      <c r="D75" s="191" t="s">
        <v>5626</v>
      </c>
      <c r="E75" s="424" t="s">
        <v>4095</v>
      </c>
      <c r="F75" s="428" t="s">
        <v>3937</v>
      </c>
      <c r="G75" s="435" t="s">
        <v>3814</v>
      </c>
      <c r="H75" s="428" t="s">
        <v>4652</v>
      </c>
      <c r="I75" s="428" t="s">
        <v>6167</v>
      </c>
      <c r="J75" s="436"/>
      <c r="K75" s="436"/>
      <c r="L75" s="436"/>
      <c r="M75" s="451" t="s">
        <v>1485</v>
      </c>
      <c r="N75" s="456">
        <v>2022</v>
      </c>
      <c r="O75" s="93" t="s">
        <v>3503</v>
      </c>
      <c r="P75" s="90" t="s">
        <v>75</v>
      </c>
      <c r="Q75" s="298"/>
      <c r="R75" s="298"/>
    </row>
    <row r="76" spans="1:19" ht="24.95" hidden="1" customHeight="1" x14ac:dyDescent="0.2">
      <c r="A76" s="90">
        <v>75</v>
      </c>
      <c r="B76" s="3" t="s">
        <v>566</v>
      </c>
      <c r="C76" s="3" t="s">
        <v>567</v>
      </c>
      <c r="D76" s="191" t="s">
        <v>5626</v>
      </c>
      <c r="E76" s="424" t="s">
        <v>4095</v>
      </c>
      <c r="F76" s="428" t="s">
        <v>3875</v>
      </c>
      <c r="G76" s="435" t="s">
        <v>3814</v>
      </c>
      <c r="H76" s="428" t="s">
        <v>3874</v>
      </c>
      <c r="I76" s="428" t="s">
        <v>3874</v>
      </c>
      <c r="J76" s="436"/>
      <c r="K76" s="436"/>
      <c r="L76" s="436"/>
      <c r="M76" s="451" t="s">
        <v>1485</v>
      </c>
      <c r="N76" s="456">
        <v>2022</v>
      </c>
      <c r="O76" s="93" t="s">
        <v>3503</v>
      </c>
      <c r="P76" s="90" t="s">
        <v>75</v>
      </c>
      <c r="Q76" s="298"/>
      <c r="R76" s="298"/>
    </row>
    <row r="77" spans="1:19" ht="24.95" hidden="1" customHeight="1" x14ac:dyDescent="0.2">
      <c r="A77" s="90">
        <v>76</v>
      </c>
      <c r="B77" s="3" t="s">
        <v>566</v>
      </c>
      <c r="C77" s="3" t="s">
        <v>567</v>
      </c>
      <c r="D77" s="191" t="s">
        <v>5626</v>
      </c>
      <c r="E77" s="424" t="s">
        <v>4095</v>
      </c>
      <c r="F77" s="428" t="s">
        <v>3794</v>
      </c>
      <c r="G77" s="436" t="s">
        <v>3814</v>
      </c>
      <c r="H77" s="428" t="s">
        <v>3874</v>
      </c>
      <c r="I77" s="428" t="s">
        <v>3874</v>
      </c>
      <c r="J77" s="436"/>
      <c r="K77" s="436"/>
      <c r="L77" s="436"/>
      <c r="M77" s="452" t="s">
        <v>1485</v>
      </c>
      <c r="N77" s="457">
        <v>2022</v>
      </c>
      <c r="O77" s="93" t="s">
        <v>3503</v>
      </c>
      <c r="P77" s="90" t="s">
        <v>75</v>
      </c>
      <c r="Q77" s="298"/>
      <c r="R77" s="298"/>
    </row>
    <row r="78" spans="1:19" ht="24.95" hidden="1" customHeight="1" x14ac:dyDescent="0.2">
      <c r="A78" s="90">
        <v>77</v>
      </c>
      <c r="B78" s="3" t="s">
        <v>566</v>
      </c>
      <c r="C78" s="3" t="s">
        <v>567</v>
      </c>
      <c r="D78" s="191" t="s">
        <v>5625</v>
      </c>
      <c r="E78" s="424" t="s">
        <v>4098</v>
      </c>
      <c r="F78" s="428" t="s">
        <v>3938</v>
      </c>
      <c r="G78" s="435" t="s">
        <v>3814</v>
      </c>
      <c r="H78" s="436"/>
      <c r="I78" s="428" t="s">
        <v>4653</v>
      </c>
      <c r="J78" s="436"/>
      <c r="K78" s="436"/>
      <c r="L78" s="436"/>
      <c r="M78" s="451" t="s">
        <v>1485</v>
      </c>
      <c r="N78" s="456">
        <v>2024</v>
      </c>
      <c r="O78" s="93" t="s">
        <v>3503</v>
      </c>
      <c r="P78" s="90" t="s">
        <v>75</v>
      </c>
      <c r="Q78" s="298"/>
      <c r="R78" s="298"/>
    </row>
    <row r="79" spans="1:19" ht="24.95" hidden="1" customHeight="1" x14ac:dyDescent="0.2">
      <c r="A79" s="90">
        <v>78</v>
      </c>
      <c r="B79" s="3" t="s">
        <v>566</v>
      </c>
      <c r="C79" s="3" t="s">
        <v>569</v>
      </c>
      <c r="D79" s="191" t="s">
        <v>5628</v>
      </c>
      <c r="E79" s="424" t="s">
        <v>4254</v>
      </c>
      <c r="F79" s="428" t="s">
        <v>4660</v>
      </c>
      <c r="G79" s="436" t="s">
        <v>3814</v>
      </c>
      <c r="H79" s="428" t="s">
        <v>3795</v>
      </c>
      <c r="I79" s="436"/>
      <c r="J79" s="436"/>
      <c r="K79" s="436"/>
      <c r="L79" s="436"/>
      <c r="M79" s="451" t="s">
        <v>1488</v>
      </c>
      <c r="N79" s="456">
        <v>2024</v>
      </c>
      <c r="O79" s="93" t="s">
        <v>3499</v>
      </c>
      <c r="P79" s="90" t="s">
        <v>75</v>
      </c>
      <c r="Q79" s="150" t="s">
        <v>1216</v>
      </c>
      <c r="R79" s="144"/>
      <c r="S79" s="189" t="s">
        <v>783</v>
      </c>
    </row>
    <row r="80" spans="1:19" ht="24.95" hidden="1" customHeight="1" x14ac:dyDescent="0.2">
      <c r="A80" s="90">
        <v>79</v>
      </c>
      <c r="B80" s="3" t="s">
        <v>566</v>
      </c>
      <c r="C80" s="3" t="s">
        <v>569</v>
      </c>
      <c r="D80" s="191" t="s">
        <v>5651</v>
      </c>
      <c r="E80" s="424" t="s">
        <v>1517</v>
      </c>
      <c r="F80" s="428" t="s">
        <v>3964</v>
      </c>
      <c r="G80" s="424" t="s">
        <v>3814</v>
      </c>
      <c r="H80" s="428" t="s">
        <v>4662</v>
      </c>
      <c r="I80" s="436"/>
      <c r="J80" s="436"/>
      <c r="K80" s="436"/>
      <c r="L80" s="436"/>
      <c r="M80" s="452" t="s">
        <v>1488</v>
      </c>
      <c r="N80" s="457">
        <v>2022</v>
      </c>
      <c r="O80" s="93" t="s">
        <v>3503</v>
      </c>
      <c r="P80" s="90" t="s">
        <v>75</v>
      </c>
    </row>
    <row r="81" spans="1:19" ht="24.95" hidden="1" customHeight="1" x14ac:dyDescent="0.2">
      <c r="A81" s="90">
        <v>80</v>
      </c>
      <c r="B81" s="3" t="s">
        <v>566</v>
      </c>
      <c r="C81" s="3" t="s">
        <v>569</v>
      </c>
      <c r="D81" s="191" t="s">
        <v>5652</v>
      </c>
      <c r="E81" s="424" t="s">
        <v>1524</v>
      </c>
      <c r="F81" s="434" t="s">
        <v>3965</v>
      </c>
      <c r="G81" s="441" t="s">
        <v>3814</v>
      </c>
      <c r="H81" s="434" t="s">
        <v>3799</v>
      </c>
      <c r="I81" s="441"/>
      <c r="J81" s="441"/>
      <c r="K81" s="441"/>
      <c r="L81" s="441"/>
      <c r="M81" s="451" t="s">
        <v>1488</v>
      </c>
      <c r="N81" s="456">
        <v>2021</v>
      </c>
      <c r="O81" s="93" t="s">
        <v>3503</v>
      </c>
      <c r="P81" s="90" t="s">
        <v>75</v>
      </c>
    </row>
    <row r="82" spans="1:19" ht="24.95" hidden="1" customHeight="1" x14ac:dyDescent="0.2">
      <c r="A82" s="90">
        <v>81</v>
      </c>
      <c r="B82" s="3" t="s">
        <v>566</v>
      </c>
      <c r="C82" s="3" t="s">
        <v>569</v>
      </c>
      <c r="D82" s="191" t="s">
        <v>5652</v>
      </c>
      <c r="E82" s="424" t="s">
        <v>1528</v>
      </c>
      <c r="F82" s="428" t="s">
        <v>3966</v>
      </c>
      <c r="G82" s="435" t="s">
        <v>3814</v>
      </c>
      <c r="H82" s="428" t="s">
        <v>3799</v>
      </c>
      <c r="I82" s="435"/>
      <c r="J82" s="424"/>
      <c r="K82" s="424"/>
      <c r="L82" s="424"/>
      <c r="M82" s="451" t="s">
        <v>1485</v>
      </c>
      <c r="N82" s="456">
        <v>2022</v>
      </c>
      <c r="O82" s="93" t="s">
        <v>3503</v>
      </c>
      <c r="P82" s="90" t="s">
        <v>75</v>
      </c>
    </row>
    <row r="83" spans="1:19" ht="24.95" hidden="1" customHeight="1" x14ac:dyDescent="0.2">
      <c r="A83" s="90">
        <v>82</v>
      </c>
      <c r="B83" s="3" t="s">
        <v>566</v>
      </c>
      <c r="C83" s="3" t="s">
        <v>569</v>
      </c>
      <c r="D83" s="191" t="s">
        <v>5652</v>
      </c>
      <c r="E83" s="424" t="s">
        <v>1534</v>
      </c>
      <c r="F83" s="428" t="s">
        <v>3958</v>
      </c>
      <c r="G83" s="436" t="s">
        <v>3814</v>
      </c>
      <c r="H83" s="428" t="s">
        <v>3799</v>
      </c>
      <c r="I83" s="436"/>
      <c r="J83" s="436"/>
      <c r="K83" s="436"/>
      <c r="L83" s="436"/>
      <c r="M83" s="452" t="s">
        <v>1485</v>
      </c>
      <c r="N83" s="457">
        <v>2023</v>
      </c>
      <c r="O83" s="93" t="s">
        <v>3503</v>
      </c>
      <c r="P83" s="90" t="s">
        <v>75</v>
      </c>
    </row>
    <row r="84" spans="1:19" ht="24.95" hidden="1" customHeight="1" x14ac:dyDescent="0.2">
      <c r="A84" s="90">
        <v>83</v>
      </c>
      <c r="B84" s="3" t="s">
        <v>566</v>
      </c>
      <c r="C84" s="3" t="s">
        <v>569</v>
      </c>
      <c r="D84" s="191" t="s">
        <v>5652</v>
      </c>
      <c r="E84" s="424" t="s">
        <v>1539</v>
      </c>
      <c r="F84" s="428" t="s">
        <v>3959</v>
      </c>
      <c r="G84" s="436" t="s">
        <v>3814</v>
      </c>
      <c r="H84" s="428" t="s">
        <v>4661</v>
      </c>
      <c r="I84" s="436"/>
      <c r="J84" s="436"/>
      <c r="K84" s="436"/>
      <c r="L84" s="436"/>
      <c r="M84" s="451" t="s">
        <v>1485</v>
      </c>
      <c r="N84" s="456">
        <v>2024</v>
      </c>
      <c r="O84" s="93" t="s">
        <v>3503</v>
      </c>
      <c r="P84" s="90" t="s">
        <v>75</v>
      </c>
    </row>
    <row r="85" spans="1:19" ht="24.95" hidden="1" customHeight="1" x14ac:dyDescent="0.2">
      <c r="A85" s="90">
        <v>84</v>
      </c>
      <c r="B85" s="3" t="s">
        <v>566</v>
      </c>
      <c r="C85" s="3" t="s">
        <v>569</v>
      </c>
      <c r="D85" s="191" t="s">
        <v>5635</v>
      </c>
      <c r="E85" s="424" t="s">
        <v>4256</v>
      </c>
      <c r="F85" s="428" t="s">
        <v>4056</v>
      </c>
      <c r="G85" s="435" t="s">
        <v>3814</v>
      </c>
      <c r="H85" s="432" t="s">
        <v>3805</v>
      </c>
      <c r="I85" s="436"/>
      <c r="J85" s="436"/>
      <c r="K85" s="436"/>
      <c r="L85" s="436"/>
      <c r="M85" s="451" t="s">
        <v>1508</v>
      </c>
      <c r="N85" s="456">
        <v>2022</v>
      </c>
      <c r="O85" s="93" t="str">
        <f t="shared" ref="O85:O98" si="1">LEFT(F85,1)</f>
        <v>I</v>
      </c>
      <c r="P85" s="90" t="s">
        <v>108</v>
      </c>
      <c r="Q85" s="150" t="s">
        <v>1225</v>
      </c>
      <c r="R85" s="144"/>
      <c r="S85" s="189" t="s">
        <v>781</v>
      </c>
    </row>
    <row r="86" spans="1:19" ht="24.95" hidden="1" customHeight="1" x14ac:dyDescent="0.2">
      <c r="A86" s="90">
        <v>85</v>
      </c>
      <c r="B86" s="3" t="s">
        <v>566</v>
      </c>
      <c r="C86" s="3" t="s">
        <v>569</v>
      </c>
      <c r="D86" s="191" t="s">
        <v>5635</v>
      </c>
      <c r="E86" s="424" t="s">
        <v>4256</v>
      </c>
      <c r="F86" s="428" t="s">
        <v>3939</v>
      </c>
      <c r="G86" s="435" t="s">
        <v>3814</v>
      </c>
      <c r="H86" s="428" t="s">
        <v>3857</v>
      </c>
      <c r="I86" s="436"/>
      <c r="J86" s="436"/>
      <c r="K86" s="436"/>
      <c r="L86" s="436"/>
      <c r="M86" s="451" t="s">
        <v>1508</v>
      </c>
      <c r="N86" s="456">
        <v>2023</v>
      </c>
      <c r="O86" s="93" t="str">
        <f t="shared" si="1"/>
        <v>I</v>
      </c>
      <c r="P86" s="90" t="s">
        <v>108</v>
      </c>
      <c r="Q86" s="150" t="s">
        <v>1225</v>
      </c>
      <c r="R86" s="144"/>
      <c r="S86" s="189" t="s">
        <v>781</v>
      </c>
    </row>
    <row r="87" spans="1:19" ht="24.95" hidden="1" customHeight="1" x14ac:dyDescent="0.2">
      <c r="A87" s="90">
        <v>86</v>
      </c>
      <c r="B87" s="3" t="s">
        <v>566</v>
      </c>
      <c r="C87" s="3" t="s">
        <v>569</v>
      </c>
      <c r="D87" s="191" t="s">
        <v>5636</v>
      </c>
      <c r="E87" s="424" t="s">
        <v>1490</v>
      </c>
      <c r="F87" s="428" t="s">
        <v>3939</v>
      </c>
      <c r="G87" s="435" t="s">
        <v>3814</v>
      </c>
      <c r="H87" s="428" t="s">
        <v>3857</v>
      </c>
      <c r="I87" s="436"/>
      <c r="J87" s="436"/>
      <c r="K87" s="436"/>
      <c r="L87" s="436"/>
      <c r="M87" s="451" t="s">
        <v>1488</v>
      </c>
      <c r="N87" s="456">
        <v>2022</v>
      </c>
      <c r="O87" s="93" t="str">
        <f t="shared" si="1"/>
        <v>I</v>
      </c>
      <c r="P87" s="90" t="s">
        <v>108</v>
      </c>
      <c r="Q87" s="150" t="s">
        <v>1226</v>
      </c>
      <c r="R87" s="144"/>
      <c r="S87" s="189" t="s">
        <v>780</v>
      </c>
    </row>
    <row r="88" spans="1:19" ht="24.95" hidden="1" customHeight="1" x14ac:dyDescent="0.2">
      <c r="A88" s="90">
        <v>87</v>
      </c>
      <c r="B88" s="3" t="s">
        <v>566</v>
      </c>
      <c r="C88" s="3" t="s">
        <v>569</v>
      </c>
      <c r="D88" s="191" t="s">
        <v>5636</v>
      </c>
      <c r="E88" s="424" t="s">
        <v>1490</v>
      </c>
      <c r="F88" s="428" t="s">
        <v>3939</v>
      </c>
      <c r="G88" s="435" t="s">
        <v>3814</v>
      </c>
      <c r="H88" s="428" t="s">
        <v>3857</v>
      </c>
      <c r="I88" s="436"/>
      <c r="J88" s="436"/>
      <c r="K88" s="436"/>
      <c r="L88" s="436"/>
      <c r="M88" s="451" t="s">
        <v>1488</v>
      </c>
      <c r="N88" s="456">
        <v>2024</v>
      </c>
      <c r="O88" s="93" t="str">
        <f t="shared" si="1"/>
        <v>I</v>
      </c>
      <c r="P88" s="90" t="s">
        <v>108</v>
      </c>
      <c r="Q88" s="150" t="s">
        <v>1226</v>
      </c>
      <c r="R88" s="144"/>
      <c r="S88" s="189" t="s">
        <v>780</v>
      </c>
    </row>
    <row r="89" spans="1:19" ht="24.95" hidden="1" customHeight="1" x14ac:dyDescent="0.2">
      <c r="A89" s="90">
        <v>88</v>
      </c>
      <c r="B89" s="3" t="s">
        <v>566</v>
      </c>
      <c r="C89" s="3" t="s">
        <v>569</v>
      </c>
      <c r="D89" s="191" t="s">
        <v>5636</v>
      </c>
      <c r="E89" s="424" t="s">
        <v>1493</v>
      </c>
      <c r="F89" s="428" t="s">
        <v>3939</v>
      </c>
      <c r="G89" s="435" t="s">
        <v>3814</v>
      </c>
      <c r="H89" s="428" t="s">
        <v>3857</v>
      </c>
      <c r="I89" s="436"/>
      <c r="J89" s="436"/>
      <c r="K89" s="436"/>
      <c r="L89" s="436"/>
      <c r="M89" s="451" t="s">
        <v>1488</v>
      </c>
      <c r="N89" s="456">
        <v>2022</v>
      </c>
      <c r="O89" s="93" t="str">
        <f t="shared" si="1"/>
        <v>I</v>
      </c>
      <c r="P89" s="90" t="s">
        <v>108</v>
      </c>
      <c r="Q89" s="150" t="s">
        <v>1226</v>
      </c>
      <c r="R89" s="144"/>
      <c r="S89" s="189" t="s">
        <v>780</v>
      </c>
    </row>
    <row r="90" spans="1:19" ht="24.95" hidden="1" customHeight="1" x14ac:dyDescent="0.2">
      <c r="A90" s="90">
        <v>89</v>
      </c>
      <c r="B90" s="3" t="s">
        <v>566</v>
      </c>
      <c r="C90" s="3" t="s">
        <v>569</v>
      </c>
      <c r="D90" s="191" t="s">
        <v>5636</v>
      </c>
      <c r="E90" s="424" t="s">
        <v>1493</v>
      </c>
      <c r="F90" s="428" t="s">
        <v>3939</v>
      </c>
      <c r="G90" s="435" t="s">
        <v>3814</v>
      </c>
      <c r="H90" s="428" t="s">
        <v>3857</v>
      </c>
      <c r="I90" s="436"/>
      <c r="J90" s="436"/>
      <c r="K90" s="436"/>
      <c r="L90" s="436"/>
      <c r="M90" s="451" t="s">
        <v>1497</v>
      </c>
      <c r="N90" s="456">
        <v>2024</v>
      </c>
      <c r="O90" s="93" t="str">
        <f t="shared" si="1"/>
        <v>I</v>
      </c>
      <c r="P90" s="90" t="s">
        <v>108</v>
      </c>
      <c r="Q90" s="150" t="s">
        <v>1226</v>
      </c>
      <c r="R90" s="144"/>
      <c r="S90" s="189" t="s">
        <v>780</v>
      </c>
    </row>
    <row r="91" spans="1:19" ht="24.95" hidden="1" customHeight="1" x14ac:dyDescent="0.2">
      <c r="A91" s="90">
        <v>90</v>
      </c>
      <c r="B91" s="3" t="s">
        <v>566</v>
      </c>
      <c r="C91" s="3" t="s">
        <v>569</v>
      </c>
      <c r="D91" s="191" t="s">
        <v>5636</v>
      </c>
      <c r="E91" s="424" t="s">
        <v>1493</v>
      </c>
      <c r="F91" s="428" t="s">
        <v>3939</v>
      </c>
      <c r="G91" s="435" t="s">
        <v>3814</v>
      </c>
      <c r="H91" s="428" t="s">
        <v>3857</v>
      </c>
      <c r="I91" s="436"/>
      <c r="J91" s="436"/>
      <c r="K91" s="436"/>
      <c r="L91" s="436"/>
      <c r="M91" s="451" t="s">
        <v>1485</v>
      </c>
      <c r="N91" s="456">
        <v>2025</v>
      </c>
      <c r="O91" s="93" t="str">
        <f t="shared" si="1"/>
        <v>I</v>
      </c>
      <c r="P91" s="90" t="s">
        <v>108</v>
      </c>
      <c r="Q91" s="150" t="s">
        <v>1226</v>
      </c>
      <c r="R91" s="144"/>
      <c r="S91" s="189" t="s">
        <v>780</v>
      </c>
    </row>
    <row r="92" spans="1:19" ht="24.95" hidden="1" customHeight="1" x14ac:dyDescent="0.2">
      <c r="A92" s="90">
        <v>91</v>
      </c>
      <c r="B92" s="3" t="s">
        <v>566</v>
      </c>
      <c r="C92" s="3" t="s">
        <v>569</v>
      </c>
      <c r="D92" s="191" t="s">
        <v>5637</v>
      </c>
      <c r="E92" s="424" t="s">
        <v>1494</v>
      </c>
      <c r="F92" s="428" t="s">
        <v>3845</v>
      </c>
      <c r="G92" s="435" t="s">
        <v>3814</v>
      </c>
      <c r="H92" s="436"/>
      <c r="I92" s="435"/>
      <c r="J92" s="435"/>
      <c r="K92" s="435"/>
      <c r="L92" s="435"/>
      <c r="M92" s="451" t="s">
        <v>1485</v>
      </c>
      <c r="N92" s="456">
        <v>2022</v>
      </c>
      <c r="O92" s="93" t="str">
        <f t="shared" si="1"/>
        <v>I</v>
      </c>
      <c r="P92" s="90" t="s">
        <v>108</v>
      </c>
      <c r="Q92" s="409" t="s">
        <v>1887</v>
      </c>
      <c r="R92" s="410" t="s">
        <v>1888</v>
      </c>
      <c r="S92" s="189" t="s">
        <v>791</v>
      </c>
    </row>
    <row r="93" spans="1:19" ht="24.95" hidden="1" customHeight="1" x14ac:dyDescent="0.2">
      <c r="A93" s="90">
        <v>92</v>
      </c>
      <c r="B93" s="3" t="s">
        <v>566</v>
      </c>
      <c r="C93" s="3" t="s">
        <v>569</v>
      </c>
      <c r="D93" s="191" t="s">
        <v>5637</v>
      </c>
      <c r="E93" s="424" t="s">
        <v>1499</v>
      </c>
      <c r="F93" s="428" t="s">
        <v>3961</v>
      </c>
      <c r="G93" s="435" t="s">
        <v>3814</v>
      </c>
      <c r="H93" s="436"/>
      <c r="I93" s="435"/>
      <c r="J93" s="435"/>
      <c r="K93" s="435"/>
      <c r="L93" s="435"/>
      <c r="M93" s="451" t="s">
        <v>1488</v>
      </c>
      <c r="N93" s="456">
        <v>2022</v>
      </c>
      <c r="O93" s="93" t="str">
        <f t="shared" si="1"/>
        <v>I</v>
      </c>
      <c r="P93" s="90" t="s">
        <v>108</v>
      </c>
      <c r="Q93" s="409" t="s">
        <v>1887</v>
      </c>
      <c r="R93" s="410" t="s">
        <v>1888</v>
      </c>
      <c r="S93" s="189" t="s">
        <v>791</v>
      </c>
    </row>
    <row r="94" spans="1:19" ht="24.95" hidden="1" customHeight="1" x14ac:dyDescent="0.2">
      <c r="A94" s="90">
        <v>93</v>
      </c>
      <c r="B94" s="3" t="s">
        <v>566</v>
      </c>
      <c r="C94" s="3" t="s">
        <v>569</v>
      </c>
      <c r="D94" s="191" t="s">
        <v>5637</v>
      </c>
      <c r="E94" s="424" t="s">
        <v>1499</v>
      </c>
      <c r="F94" s="428" t="s">
        <v>3962</v>
      </c>
      <c r="G94" s="435" t="s">
        <v>3814</v>
      </c>
      <c r="H94" s="436"/>
      <c r="I94" s="435"/>
      <c r="J94" s="435"/>
      <c r="K94" s="435"/>
      <c r="L94" s="435"/>
      <c r="M94" s="451" t="s">
        <v>1488</v>
      </c>
      <c r="N94" s="456">
        <v>2024</v>
      </c>
      <c r="O94" s="93" t="str">
        <f t="shared" si="1"/>
        <v>I</v>
      </c>
      <c r="P94" s="90" t="s">
        <v>108</v>
      </c>
      <c r="Q94" s="409" t="s">
        <v>1887</v>
      </c>
      <c r="R94" s="410" t="s">
        <v>1888</v>
      </c>
      <c r="S94" s="189" t="s">
        <v>791</v>
      </c>
    </row>
    <row r="95" spans="1:19" ht="24.95" hidden="1" customHeight="1" x14ac:dyDescent="0.2">
      <c r="A95" s="90">
        <v>94</v>
      </c>
      <c r="B95" s="3" t="s">
        <v>566</v>
      </c>
      <c r="C95" s="3" t="s">
        <v>569</v>
      </c>
      <c r="D95" s="191" t="s">
        <v>5637</v>
      </c>
      <c r="E95" s="424" t="s">
        <v>1501</v>
      </c>
      <c r="F95" s="428" t="s">
        <v>3961</v>
      </c>
      <c r="G95" s="435" t="s">
        <v>3814</v>
      </c>
      <c r="H95" s="436"/>
      <c r="I95" s="435"/>
      <c r="J95" s="435"/>
      <c r="K95" s="435"/>
      <c r="L95" s="435"/>
      <c r="M95" s="451" t="s">
        <v>1488</v>
      </c>
      <c r="N95" s="456">
        <v>2022</v>
      </c>
      <c r="O95" s="93" t="str">
        <f t="shared" si="1"/>
        <v>I</v>
      </c>
      <c r="P95" s="90" t="s">
        <v>108</v>
      </c>
      <c r="Q95" s="409" t="s">
        <v>1887</v>
      </c>
      <c r="R95" s="410" t="s">
        <v>1888</v>
      </c>
      <c r="S95" s="189" t="s">
        <v>791</v>
      </c>
    </row>
    <row r="96" spans="1:19" ht="24.95" hidden="1" customHeight="1" x14ac:dyDescent="0.2">
      <c r="A96" s="90">
        <v>95</v>
      </c>
      <c r="B96" s="3" t="s">
        <v>566</v>
      </c>
      <c r="C96" s="3" t="s">
        <v>569</v>
      </c>
      <c r="D96" s="191" t="s">
        <v>5637</v>
      </c>
      <c r="E96" s="424" t="s">
        <v>1501</v>
      </c>
      <c r="F96" s="428" t="s">
        <v>3962</v>
      </c>
      <c r="G96" s="435" t="s">
        <v>3814</v>
      </c>
      <c r="H96" s="436"/>
      <c r="I96" s="435"/>
      <c r="J96" s="435"/>
      <c r="K96" s="435"/>
      <c r="L96" s="435"/>
      <c r="M96" s="451" t="s">
        <v>1488</v>
      </c>
      <c r="N96" s="456">
        <v>2024</v>
      </c>
      <c r="O96" s="93" t="str">
        <f t="shared" si="1"/>
        <v>I</v>
      </c>
      <c r="P96" s="90" t="s">
        <v>108</v>
      </c>
      <c r="Q96" s="409" t="s">
        <v>1887</v>
      </c>
      <c r="R96" s="410" t="s">
        <v>1888</v>
      </c>
      <c r="S96" s="189" t="s">
        <v>791</v>
      </c>
    </row>
    <row r="97" spans="1:19" ht="24.95" hidden="1" customHeight="1" x14ac:dyDescent="0.2">
      <c r="A97" s="90">
        <v>96</v>
      </c>
      <c r="B97" s="3" t="s">
        <v>566</v>
      </c>
      <c r="C97" s="3" t="s">
        <v>569</v>
      </c>
      <c r="D97" s="191" t="s">
        <v>5637</v>
      </c>
      <c r="E97" s="424" t="s">
        <v>1504</v>
      </c>
      <c r="F97" s="428" t="s">
        <v>3962</v>
      </c>
      <c r="G97" s="435" t="s">
        <v>3814</v>
      </c>
      <c r="H97" s="436"/>
      <c r="I97" s="435"/>
      <c r="J97" s="435"/>
      <c r="K97" s="435"/>
      <c r="L97" s="435"/>
      <c r="M97" s="451" t="s">
        <v>1488</v>
      </c>
      <c r="N97" s="456">
        <v>2024</v>
      </c>
      <c r="O97" s="93" t="str">
        <f t="shared" si="1"/>
        <v>I</v>
      </c>
      <c r="P97" s="90" t="s">
        <v>108</v>
      </c>
      <c r="Q97" s="409" t="s">
        <v>1887</v>
      </c>
      <c r="R97" s="410" t="s">
        <v>1888</v>
      </c>
      <c r="S97" s="189" t="s">
        <v>791</v>
      </c>
    </row>
    <row r="98" spans="1:19" ht="24.95" hidden="1" customHeight="1" x14ac:dyDescent="0.2">
      <c r="A98" s="90">
        <v>97</v>
      </c>
      <c r="B98" s="3" t="s">
        <v>566</v>
      </c>
      <c r="C98" s="3" t="s">
        <v>571</v>
      </c>
      <c r="D98" s="191" t="s">
        <v>5656</v>
      </c>
      <c r="E98" s="424" t="s">
        <v>1615</v>
      </c>
      <c r="F98" s="428" t="s">
        <v>3970</v>
      </c>
      <c r="G98" s="435" t="s">
        <v>3814</v>
      </c>
      <c r="H98" s="436"/>
      <c r="I98" s="435"/>
      <c r="J98" s="435"/>
      <c r="K98" s="435"/>
      <c r="L98" s="435"/>
      <c r="M98" s="451" t="s">
        <v>1497</v>
      </c>
      <c r="N98" s="456">
        <v>2023</v>
      </c>
      <c r="O98" s="93" t="str">
        <f t="shared" si="1"/>
        <v>I</v>
      </c>
      <c r="P98" s="90" t="s">
        <v>75</v>
      </c>
      <c r="Q98" s="150" t="s">
        <v>1220</v>
      </c>
      <c r="R98" s="144"/>
      <c r="S98" s="189" t="s">
        <v>856</v>
      </c>
    </row>
    <row r="99" spans="1:19" ht="24.95" hidden="1" customHeight="1" x14ac:dyDescent="0.2">
      <c r="A99" s="90">
        <v>98</v>
      </c>
      <c r="B99" s="3" t="s">
        <v>566</v>
      </c>
      <c r="C99" s="3" t="s">
        <v>571</v>
      </c>
      <c r="D99" s="191" t="s">
        <v>5653</v>
      </c>
      <c r="E99" s="424" t="s">
        <v>1562</v>
      </c>
      <c r="F99" s="428" t="s">
        <v>3967</v>
      </c>
      <c r="G99" s="435" t="s">
        <v>3814</v>
      </c>
      <c r="H99" s="436"/>
      <c r="I99" s="436"/>
      <c r="J99" s="436"/>
      <c r="K99" s="436"/>
      <c r="L99" s="436"/>
      <c r="M99" s="451" t="s">
        <v>1488</v>
      </c>
      <c r="N99" s="456">
        <v>2022</v>
      </c>
      <c r="O99" s="93" t="s">
        <v>3499</v>
      </c>
      <c r="P99" s="93" t="s">
        <v>108</v>
      </c>
      <c r="Q99" s="150" t="s">
        <v>1220</v>
      </c>
      <c r="R99" s="144"/>
      <c r="S99" s="189" t="s">
        <v>784</v>
      </c>
    </row>
    <row r="100" spans="1:19" ht="24.95" hidden="1" customHeight="1" x14ac:dyDescent="0.2">
      <c r="A100" s="90">
        <v>99</v>
      </c>
      <c r="B100" s="3" t="s">
        <v>566</v>
      </c>
      <c r="C100" s="3" t="s">
        <v>571</v>
      </c>
      <c r="D100" s="191" t="s">
        <v>5653</v>
      </c>
      <c r="E100" s="424" t="s">
        <v>1562</v>
      </c>
      <c r="F100" s="428" t="s">
        <v>3968</v>
      </c>
      <c r="G100" s="436" t="s">
        <v>3814</v>
      </c>
      <c r="H100" s="436"/>
      <c r="I100" s="436"/>
      <c r="J100" s="436"/>
      <c r="K100" s="436"/>
      <c r="L100" s="436"/>
      <c r="M100" s="452" t="s">
        <v>1497</v>
      </c>
      <c r="N100" s="457">
        <v>2024</v>
      </c>
      <c r="O100" s="93" t="s">
        <v>3499</v>
      </c>
      <c r="P100" s="93" t="s">
        <v>108</v>
      </c>
      <c r="Q100" s="150" t="s">
        <v>1220</v>
      </c>
      <c r="R100" s="144"/>
      <c r="S100" s="189" t="s">
        <v>784</v>
      </c>
    </row>
    <row r="101" spans="1:19" ht="24.95" hidden="1" customHeight="1" x14ac:dyDescent="0.2">
      <c r="A101" s="90">
        <v>100</v>
      </c>
      <c r="B101" s="3" t="s">
        <v>566</v>
      </c>
      <c r="C101" s="3" t="s">
        <v>571</v>
      </c>
      <c r="D101" s="191" t="s">
        <v>5660</v>
      </c>
      <c r="E101" s="424" t="s">
        <v>1566</v>
      </c>
      <c r="F101" s="428" t="s">
        <v>3969</v>
      </c>
      <c r="G101" s="435" t="s">
        <v>3814</v>
      </c>
      <c r="H101" s="436"/>
      <c r="I101" s="436"/>
      <c r="J101" s="436"/>
      <c r="K101" s="436"/>
      <c r="L101" s="436"/>
      <c r="M101" s="451" t="s">
        <v>1488</v>
      </c>
      <c r="N101" s="456">
        <v>2022</v>
      </c>
      <c r="O101" s="93" t="s">
        <v>3499</v>
      </c>
      <c r="P101" s="93" t="s">
        <v>108</v>
      </c>
      <c r="Q101" s="150" t="s">
        <v>1220</v>
      </c>
      <c r="R101" s="144"/>
      <c r="S101" s="189" t="s">
        <v>790</v>
      </c>
    </row>
    <row r="102" spans="1:19" ht="24.95" hidden="1" customHeight="1" x14ac:dyDescent="0.2">
      <c r="A102" s="90">
        <v>101</v>
      </c>
      <c r="B102" s="3" t="s">
        <v>566</v>
      </c>
      <c r="C102" s="3" t="s">
        <v>571</v>
      </c>
      <c r="D102" s="191" t="s">
        <v>5663</v>
      </c>
      <c r="E102" s="424" t="s">
        <v>1602</v>
      </c>
      <c r="F102" s="428" t="s">
        <v>3970</v>
      </c>
      <c r="G102" s="435" t="s">
        <v>3814</v>
      </c>
      <c r="H102" s="428" t="s">
        <v>3970</v>
      </c>
      <c r="I102" s="436"/>
      <c r="J102" s="436"/>
      <c r="K102" s="436"/>
      <c r="L102" s="436"/>
      <c r="M102" s="451" t="s">
        <v>1485</v>
      </c>
      <c r="N102" s="456">
        <v>2024</v>
      </c>
      <c r="O102" s="93" t="str">
        <f>LEFT(F102,1)</f>
        <v>I</v>
      </c>
      <c r="P102" s="93" t="s">
        <v>108</v>
      </c>
      <c r="Q102" s="150" t="s">
        <v>1220</v>
      </c>
      <c r="R102" s="144"/>
      <c r="S102" s="189" t="s">
        <v>789</v>
      </c>
    </row>
    <row r="103" spans="1:19" ht="24.95" hidden="1" customHeight="1" x14ac:dyDescent="0.2">
      <c r="A103" s="90">
        <v>102</v>
      </c>
      <c r="B103" s="3" t="s">
        <v>568</v>
      </c>
      <c r="C103" s="3" t="s">
        <v>575</v>
      </c>
      <c r="D103" s="191" t="s">
        <v>5671</v>
      </c>
      <c r="E103" s="424" t="s">
        <v>3609</v>
      </c>
      <c r="F103" s="428" t="s">
        <v>3861</v>
      </c>
      <c r="G103" s="435" t="s">
        <v>3814</v>
      </c>
      <c r="H103" s="436"/>
      <c r="I103" s="436"/>
      <c r="J103" s="436"/>
      <c r="K103" s="436"/>
      <c r="L103" s="436"/>
      <c r="M103" s="451" t="s">
        <v>1497</v>
      </c>
      <c r="N103" s="456">
        <v>2022</v>
      </c>
      <c r="O103" s="93" t="str">
        <f>LEFT(F103,1)</f>
        <v>I</v>
      </c>
      <c r="P103" s="93" t="s">
        <v>75</v>
      </c>
      <c r="Q103" s="150" t="s">
        <v>1221</v>
      </c>
      <c r="R103" s="144"/>
      <c r="S103" s="189" t="s">
        <v>860</v>
      </c>
    </row>
    <row r="104" spans="1:19" ht="24.95" hidden="1" customHeight="1" x14ac:dyDescent="0.2">
      <c r="A104" s="90">
        <v>103</v>
      </c>
      <c r="B104" s="3" t="s">
        <v>568</v>
      </c>
      <c r="C104" s="3" t="s">
        <v>575</v>
      </c>
      <c r="D104" s="191" t="s">
        <v>5673</v>
      </c>
      <c r="E104" s="424" t="s">
        <v>4298</v>
      </c>
      <c r="F104" s="428" t="s">
        <v>3861</v>
      </c>
      <c r="G104" s="435" t="s">
        <v>3814</v>
      </c>
      <c r="H104" s="436"/>
      <c r="I104" s="436"/>
      <c r="J104" s="436"/>
      <c r="K104" s="436"/>
      <c r="L104" s="436"/>
      <c r="M104" s="451" t="s">
        <v>1497</v>
      </c>
      <c r="N104" s="456">
        <v>2024</v>
      </c>
      <c r="O104" s="93" t="str">
        <f>LEFT(F104,1)</f>
        <v>I</v>
      </c>
      <c r="P104" s="93" t="s">
        <v>75</v>
      </c>
      <c r="Q104" s="150" t="s">
        <v>1221</v>
      </c>
      <c r="R104" s="144"/>
      <c r="S104" s="189" t="s">
        <v>863</v>
      </c>
    </row>
    <row r="105" spans="1:19" ht="24.95" hidden="1" customHeight="1" x14ac:dyDescent="0.2">
      <c r="A105" s="90">
        <v>104</v>
      </c>
      <c r="B105" s="3" t="s">
        <v>568</v>
      </c>
      <c r="C105" s="3" t="s">
        <v>575</v>
      </c>
      <c r="D105" s="191" t="s">
        <v>5655</v>
      </c>
      <c r="E105" s="424" t="s">
        <v>4663</v>
      </c>
      <c r="F105" s="428" t="s">
        <v>3971</v>
      </c>
      <c r="G105" s="435" t="s">
        <v>3814</v>
      </c>
      <c r="H105" s="436"/>
      <c r="I105" s="435"/>
      <c r="J105" s="435"/>
      <c r="K105" s="435"/>
      <c r="L105" s="435"/>
      <c r="M105" s="451" t="s">
        <v>1488</v>
      </c>
      <c r="N105" s="456">
        <v>2022</v>
      </c>
      <c r="O105" s="93" t="str">
        <f>LEFT(F105,1)</f>
        <v>I</v>
      </c>
      <c r="P105" s="93" t="s">
        <v>108</v>
      </c>
      <c r="Q105" s="151" t="s">
        <v>1213</v>
      </c>
      <c r="R105" s="144"/>
      <c r="S105" s="189" t="s">
        <v>796</v>
      </c>
    </row>
    <row r="106" spans="1:19" ht="24.95" hidden="1" customHeight="1" x14ac:dyDescent="0.2">
      <c r="A106" s="90">
        <v>105</v>
      </c>
      <c r="B106" s="3" t="s">
        <v>568</v>
      </c>
      <c r="C106" s="3" t="s">
        <v>575</v>
      </c>
      <c r="D106" s="191" t="s">
        <v>5658</v>
      </c>
      <c r="E106" s="424" t="s">
        <v>4283</v>
      </c>
      <c r="F106" s="428" t="s">
        <v>3855</v>
      </c>
      <c r="G106" s="435" t="s">
        <v>3814</v>
      </c>
      <c r="H106" s="436"/>
      <c r="I106" s="436"/>
      <c r="J106" s="436"/>
      <c r="K106" s="436"/>
      <c r="L106" s="436"/>
      <c r="M106" s="451" t="s">
        <v>1488</v>
      </c>
      <c r="N106" s="456">
        <v>2023</v>
      </c>
      <c r="O106" s="93" t="s">
        <v>3499</v>
      </c>
      <c r="P106" s="93" t="s">
        <v>108</v>
      </c>
      <c r="Q106" s="151" t="s">
        <v>1213</v>
      </c>
      <c r="R106" s="144"/>
      <c r="S106" s="189" t="s">
        <v>795</v>
      </c>
    </row>
    <row r="107" spans="1:19" ht="24.95" hidden="1" customHeight="1" x14ac:dyDescent="0.2">
      <c r="A107" s="90">
        <v>106</v>
      </c>
      <c r="B107" s="3" t="s">
        <v>568</v>
      </c>
      <c r="C107" s="3" t="s">
        <v>575</v>
      </c>
      <c r="D107" s="191" t="s">
        <v>5658</v>
      </c>
      <c r="E107" s="424" t="s">
        <v>4283</v>
      </c>
      <c r="F107" s="428" t="s">
        <v>3972</v>
      </c>
      <c r="G107" s="435" t="s">
        <v>3814</v>
      </c>
      <c r="H107" s="436"/>
      <c r="I107" s="436"/>
      <c r="J107" s="436"/>
      <c r="K107" s="436"/>
      <c r="L107" s="436"/>
      <c r="M107" s="451" t="s">
        <v>1488</v>
      </c>
      <c r="N107" s="456">
        <v>2024</v>
      </c>
      <c r="O107" s="93" t="str">
        <f t="shared" ref="O107:O113" si="2">LEFT(F107,1)</f>
        <v>I</v>
      </c>
      <c r="P107" s="93" t="s">
        <v>108</v>
      </c>
      <c r="Q107" s="151" t="s">
        <v>1213</v>
      </c>
      <c r="R107" s="144"/>
      <c r="S107" s="189" t="s">
        <v>795</v>
      </c>
    </row>
    <row r="108" spans="1:19" ht="24.95" hidden="1" customHeight="1" x14ac:dyDescent="0.2">
      <c r="A108" s="90">
        <v>107</v>
      </c>
      <c r="B108" s="3" t="s">
        <v>568</v>
      </c>
      <c r="C108" s="3" t="s">
        <v>575</v>
      </c>
      <c r="D108" s="191" t="s">
        <v>5676</v>
      </c>
      <c r="E108" s="424" t="s">
        <v>4289</v>
      </c>
      <c r="F108" s="428" t="s">
        <v>3878</v>
      </c>
      <c r="G108" s="435" t="s">
        <v>3814</v>
      </c>
      <c r="H108" s="436"/>
      <c r="I108" s="436"/>
      <c r="J108" s="436"/>
      <c r="K108" s="436"/>
      <c r="L108" s="436"/>
      <c r="M108" s="451" t="s">
        <v>1485</v>
      </c>
      <c r="N108" s="456">
        <v>2025</v>
      </c>
      <c r="O108" s="93" t="str">
        <f t="shared" si="2"/>
        <v>I</v>
      </c>
      <c r="P108" s="93" t="s">
        <v>108</v>
      </c>
      <c r="Q108" s="151" t="s">
        <v>1213</v>
      </c>
      <c r="R108" s="144"/>
      <c r="S108" s="189" t="s">
        <v>868</v>
      </c>
    </row>
    <row r="109" spans="1:19" ht="24.95" hidden="1" customHeight="1" x14ac:dyDescent="0.2">
      <c r="A109" s="90">
        <v>108</v>
      </c>
      <c r="B109" s="3" t="s">
        <v>568</v>
      </c>
      <c r="C109" s="3" t="s">
        <v>575</v>
      </c>
      <c r="D109" s="191" t="s">
        <v>5689</v>
      </c>
      <c r="E109" s="424" t="s">
        <v>3587</v>
      </c>
      <c r="F109" s="428" t="s">
        <v>3861</v>
      </c>
      <c r="G109" s="435" t="s">
        <v>3814</v>
      </c>
      <c r="H109" s="436"/>
      <c r="I109" s="436"/>
      <c r="J109" s="436"/>
      <c r="K109" s="436"/>
      <c r="L109" s="436"/>
      <c r="M109" s="451" t="s">
        <v>1497</v>
      </c>
      <c r="N109" s="456">
        <v>2022</v>
      </c>
      <c r="O109" s="93" t="str">
        <f t="shared" si="2"/>
        <v>I</v>
      </c>
      <c r="P109" s="93" t="s">
        <v>108</v>
      </c>
      <c r="Q109" s="150" t="s">
        <v>1229</v>
      </c>
      <c r="R109" s="144"/>
      <c r="S109" s="189" t="s">
        <v>862</v>
      </c>
    </row>
    <row r="110" spans="1:19" ht="24.95" hidden="1" customHeight="1" x14ac:dyDescent="0.2">
      <c r="A110" s="90">
        <v>109</v>
      </c>
      <c r="B110" s="3" t="s">
        <v>568</v>
      </c>
      <c r="C110" s="3" t="s">
        <v>576</v>
      </c>
      <c r="D110" s="191" t="s">
        <v>5679</v>
      </c>
      <c r="E110" s="424" t="s">
        <v>4302</v>
      </c>
      <c r="F110" s="428" t="s">
        <v>3974</v>
      </c>
      <c r="G110" s="435" t="s">
        <v>3814</v>
      </c>
      <c r="H110" s="428" t="s">
        <v>3805</v>
      </c>
      <c r="I110" s="436"/>
      <c r="J110" s="436"/>
      <c r="K110" s="436"/>
      <c r="L110" s="436"/>
      <c r="M110" s="451" t="s">
        <v>1508</v>
      </c>
      <c r="N110" s="456">
        <v>2022</v>
      </c>
      <c r="O110" s="93" t="str">
        <f t="shared" si="2"/>
        <v>I</v>
      </c>
      <c r="P110" s="93" t="s">
        <v>75</v>
      </c>
      <c r="Q110" s="151" t="s">
        <v>1213</v>
      </c>
      <c r="R110" s="144"/>
      <c r="S110" s="189" t="s">
        <v>800</v>
      </c>
    </row>
    <row r="111" spans="1:19" ht="24.95" hidden="1" customHeight="1" x14ac:dyDescent="0.2">
      <c r="A111" s="90">
        <v>110</v>
      </c>
      <c r="B111" s="3" t="s">
        <v>568</v>
      </c>
      <c r="C111" s="3" t="s">
        <v>576</v>
      </c>
      <c r="D111" s="191" t="s">
        <v>5679</v>
      </c>
      <c r="E111" s="424" t="s">
        <v>4320</v>
      </c>
      <c r="F111" s="428" t="s">
        <v>3939</v>
      </c>
      <c r="G111" s="435" t="s">
        <v>3814</v>
      </c>
      <c r="H111" s="428" t="s">
        <v>4664</v>
      </c>
      <c r="I111" s="436"/>
      <c r="J111" s="436"/>
      <c r="K111" s="436"/>
      <c r="L111" s="436"/>
      <c r="M111" s="451" t="s">
        <v>1497</v>
      </c>
      <c r="N111" s="456">
        <v>2024</v>
      </c>
      <c r="O111" s="93" t="str">
        <f t="shared" si="2"/>
        <v>I</v>
      </c>
      <c r="P111" s="93" t="s">
        <v>75</v>
      </c>
      <c r="Q111" s="151" t="s">
        <v>1213</v>
      </c>
      <c r="R111" s="144"/>
      <c r="S111" s="189" t="s">
        <v>800</v>
      </c>
    </row>
    <row r="112" spans="1:19" ht="24.95" hidden="1" customHeight="1" x14ac:dyDescent="0.2">
      <c r="A112" s="90">
        <v>111</v>
      </c>
      <c r="B112" s="3" t="s">
        <v>568</v>
      </c>
      <c r="C112" s="3" t="s">
        <v>576</v>
      </c>
      <c r="D112" s="191" t="s">
        <v>5679</v>
      </c>
      <c r="E112" s="424" t="s">
        <v>4320</v>
      </c>
      <c r="F112" s="428" t="s">
        <v>3939</v>
      </c>
      <c r="G112" s="435" t="s">
        <v>3814</v>
      </c>
      <c r="H112" s="428" t="s">
        <v>4664</v>
      </c>
      <c r="I112" s="436"/>
      <c r="J112" s="436"/>
      <c r="K112" s="436"/>
      <c r="L112" s="436"/>
      <c r="M112" s="451" t="s">
        <v>1497</v>
      </c>
      <c r="N112" s="456">
        <v>2025</v>
      </c>
      <c r="O112" s="93" t="str">
        <f t="shared" si="2"/>
        <v>I</v>
      </c>
      <c r="P112" s="93" t="s">
        <v>75</v>
      </c>
      <c r="Q112" s="151" t="s">
        <v>1213</v>
      </c>
      <c r="R112" s="144"/>
      <c r="S112" s="189" t="s">
        <v>800</v>
      </c>
    </row>
    <row r="113" spans="1:19" ht="24.95" hidden="1" customHeight="1" x14ac:dyDescent="0.2">
      <c r="A113" s="90">
        <v>112</v>
      </c>
      <c r="B113" s="3" t="s">
        <v>568</v>
      </c>
      <c r="C113" s="3" t="s">
        <v>576</v>
      </c>
      <c r="D113" s="191" t="s">
        <v>5680</v>
      </c>
      <c r="E113" s="424" t="s">
        <v>4356</v>
      </c>
      <c r="F113" s="428" t="s">
        <v>3804</v>
      </c>
      <c r="G113" s="435" t="s">
        <v>3814</v>
      </c>
      <c r="H113" s="428" t="s">
        <v>3805</v>
      </c>
      <c r="I113" s="436"/>
      <c r="J113" s="436"/>
      <c r="K113" s="436"/>
      <c r="L113" s="436"/>
      <c r="M113" s="451" t="s">
        <v>1508</v>
      </c>
      <c r="N113" s="456">
        <v>2022</v>
      </c>
      <c r="O113" s="93" t="str">
        <f t="shared" si="2"/>
        <v>I</v>
      </c>
      <c r="P113" s="93" t="s">
        <v>75</v>
      </c>
      <c r="Q113" s="151" t="s">
        <v>1213</v>
      </c>
      <c r="R113" s="144"/>
      <c r="S113" s="189" t="s">
        <v>807</v>
      </c>
    </row>
    <row r="114" spans="1:19" ht="24.95" hidden="1" customHeight="1" x14ac:dyDescent="0.2">
      <c r="A114" s="90">
        <v>113</v>
      </c>
      <c r="B114" s="3" t="s">
        <v>568</v>
      </c>
      <c r="C114" s="3" t="s">
        <v>576</v>
      </c>
      <c r="D114" s="191" t="s">
        <v>5705</v>
      </c>
      <c r="E114" s="424" t="s">
        <v>4380</v>
      </c>
      <c r="F114" s="428" t="s">
        <v>3980</v>
      </c>
      <c r="G114" s="435" t="s">
        <v>3814</v>
      </c>
      <c r="H114" s="436"/>
      <c r="I114" s="436"/>
      <c r="J114" s="436"/>
      <c r="K114" s="436"/>
      <c r="L114" s="436"/>
      <c r="M114" s="451" t="s">
        <v>1488</v>
      </c>
      <c r="N114" s="456">
        <v>2021</v>
      </c>
      <c r="O114" s="93" t="s">
        <v>3503</v>
      </c>
      <c r="P114" s="93" t="s">
        <v>75</v>
      </c>
    </row>
    <row r="115" spans="1:19" ht="24.95" hidden="1" customHeight="1" x14ac:dyDescent="0.2">
      <c r="A115" s="90">
        <v>114</v>
      </c>
      <c r="B115" s="3" t="s">
        <v>568</v>
      </c>
      <c r="C115" s="3" t="s">
        <v>576</v>
      </c>
      <c r="D115" s="191" t="s">
        <v>5683</v>
      </c>
      <c r="E115" s="424" t="s">
        <v>4312</v>
      </c>
      <c r="F115" s="428" t="s">
        <v>3975</v>
      </c>
      <c r="G115" s="435" t="s">
        <v>3814</v>
      </c>
      <c r="H115" s="436"/>
      <c r="I115" s="436"/>
      <c r="J115" s="436"/>
      <c r="K115" s="436"/>
      <c r="L115" s="436"/>
      <c r="M115" s="451" t="s">
        <v>1485</v>
      </c>
      <c r="N115" s="456">
        <v>2022</v>
      </c>
      <c r="O115" s="93" t="str">
        <f>LEFT(F115,1)</f>
        <v>I</v>
      </c>
      <c r="P115" s="93" t="s">
        <v>75</v>
      </c>
      <c r="Q115" s="150" t="s">
        <v>1212</v>
      </c>
      <c r="R115" s="153" t="s">
        <v>1202</v>
      </c>
      <c r="S115" s="189" t="s">
        <v>805</v>
      </c>
    </row>
    <row r="116" spans="1:19" ht="24.95" hidden="1" customHeight="1" x14ac:dyDescent="0.2">
      <c r="A116" s="90">
        <v>115</v>
      </c>
      <c r="B116" s="3" t="s">
        <v>568</v>
      </c>
      <c r="C116" s="3" t="s">
        <v>576</v>
      </c>
      <c r="D116" s="191" t="s">
        <v>5683</v>
      </c>
      <c r="E116" s="424" t="s">
        <v>4312</v>
      </c>
      <c r="F116" s="428" t="s">
        <v>3976</v>
      </c>
      <c r="G116" s="435" t="s">
        <v>3814</v>
      </c>
      <c r="H116" s="436"/>
      <c r="I116" s="436"/>
      <c r="J116" s="436"/>
      <c r="K116" s="436"/>
      <c r="L116" s="436"/>
      <c r="M116" s="451" t="s">
        <v>1508</v>
      </c>
      <c r="N116" s="456">
        <v>2022</v>
      </c>
      <c r="O116" s="93" t="str">
        <f>LEFT(F116,1)</f>
        <v>I</v>
      </c>
      <c r="P116" s="93" t="s">
        <v>75</v>
      </c>
      <c r="Q116" s="150" t="s">
        <v>1212</v>
      </c>
      <c r="R116" s="153" t="s">
        <v>1202</v>
      </c>
      <c r="S116" s="189" t="s">
        <v>805</v>
      </c>
    </row>
    <row r="117" spans="1:19" ht="24.95" hidden="1" customHeight="1" x14ac:dyDescent="0.2">
      <c r="A117" s="90">
        <v>116</v>
      </c>
      <c r="B117" s="3" t="s">
        <v>568</v>
      </c>
      <c r="C117" s="3" t="s">
        <v>576</v>
      </c>
      <c r="D117" s="191" t="s">
        <v>5684</v>
      </c>
      <c r="E117" s="424" t="s">
        <v>4315</v>
      </c>
      <c r="F117" s="428" t="s">
        <v>3977</v>
      </c>
      <c r="G117" s="435" t="s">
        <v>3814</v>
      </c>
      <c r="H117" s="436"/>
      <c r="I117" s="436"/>
      <c r="J117" s="436"/>
      <c r="K117" s="436"/>
      <c r="L117" s="436"/>
      <c r="M117" s="452" t="s">
        <v>1485</v>
      </c>
      <c r="N117" s="457">
        <v>2022</v>
      </c>
      <c r="O117" s="93" t="str">
        <f>LEFT(F117,1)</f>
        <v>I</v>
      </c>
      <c r="P117" s="93" t="s">
        <v>75</v>
      </c>
      <c r="Q117" s="150" t="s">
        <v>1212</v>
      </c>
      <c r="R117" s="144" t="s">
        <v>989</v>
      </c>
      <c r="S117" s="189" t="s">
        <v>804</v>
      </c>
    </row>
    <row r="118" spans="1:19" ht="24.95" hidden="1" customHeight="1" x14ac:dyDescent="0.2">
      <c r="A118" s="90">
        <v>117</v>
      </c>
      <c r="B118" s="3" t="s">
        <v>568</v>
      </c>
      <c r="C118" s="3" t="s">
        <v>576</v>
      </c>
      <c r="D118" s="191" t="s">
        <v>5684</v>
      </c>
      <c r="E118" s="424" t="s">
        <v>4315</v>
      </c>
      <c r="F118" s="428" t="s">
        <v>3976</v>
      </c>
      <c r="G118" s="435" t="s">
        <v>3814</v>
      </c>
      <c r="H118" s="436"/>
      <c r="I118" s="436"/>
      <c r="J118" s="436"/>
      <c r="K118" s="436"/>
      <c r="L118" s="436"/>
      <c r="M118" s="451" t="s">
        <v>1508</v>
      </c>
      <c r="N118" s="456">
        <v>2022</v>
      </c>
      <c r="O118" s="93" t="str">
        <f>LEFT(F118,1)</f>
        <v>I</v>
      </c>
      <c r="P118" s="93" t="s">
        <v>75</v>
      </c>
      <c r="Q118" s="150" t="s">
        <v>1212</v>
      </c>
      <c r="R118" s="144" t="s">
        <v>989</v>
      </c>
      <c r="S118" s="189" t="s">
        <v>804</v>
      </c>
    </row>
    <row r="119" spans="1:19" ht="24.95" hidden="1" customHeight="1" x14ac:dyDescent="0.2">
      <c r="A119" s="90">
        <v>118</v>
      </c>
      <c r="B119" s="3" t="s">
        <v>568</v>
      </c>
      <c r="C119" s="3" t="s">
        <v>576</v>
      </c>
      <c r="D119" s="191" t="s">
        <v>5688</v>
      </c>
      <c r="E119" s="424" t="s">
        <v>4338</v>
      </c>
      <c r="F119" s="428" t="s">
        <v>3809</v>
      </c>
      <c r="G119" s="435" t="s">
        <v>3814</v>
      </c>
      <c r="H119" s="436"/>
      <c r="I119" s="435"/>
      <c r="J119" s="435"/>
      <c r="K119" s="435"/>
      <c r="L119" s="435"/>
      <c r="M119" s="451" t="s">
        <v>1488</v>
      </c>
      <c r="N119" s="456">
        <v>2023</v>
      </c>
      <c r="O119" s="93" t="s">
        <v>3499</v>
      </c>
      <c r="P119" s="93" t="s">
        <v>75</v>
      </c>
      <c r="Q119" s="151" t="s">
        <v>1213</v>
      </c>
      <c r="R119" s="144"/>
      <c r="S119" s="189" t="s">
        <v>808</v>
      </c>
    </row>
    <row r="120" spans="1:19" ht="24.95" hidden="1" customHeight="1" x14ac:dyDescent="0.2">
      <c r="A120" s="90">
        <v>119</v>
      </c>
      <c r="B120" s="3" t="s">
        <v>568</v>
      </c>
      <c r="C120" s="3" t="s">
        <v>576</v>
      </c>
      <c r="D120" s="191" t="s">
        <v>5695</v>
      </c>
      <c r="E120" s="424" t="s">
        <v>4344</v>
      </c>
      <c r="F120" s="428" t="s">
        <v>3811</v>
      </c>
      <c r="G120" s="435" t="s">
        <v>3814</v>
      </c>
      <c r="H120" s="428" t="s">
        <v>3805</v>
      </c>
      <c r="I120" s="436"/>
      <c r="J120" s="436"/>
      <c r="K120" s="436"/>
      <c r="L120" s="436"/>
      <c r="M120" s="451" t="s">
        <v>1508</v>
      </c>
      <c r="N120" s="456">
        <v>2022</v>
      </c>
      <c r="O120" s="93" t="str">
        <f t="shared" ref="O120:O130" si="3">LEFT(F120,1)</f>
        <v>I</v>
      </c>
      <c r="P120" s="93" t="s">
        <v>75</v>
      </c>
      <c r="Q120" s="150" t="s">
        <v>1212</v>
      </c>
    </row>
    <row r="121" spans="1:19" ht="24.95" hidden="1" customHeight="1" x14ac:dyDescent="0.2">
      <c r="A121" s="90">
        <v>120</v>
      </c>
      <c r="B121" s="3" t="s">
        <v>568</v>
      </c>
      <c r="C121" s="3" t="s">
        <v>576</v>
      </c>
      <c r="D121" s="191" t="s">
        <v>5696</v>
      </c>
      <c r="E121" s="424" t="s">
        <v>4350</v>
      </c>
      <c r="F121" s="428" t="s">
        <v>4023</v>
      </c>
      <c r="G121" s="435" t="s">
        <v>3814</v>
      </c>
      <c r="H121" s="436"/>
      <c r="I121" s="435"/>
      <c r="J121" s="435"/>
      <c r="K121" s="435"/>
      <c r="L121" s="435"/>
      <c r="M121" s="451" t="s">
        <v>1485</v>
      </c>
      <c r="N121" s="456">
        <v>2024</v>
      </c>
      <c r="O121" s="93" t="str">
        <f t="shared" si="3"/>
        <v>I</v>
      </c>
      <c r="P121" s="93" t="s">
        <v>75</v>
      </c>
      <c r="Q121" s="150" t="s">
        <v>1218</v>
      </c>
    </row>
    <row r="122" spans="1:19" ht="24.95" hidden="1" customHeight="1" x14ac:dyDescent="0.2">
      <c r="A122" s="90">
        <v>121</v>
      </c>
      <c r="B122" s="3" t="s">
        <v>568</v>
      </c>
      <c r="C122" s="3" t="s">
        <v>576</v>
      </c>
      <c r="D122" s="191" t="s">
        <v>5699</v>
      </c>
      <c r="E122" s="424" t="s">
        <v>4354</v>
      </c>
      <c r="F122" s="428" t="s">
        <v>3811</v>
      </c>
      <c r="G122" s="435" t="s">
        <v>3814</v>
      </c>
      <c r="H122" s="428" t="s">
        <v>3805</v>
      </c>
      <c r="I122" s="436"/>
      <c r="J122" s="436"/>
      <c r="K122" s="436"/>
      <c r="L122" s="436"/>
      <c r="M122" s="451" t="s">
        <v>1485</v>
      </c>
      <c r="N122" s="456">
        <v>2023</v>
      </c>
      <c r="O122" s="93" t="str">
        <f t="shared" si="3"/>
        <v>I</v>
      </c>
      <c r="P122" s="93" t="s">
        <v>75</v>
      </c>
      <c r="Q122" s="150" t="s">
        <v>1216</v>
      </c>
      <c r="R122" s="144"/>
      <c r="S122" s="189" t="s">
        <v>872</v>
      </c>
    </row>
    <row r="123" spans="1:19" ht="24.95" hidden="1" customHeight="1" x14ac:dyDescent="0.2">
      <c r="A123" s="90">
        <v>122</v>
      </c>
      <c r="B123" s="3" t="s">
        <v>568</v>
      </c>
      <c r="C123" s="3" t="s">
        <v>576</v>
      </c>
      <c r="D123" s="191" t="s">
        <v>5699</v>
      </c>
      <c r="E123" s="424" t="s">
        <v>4354</v>
      </c>
      <c r="F123" s="428" t="s">
        <v>3939</v>
      </c>
      <c r="G123" s="435" t="s">
        <v>3814</v>
      </c>
      <c r="H123" s="428" t="s">
        <v>4665</v>
      </c>
      <c r="I123" s="436"/>
      <c r="J123" s="436"/>
      <c r="K123" s="436"/>
      <c r="L123" s="436"/>
      <c r="M123" s="451" t="s">
        <v>1485</v>
      </c>
      <c r="N123" s="456">
        <v>2024</v>
      </c>
      <c r="O123" s="93" t="str">
        <f t="shared" si="3"/>
        <v>I</v>
      </c>
      <c r="P123" s="93" t="s">
        <v>75</v>
      </c>
      <c r="Q123" s="150" t="s">
        <v>1216</v>
      </c>
      <c r="R123" s="144"/>
      <c r="S123" s="189" t="s">
        <v>872</v>
      </c>
    </row>
    <row r="124" spans="1:19" ht="24.95" hidden="1" customHeight="1" x14ac:dyDescent="0.2">
      <c r="A124" s="90">
        <v>123</v>
      </c>
      <c r="B124" s="3" t="s">
        <v>568</v>
      </c>
      <c r="C124" s="3" t="s">
        <v>576</v>
      </c>
      <c r="D124" s="191" t="s">
        <v>5677</v>
      </c>
      <c r="E124" s="424" t="s">
        <v>4363</v>
      </c>
      <c r="F124" s="428" t="s">
        <v>4056</v>
      </c>
      <c r="G124" s="435" t="s">
        <v>3814</v>
      </c>
      <c r="H124" s="428" t="s">
        <v>3805</v>
      </c>
      <c r="I124" s="436"/>
      <c r="J124" s="436"/>
      <c r="K124" s="436"/>
      <c r="L124" s="436"/>
      <c r="M124" s="451" t="s">
        <v>1508</v>
      </c>
      <c r="N124" s="456">
        <v>2022</v>
      </c>
      <c r="O124" s="93" t="str">
        <f t="shared" si="3"/>
        <v>I</v>
      </c>
      <c r="P124" s="93" t="s">
        <v>108</v>
      </c>
      <c r="Q124" s="151" t="s">
        <v>1213</v>
      </c>
      <c r="R124" s="144"/>
      <c r="S124" s="189" t="s">
        <v>806</v>
      </c>
    </row>
    <row r="125" spans="1:19" ht="24.95" hidden="1" customHeight="1" x14ac:dyDescent="0.2">
      <c r="A125" s="90">
        <v>124</v>
      </c>
      <c r="B125" s="3" t="s">
        <v>568</v>
      </c>
      <c r="C125" s="3" t="s">
        <v>576</v>
      </c>
      <c r="D125" s="191" t="s">
        <v>5677</v>
      </c>
      <c r="E125" s="424" t="s">
        <v>4363</v>
      </c>
      <c r="F125" s="428" t="s">
        <v>3939</v>
      </c>
      <c r="G125" s="435" t="s">
        <v>3814</v>
      </c>
      <c r="H125" s="428" t="s">
        <v>3857</v>
      </c>
      <c r="I125" s="436"/>
      <c r="J125" s="436"/>
      <c r="K125" s="436"/>
      <c r="L125" s="436"/>
      <c r="M125" s="451" t="s">
        <v>1508</v>
      </c>
      <c r="N125" s="456">
        <v>2023</v>
      </c>
      <c r="O125" s="93" t="str">
        <f t="shared" si="3"/>
        <v>I</v>
      </c>
      <c r="P125" s="93" t="s">
        <v>108</v>
      </c>
      <c r="Q125" s="151" t="s">
        <v>1213</v>
      </c>
      <c r="R125" s="144"/>
      <c r="S125" s="189" t="s">
        <v>806</v>
      </c>
    </row>
    <row r="126" spans="1:19" ht="24.95" hidden="1" customHeight="1" x14ac:dyDescent="0.2">
      <c r="A126" s="90">
        <v>125</v>
      </c>
      <c r="B126" s="3" t="s">
        <v>568</v>
      </c>
      <c r="C126" s="3" t="s">
        <v>576</v>
      </c>
      <c r="D126" s="191" t="s">
        <v>5681</v>
      </c>
      <c r="E126" s="424" t="s">
        <v>4369</v>
      </c>
      <c r="F126" s="428" t="s">
        <v>3939</v>
      </c>
      <c r="G126" s="435" t="s">
        <v>3814</v>
      </c>
      <c r="H126" s="428" t="s">
        <v>3877</v>
      </c>
      <c r="I126" s="436"/>
      <c r="J126" s="436"/>
      <c r="K126" s="436"/>
      <c r="L126" s="436"/>
      <c r="M126" s="451" t="s">
        <v>1485</v>
      </c>
      <c r="N126" s="456">
        <v>2022</v>
      </c>
      <c r="O126" s="93" t="str">
        <f t="shared" si="3"/>
        <v>I</v>
      </c>
      <c r="P126" s="93" t="s">
        <v>108</v>
      </c>
      <c r="Q126" s="151" t="s">
        <v>1213</v>
      </c>
      <c r="R126" s="144"/>
      <c r="S126" s="189" t="s">
        <v>799</v>
      </c>
    </row>
    <row r="127" spans="1:19" ht="24.95" hidden="1" customHeight="1" x14ac:dyDescent="0.2">
      <c r="A127" s="90">
        <v>126</v>
      </c>
      <c r="B127" s="3" t="s">
        <v>568</v>
      </c>
      <c r="C127" s="3" t="s">
        <v>576</v>
      </c>
      <c r="D127" s="191" t="s">
        <v>5681</v>
      </c>
      <c r="E127" s="424" t="s">
        <v>4369</v>
      </c>
      <c r="F127" s="428" t="s">
        <v>3861</v>
      </c>
      <c r="G127" s="435" t="s">
        <v>3814</v>
      </c>
      <c r="H127" s="436"/>
      <c r="I127" s="436"/>
      <c r="J127" s="436"/>
      <c r="K127" s="436"/>
      <c r="L127" s="436"/>
      <c r="M127" s="451" t="s">
        <v>1488</v>
      </c>
      <c r="N127" s="456">
        <v>2026</v>
      </c>
      <c r="O127" s="93" t="str">
        <f t="shared" si="3"/>
        <v>I</v>
      </c>
      <c r="P127" s="93" t="s">
        <v>108</v>
      </c>
      <c r="Q127" s="33" t="s">
        <v>1213</v>
      </c>
      <c r="R127" s="138"/>
      <c r="S127" s="189" t="s">
        <v>799</v>
      </c>
    </row>
    <row r="128" spans="1:19" ht="24.95" hidden="1" customHeight="1" x14ac:dyDescent="0.2">
      <c r="A128" s="90">
        <v>127</v>
      </c>
      <c r="B128" s="3" t="s">
        <v>568</v>
      </c>
      <c r="C128" s="3" t="s">
        <v>576</v>
      </c>
      <c r="D128" s="191" t="s">
        <v>5681</v>
      </c>
      <c r="E128" s="424" t="s">
        <v>4372</v>
      </c>
      <c r="F128" s="428" t="s">
        <v>3979</v>
      </c>
      <c r="G128" s="435" t="s">
        <v>3814</v>
      </c>
      <c r="H128" s="428" t="s">
        <v>3858</v>
      </c>
      <c r="I128" s="436"/>
      <c r="J128" s="436"/>
      <c r="K128" s="436"/>
      <c r="L128" s="436"/>
      <c r="M128" s="451" t="s">
        <v>1485</v>
      </c>
      <c r="N128" s="456">
        <v>2024</v>
      </c>
      <c r="O128" s="93" t="str">
        <f t="shared" si="3"/>
        <v>I</v>
      </c>
      <c r="P128" s="93" t="s">
        <v>108</v>
      </c>
      <c r="Q128" s="33" t="s">
        <v>1213</v>
      </c>
      <c r="R128" s="138"/>
      <c r="S128" s="189" t="s">
        <v>799</v>
      </c>
    </row>
    <row r="129" spans="1:19" ht="24.95" hidden="1" customHeight="1" x14ac:dyDescent="0.2">
      <c r="A129" s="90">
        <v>128</v>
      </c>
      <c r="B129" s="3" t="s">
        <v>568</v>
      </c>
      <c r="C129" s="3" t="s">
        <v>576</v>
      </c>
      <c r="D129" s="191" t="s">
        <v>5681</v>
      </c>
      <c r="E129" s="424" t="s">
        <v>4372</v>
      </c>
      <c r="F129" s="428" t="s">
        <v>3979</v>
      </c>
      <c r="G129" s="435" t="s">
        <v>3814</v>
      </c>
      <c r="H129" s="428" t="s">
        <v>4666</v>
      </c>
      <c r="I129" s="436"/>
      <c r="J129" s="436"/>
      <c r="K129" s="436"/>
      <c r="L129" s="436"/>
      <c r="M129" s="451" t="s">
        <v>1485</v>
      </c>
      <c r="N129" s="456">
        <v>2025</v>
      </c>
      <c r="O129" s="93" t="str">
        <f t="shared" si="3"/>
        <v>I</v>
      </c>
      <c r="P129" s="93" t="s">
        <v>108</v>
      </c>
      <c r="Q129" s="151" t="s">
        <v>1213</v>
      </c>
      <c r="R129" s="144"/>
      <c r="S129" s="189" t="s">
        <v>799</v>
      </c>
    </row>
    <row r="130" spans="1:19" ht="24.95" hidden="1" customHeight="1" x14ac:dyDescent="0.2">
      <c r="A130" s="90">
        <v>129</v>
      </c>
      <c r="B130" s="3" t="s">
        <v>568</v>
      </c>
      <c r="C130" s="3" t="s">
        <v>576</v>
      </c>
      <c r="D130" s="191" t="s">
        <v>5682</v>
      </c>
      <c r="E130" s="424" t="s">
        <v>4374</v>
      </c>
      <c r="F130" s="428" t="s">
        <v>3979</v>
      </c>
      <c r="G130" s="435" t="s">
        <v>3814</v>
      </c>
      <c r="H130" s="428" t="s">
        <v>4667</v>
      </c>
      <c r="I130" s="436"/>
      <c r="J130" s="436"/>
      <c r="K130" s="436"/>
      <c r="L130" s="436"/>
      <c r="M130" s="451" t="s">
        <v>1485</v>
      </c>
      <c r="N130" s="456">
        <v>2022</v>
      </c>
      <c r="O130" s="93" t="str">
        <f t="shared" si="3"/>
        <v>I</v>
      </c>
      <c r="P130" s="93" t="s">
        <v>108</v>
      </c>
      <c r="Q130" s="151" t="s">
        <v>1213</v>
      </c>
      <c r="R130" s="144"/>
      <c r="S130" s="189" t="s">
        <v>876</v>
      </c>
    </row>
    <row r="131" spans="1:19" ht="24.95" hidden="1" customHeight="1" x14ac:dyDescent="0.2">
      <c r="A131" s="90">
        <v>130</v>
      </c>
      <c r="B131" s="3" t="s">
        <v>568</v>
      </c>
      <c r="C131" s="3" t="s">
        <v>577</v>
      </c>
      <c r="D131" s="191" t="s">
        <v>5712</v>
      </c>
      <c r="E131" s="424" t="s">
        <v>4389</v>
      </c>
      <c r="F131" s="428" t="s">
        <v>3855</v>
      </c>
      <c r="G131" s="435" t="s">
        <v>3814</v>
      </c>
      <c r="H131" s="436"/>
      <c r="I131" s="435"/>
      <c r="J131" s="435"/>
      <c r="K131" s="435"/>
      <c r="L131" s="435"/>
      <c r="M131" s="451" t="s">
        <v>1488</v>
      </c>
      <c r="N131" s="456">
        <v>2022</v>
      </c>
      <c r="O131" s="93" t="s">
        <v>3499</v>
      </c>
      <c r="P131" s="93" t="s">
        <v>75</v>
      </c>
      <c r="Q131" s="151" t="s">
        <v>1213</v>
      </c>
      <c r="R131" s="144"/>
      <c r="S131" s="189" t="s">
        <v>811</v>
      </c>
    </row>
    <row r="132" spans="1:19" ht="24.95" hidden="1" customHeight="1" x14ac:dyDescent="0.2">
      <c r="A132" s="90">
        <v>131</v>
      </c>
      <c r="B132" s="3" t="s">
        <v>568</v>
      </c>
      <c r="C132" s="3" t="s">
        <v>577</v>
      </c>
      <c r="D132" s="191" t="s">
        <v>5712</v>
      </c>
      <c r="E132" s="424" t="s">
        <v>4389</v>
      </c>
      <c r="F132" s="428" t="s">
        <v>3855</v>
      </c>
      <c r="G132" s="435" t="s">
        <v>3814</v>
      </c>
      <c r="H132" s="436"/>
      <c r="I132" s="435"/>
      <c r="J132" s="435"/>
      <c r="K132" s="435"/>
      <c r="L132" s="435"/>
      <c r="M132" s="451" t="s">
        <v>1488</v>
      </c>
      <c r="N132" s="456">
        <v>2024</v>
      </c>
      <c r="O132" s="93" t="s">
        <v>3499</v>
      </c>
      <c r="P132" s="93" t="s">
        <v>75</v>
      </c>
      <c r="Q132" s="151" t="s">
        <v>1213</v>
      </c>
      <c r="R132" s="144"/>
      <c r="S132" s="189" t="s">
        <v>811</v>
      </c>
    </row>
    <row r="133" spans="1:19" ht="24.95" hidden="1" customHeight="1" x14ac:dyDescent="0.2">
      <c r="A133" s="90">
        <v>132</v>
      </c>
      <c r="B133" s="3" t="s">
        <v>568</v>
      </c>
      <c r="C133" s="3" t="s">
        <v>577</v>
      </c>
      <c r="D133" s="191" t="s">
        <v>5710</v>
      </c>
      <c r="E133" s="424" t="s">
        <v>4390</v>
      </c>
      <c r="F133" s="428" t="s">
        <v>3861</v>
      </c>
      <c r="G133" s="435" t="s">
        <v>3814</v>
      </c>
      <c r="H133" s="436"/>
      <c r="I133" s="436"/>
      <c r="J133" s="436"/>
      <c r="K133" s="436"/>
      <c r="L133" s="436"/>
      <c r="M133" s="451" t="s">
        <v>1488</v>
      </c>
      <c r="N133" s="456">
        <v>2022</v>
      </c>
      <c r="O133" s="93" t="str">
        <f>LEFT(F133,1)</f>
        <v>I</v>
      </c>
      <c r="P133" s="93" t="s">
        <v>108</v>
      </c>
      <c r="Q133" s="151" t="s">
        <v>1215</v>
      </c>
      <c r="R133" s="144"/>
      <c r="S133" s="189" t="s">
        <v>813</v>
      </c>
    </row>
    <row r="134" spans="1:19" ht="24.95" hidden="1" customHeight="1" x14ac:dyDescent="0.2">
      <c r="A134" s="90">
        <v>133</v>
      </c>
      <c r="B134" s="3" t="s">
        <v>568</v>
      </c>
      <c r="C134" s="3" t="s">
        <v>577</v>
      </c>
      <c r="D134" s="191" t="s">
        <v>5713</v>
      </c>
      <c r="E134" s="424" t="s">
        <v>3613</v>
      </c>
      <c r="F134" s="428" t="s">
        <v>3878</v>
      </c>
      <c r="G134" s="435" t="s">
        <v>3814</v>
      </c>
      <c r="H134" s="436"/>
      <c r="I134" s="436"/>
      <c r="J134" s="436"/>
      <c r="K134" s="436"/>
      <c r="L134" s="436"/>
      <c r="M134" s="451" t="s">
        <v>1497</v>
      </c>
      <c r="N134" s="456">
        <v>2022</v>
      </c>
      <c r="O134" s="93" t="str">
        <f>LEFT(F134,1)</f>
        <v>I</v>
      </c>
      <c r="P134" s="93" t="s">
        <v>108</v>
      </c>
      <c r="Q134" s="151" t="s">
        <v>1213</v>
      </c>
      <c r="R134" s="144"/>
      <c r="S134" s="189" t="s">
        <v>814</v>
      </c>
    </row>
    <row r="135" spans="1:19" ht="24.95" hidden="1" customHeight="1" x14ac:dyDescent="0.2">
      <c r="A135" s="90">
        <v>134</v>
      </c>
      <c r="B135" s="3" t="s">
        <v>568</v>
      </c>
      <c r="C135" s="3" t="s">
        <v>578</v>
      </c>
      <c r="D135" s="191" t="s">
        <v>6369</v>
      </c>
      <c r="E135" s="424" t="s">
        <v>4668</v>
      </c>
      <c r="F135" s="428" t="s">
        <v>3983</v>
      </c>
      <c r="G135" s="435" t="s">
        <v>3814</v>
      </c>
      <c r="H135" s="436"/>
      <c r="I135" s="435"/>
      <c r="J135" s="435"/>
      <c r="K135" s="435"/>
      <c r="L135" s="435"/>
      <c r="M135" s="451" t="s">
        <v>1497</v>
      </c>
      <c r="N135" s="456">
        <v>2025</v>
      </c>
      <c r="O135" s="93" t="s">
        <v>3499</v>
      </c>
      <c r="P135" s="93" t="s">
        <v>108</v>
      </c>
      <c r="Q135" s="150" t="s">
        <v>1218</v>
      </c>
      <c r="R135" s="144"/>
      <c r="S135" s="189" t="s">
        <v>864</v>
      </c>
    </row>
    <row r="136" spans="1:19" ht="24.95" hidden="1" customHeight="1" x14ac:dyDescent="0.2">
      <c r="A136" s="90">
        <v>135</v>
      </c>
      <c r="B136" s="3" t="s">
        <v>568</v>
      </c>
      <c r="C136" s="3" t="s">
        <v>578</v>
      </c>
      <c r="D136" s="191" t="s">
        <v>6369</v>
      </c>
      <c r="E136" s="424" t="s">
        <v>4669</v>
      </c>
      <c r="F136" s="428" t="s">
        <v>4670</v>
      </c>
      <c r="G136" s="435" t="s">
        <v>3814</v>
      </c>
      <c r="H136" s="436"/>
      <c r="I136" s="435"/>
      <c r="J136" s="435"/>
      <c r="K136" s="435"/>
      <c r="L136" s="435"/>
      <c r="M136" s="451" t="s">
        <v>1497</v>
      </c>
      <c r="N136" s="456">
        <v>2025</v>
      </c>
      <c r="O136" s="93" t="s">
        <v>3499</v>
      </c>
      <c r="P136" s="93" t="s">
        <v>108</v>
      </c>
      <c r="Q136" s="150" t="s">
        <v>1218</v>
      </c>
      <c r="R136" s="144"/>
      <c r="S136" s="189" t="s">
        <v>864</v>
      </c>
    </row>
    <row r="137" spans="1:19" ht="24.95" hidden="1" customHeight="1" x14ac:dyDescent="0.2">
      <c r="A137" s="90">
        <v>136</v>
      </c>
      <c r="B137" s="3" t="s">
        <v>568</v>
      </c>
      <c r="C137" s="3" t="s">
        <v>578</v>
      </c>
      <c r="D137" s="191" t="s">
        <v>5726</v>
      </c>
      <c r="E137" s="424" t="s">
        <v>4671</v>
      </c>
      <c r="F137" s="428" t="s">
        <v>3861</v>
      </c>
      <c r="G137" s="435" t="s">
        <v>3814</v>
      </c>
      <c r="H137" s="436"/>
      <c r="I137" s="436"/>
      <c r="J137" s="436"/>
      <c r="K137" s="436"/>
      <c r="L137" s="436"/>
      <c r="M137" s="451" t="s">
        <v>1497</v>
      </c>
      <c r="N137" s="456">
        <v>2023</v>
      </c>
      <c r="O137" s="93" t="str">
        <f>LEFT(F137,1)</f>
        <v>I</v>
      </c>
      <c r="P137" s="93" t="s">
        <v>108</v>
      </c>
      <c r="Q137" s="150" t="s">
        <v>1212</v>
      </c>
      <c r="R137" s="144"/>
      <c r="S137" s="189" t="s">
        <v>767</v>
      </c>
    </row>
    <row r="138" spans="1:19" ht="24.95" hidden="1" customHeight="1" x14ac:dyDescent="0.2">
      <c r="A138" s="90">
        <v>137</v>
      </c>
      <c r="B138" s="3" t="s">
        <v>568</v>
      </c>
      <c r="C138" s="3" t="s">
        <v>578</v>
      </c>
      <c r="D138" s="191" t="s">
        <v>5726</v>
      </c>
      <c r="E138" s="424" t="s">
        <v>4672</v>
      </c>
      <c r="F138" s="428" t="s">
        <v>3983</v>
      </c>
      <c r="G138" s="435" t="s">
        <v>3814</v>
      </c>
      <c r="H138" s="436"/>
      <c r="I138" s="435"/>
      <c r="J138" s="435"/>
      <c r="K138" s="435"/>
      <c r="L138" s="435"/>
      <c r="M138" s="451" t="s">
        <v>1497</v>
      </c>
      <c r="N138" s="456">
        <v>2025</v>
      </c>
      <c r="O138" s="93" t="s">
        <v>3499</v>
      </c>
      <c r="P138" s="93" t="s">
        <v>108</v>
      </c>
      <c r="Q138" s="150" t="s">
        <v>1212</v>
      </c>
      <c r="R138" s="144"/>
      <c r="S138" s="189" t="s">
        <v>767</v>
      </c>
    </row>
    <row r="139" spans="1:19" ht="24.95" hidden="1" customHeight="1" x14ac:dyDescent="0.2">
      <c r="A139" s="90">
        <v>138</v>
      </c>
      <c r="B139" s="3" t="s">
        <v>568</v>
      </c>
      <c r="C139" s="3" t="s">
        <v>578</v>
      </c>
      <c r="D139" s="191" t="s">
        <v>5727</v>
      </c>
      <c r="E139" s="424" t="s">
        <v>4673</v>
      </c>
      <c r="F139" s="428" t="s">
        <v>3861</v>
      </c>
      <c r="G139" s="435" t="s">
        <v>3814</v>
      </c>
      <c r="H139" s="436"/>
      <c r="I139" s="436"/>
      <c r="J139" s="436"/>
      <c r="K139" s="436"/>
      <c r="L139" s="436"/>
      <c r="M139" s="451" t="s">
        <v>1497</v>
      </c>
      <c r="N139" s="456">
        <v>2023</v>
      </c>
      <c r="O139" s="93" t="str">
        <f t="shared" ref="O139:O144" si="4">LEFT(F139,1)</f>
        <v>I</v>
      </c>
      <c r="P139" s="93" t="s">
        <v>108</v>
      </c>
      <c r="Q139" s="150" t="s">
        <v>1212</v>
      </c>
      <c r="R139" s="144" t="s">
        <v>999</v>
      </c>
      <c r="S139" s="189" t="s">
        <v>810</v>
      </c>
    </row>
    <row r="140" spans="1:19" ht="24.95" hidden="1" customHeight="1" x14ac:dyDescent="0.2">
      <c r="A140" s="90">
        <v>139</v>
      </c>
      <c r="B140" s="3" t="s">
        <v>568</v>
      </c>
      <c r="C140" s="3" t="s">
        <v>578</v>
      </c>
      <c r="D140" s="191" t="s">
        <v>5727</v>
      </c>
      <c r="E140" s="424" t="s">
        <v>4674</v>
      </c>
      <c r="F140" s="428" t="s">
        <v>3861</v>
      </c>
      <c r="G140" s="435" t="s">
        <v>3814</v>
      </c>
      <c r="H140" s="436"/>
      <c r="I140" s="436"/>
      <c r="J140" s="436"/>
      <c r="K140" s="436"/>
      <c r="L140" s="436"/>
      <c r="M140" s="451" t="s">
        <v>1497</v>
      </c>
      <c r="N140" s="456">
        <v>2023</v>
      </c>
      <c r="O140" s="93" t="str">
        <f t="shared" si="4"/>
        <v>I</v>
      </c>
      <c r="P140" s="93" t="s">
        <v>108</v>
      </c>
      <c r="Q140" s="150" t="s">
        <v>1221</v>
      </c>
      <c r="R140" s="144"/>
      <c r="S140" s="189" t="s">
        <v>867</v>
      </c>
    </row>
    <row r="141" spans="1:19" ht="24.95" hidden="1" customHeight="1" x14ac:dyDescent="0.2">
      <c r="A141" s="90">
        <v>140</v>
      </c>
      <c r="B141" s="3" t="s">
        <v>568</v>
      </c>
      <c r="C141" s="3" t="s">
        <v>578</v>
      </c>
      <c r="D141" s="191" t="s">
        <v>5729</v>
      </c>
      <c r="E141" s="424" t="s">
        <v>583</v>
      </c>
      <c r="F141" s="428" t="s">
        <v>3861</v>
      </c>
      <c r="G141" s="435" t="s">
        <v>3814</v>
      </c>
      <c r="H141" s="436"/>
      <c r="I141" s="436"/>
      <c r="J141" s="436"/>
      <c r="K141" s="436"/>
      <c r="L141" s="436"/>
      <c r="M141" s="451" t="s">
        <v>1497</v>
      </c>
      <c r="N141" s="456">
        <v>2023</v>
      </c>
      <c r="O141" s="93" t="str">
        <f t="shared" si="4"/>
        <v>I</v>
      </c>
      <c r="P141" s="93" t="s">
        <v>108</v>
      </c>
      <c r="Q141" s="151" t="s">
        <v>1213</v>
      </c>
      <c r="R141" s="144"/>
      <c r="S141" s="189" t="s">
        <v>866</v>
      </c>
    </row>
    <row r="142" spans="1:19" ht="24.95" hidden="1" customHeight="1" x14ac:dyDescent="0.2">
      <c r="A142" s="90">
        <v>141</v>
      </c>
      <c r="B142" s="3" t="s">
        <v>570</v>
      </c>
      <c r="C142" s="3" t="s">
        <v>586</v>
      </c>
      <c r="D142" s="191" t="s">
        <v>6395</v>
      </c>
      <c r="E142" s="424" t="s">
        <v>3616</v>
      </c>
      <c r="F142" s="428" t="s">
        <v>3878</v>
      </c>
      <c r="G142" s="435" t="s">
        <v>3814</v>
      </c>
      <c r="H142" s="436"/>
      <c r="I142" s="436"/>
      <c r="J142" s="436"/>
      <c r="K142" s="436"/>
      <c r="L142" s="436"/>
      <c r="M142" s="451" t="s">
        <v>1485</v>
      </c>
      <c r="N142" s="456">
        <v>2022</v>
      </c>
      <c r="O142" s="93" t="str">
        <f t="shared" si="4"/>
        <v>I</v>
      </c>
      <c r="P142" s="93" t="s">
        <v>108</v>
      </c>
      <c r="Q142" s="150" t="s">
        <v>1212</v>
      </c>
      <c r="R142" s="144"/>
      <c r="S142" s="189" t="s">
        <v>820</v>
      </c>
    </row>
    <row r="143" spans="1:19" ht="24.95" hidden="1" customHeight="1" x14ac:dyDescent="0.2">
      <c r="A143" s="90">
        <v>142</v>
      </c>
      <c r="B143" s="3" t="s">
        <v>570</v>
      </c>
      <c r="C143" s="3" t="s">
        <v>586</v>
      </c>
      <c r="D143" s="191" t="s">
        <v>6395</v>
      </c>
      <c r="E143" s="424" t="s">
        <v>4456</v>
      </c>
      <c r="F143" s="428" t="s">
        <v>3878</v>
      </c>
      <c r="G143" s="435" t="s">
        <v>3814</v>
      </c>
      <c r="H143" s="436"/>
      <c r="I143" s="436"/>
      <c r="J143" s="436"/>
      <c r="K143" s="436"/>
      <c r="L143" s="436"/>
      <c r="M143" s="451" t="s">
        <v>1485</v>
      </c>
      <c r="N143" s="456">
        <v>2023</v>
      </c>
      <c r="O143" s="93" t="str">
        <f t="shared" si="4"/>
        <v>I</v>
      </c>
      <c r="P143" s="93" t="s">
        <v>108</v>
      </c>
      <c r="Q143" s="150" t="s">
        <v>1212</v>
      </c>
      <c r="R143" s="144"/>
      <c r="S143" s="189" t="s">
        <v>820</v>
      </c>
    </row>
    <row r="144" spans="1:19" ht="24.95" hidden="1" customHeight="1" x14ac:dyDescent="0.2">
      <c r="A144" s="90">
        <v>143</v>
      </c>
      <c r="B144" s="3" t="s">
        <v>570</v>
      </c>
      <c r="C144" s="3" t="s">
        <v>586</v>
      </c>
      <c r="D144" s="191" t="s">
        <v>6401</v>
      </c>
      <c r="E144" s="424" t="s">
        <v>4460</v>
      </c>
      <c r="F144" s="428" t="s">
        <v>3878</v>
      </c>
      <c r="G144" s="435" t="s">
        <v>3814</v>
      </c>
      <c r="H144" s="436"/>
      <c r="I144" s="436"/>
      <c r="J144" s="436"/>
      <c r="K144" s="436"/>
      <c r="L144" s="436"/>
      <c r="M144" s="451" t="s">
        <v>1485</v>
      </c>
      <c r="N144" s="456">
        <v>2023</v>
      </c>
      <c r="O144" s="93" t="str">
        <f t="shared" si="4"/>
        <v>I</v>
      </c>
      <c r="P144" s="93" t="s">
        <v>108</v>
      </c>
      <c r="Q144" s="150" t="s">
        <v>1212</v>
      </c>
      <c r="R144" s="144"/>
      <c r="S144" s="189" t="s">
        <v>822</v>
      </c>
    </row>
    <row r="145" spans="1:19" ht="24.95" hidden="1" customHeight="1" x14ac:dyDescent="0.2">
      <c r="A145" s="90">
        <v>144</v>
      </c>
      <c r="B145" s="3" t="s">
        <v>570</v>
      </c>
      <c r="C145" s="3" t="s">
        <v>586</v>
      </c>
      <c r="D145" s="191" t="s">
        <v>6401</v>
      </c>
      <c r="E145" s="424" t="s">
        <v>4464</v>
      </c>
      <c r="F145" s="428" t="s">
        <v>3855</v>
      </c>
      <c r="G145" s="435" t="s">
        <v>3814</v>
      </c>
      <c r="H145" s="436"/>
      <c r="I145" s="435"/>
      <c r="J145" s="435"/>
      <c r="K145" s="435"/>
      <c r="L145" s="435"/>
      <c r="M145" s="451" t="s">
        <v>1485</v>
      </c>
      <c r="N145" s="456">
        <v>2024</v>
      </c>
      <c r="O145" s="93" t="s">
        <v>3499</v>
      </c>
      <c r="P145" s="93" t="s">
        <v>108</v>
      </c>
      <c r="Q145" s="49" t="s">
        <v>1212</v>
      </c>
      <c r="R145" s="138"/>
      <c r="S145" s="189" t="s">
        <v>822</v>
      </c>
    </row>
    <row r="146" spans="1:19" ht="24.95" hidden="1" customHeight="1" x14ac:dyDescent="0.2">
      <c r="A146" s="90">
        <v>145</v>
      </c>
      <c r="B146" s="3" t="s">
        <v>570</v>
      </c>
      <c r="C146" s="3" t="s">
        <v>586</v>
      </c>
      <c r="D146" s="191" t="s">
        <v>5745</v>
      </c>
      <c r="E146" s="424" t="s">
        <v>3617</v>
      </c>
      <c r="F146" s="428" t="s">
        <v>3861</v>
      </c>
      <c r="G146" s="435" t="s">
        <v>3814</v>
      </c>
      <c r="H146" s="436"/>
      <c r="I146" s="435"/>
      <c r="J146" s="435"/>
      <c r="K146" s="435"/>
      <c r="L146" s="435"/>
      <c r="M146" s="451" t="s">
        <v>1485</v>
      </c>
      <c r="N146" s="456">
        <v>2022</v>
      </c>
      <c r="O146" s="93" t="str">
        <f>LEFT(F146,1)</f>
        <v>I</v>
      </c>
      <c r="P146" s="93" t="s">
        <v>108</v>
      </c>
      <c r="Q146" s="150" t="s">
        <v>1212</v>
      </c>
      <c r="R146" s="144"/>
      <c r="S146" s="189" t="s">
        <v>879</v>
      </c>
    </row>
    <row r="147" spans="1:19" ht="24.95" hidden="1" customHeight="1" x14ac:dyDescent="0.2">
      <c r="A147" s="90">
        <v>146</v>
      </c>
      <c r="B147" s="3" t="s">
        <v>570</v>
      </c>
      <c r="C147" s="3" t="s">
        <v>586</v>
      </c>
      <c r="D147" s="191" t="s">
        <v>5745</v>
      </c>
      <c r="E147" s="424" t="s">
        <v>4443</v>
      </c>
      <c r="F147" s="428" t="s">
        <v>3855</v>
      </c>
      <c r="G147" s="435" t="s">
        <v>3814</v>
      </c>
      <c r="H147" s="436"/>
      <c r="I147" s="435"/>
      <c r="J147" s="435"/>
      <c r="K147" s="435"/>
      <c r="L147" s="435"/>
      <c r="M147" s="451" t="s">
        <v>1488</v>
      </c>
      <c r="N147" s="456">
        <v>2023</v>
      </c>
      <c r="O147" s="93" t="s">
        <v>3499</v>
      </c>
      <c r="P147" s="93" t="s">
        <v>108</v>
      </c>
      <c r="Q147" s="150" t="s">
        <v>1212</v>
      </c>
      <c r="R147" s="144"/>
      <c r="S147" s="189" t="s">
        <v>879</v>
      </c>
    </row>
    <row r="148" spans="1:19" ht="24.95" hidden="1" customHeight="1" x14ac:dyDescent="0.2">
      <c r="A148" s="90">
        <v>147</v>
      </c>
      <c r="B148" s="3" t="s">
        <v>570</v>
      </c>
      <c r="C148" s="3" t="s">
        <v>586</v>
      </c>
      <c r="D148" s="191" t="s">
        <v>5745</v>
      </c>
      <c r="E148" s="424" t="s">
        <v>4443</v>
      </c>
      <c r="F148" s="428" t="s">
        <v>3855</v>
      </c>
      <c r="G148" s="435" t="s">
        <v>3814</v>
      </c>
      <c r="H148" s="436"/>
      <c r="I148" s="435"/>
      <c r="J148" s="435"/>
      <c r="K148" s="435"/>
      <c r="L148" s="435"/>
      <c r="M148" s="451" t="s">
        <v>1488</v>
      </c>
      <c r="N148" s="456">
        <v>2025</v>
      </c>
      <c r="O148" s="93" t="s">
        <v>3499</v>
      </c>
      <c r="P148" s="93" t="s">
        <v>108</v>
      </c>
      <c r="Q148" s="150" t="s">
        <v>1212</v>
      </c>
      <c r="R148" s="144"/>
      <c r="S148" s="189" t="s">
        <v>879</v>
      </c>
    </row>
    <row r="149" spans="1:19" ht="24.95" hidden="1" customHeight="1" x14ac:dyDescent="0.2">
      <c r="A149" s="90">
        <v>148</v>
      </c>
      <c r="B149" s="3" t="s">
        <v>572</v>
      </c>
      <c r="C149" s="3" t="s">
        <v>588</v>
      </c>
      <c r="D149" s="191" t="s">
        <v>5792</v>
      </c>
      <c r="E149" s="424" t="s">
        <v>3623</v>
      </c>
      <c r="F149" s="428" t="s">
        <v>3987</v>
      </c>
      <c r="G149" s="435" t="s">
        <v>3814</v>
      </c>
      <c r="H149" s="436"/>
      <c r="I149" s="428" t="s">
        <v>3815</v>
      </c>
      <c r="J149" s="436"/>
      <c r="K149" s="436"/>
      <c r="L149" s="436"/>
      <c r="M149" s="451" t="s">
        <v>1485</v>
      </c>
      <c r="N149" s="456">
        <v>2026</v>
      </c>
      <c r="O149" s="93" t="s">
        <v>3503</v>
      </c>
      <c r="P149" s="93" t="s">
        <v>75</v>
      </c>
      <c r="Q149" s="33" t="s">
        <v>1215</v>
      </c>
      <c r="R149" s="298"/>
    </row>
    <row r="150" spans="1:19" ht="24.95" hidden="1" customHeight="1" x14ac:dyDescent="0.2">
      <c r="A150" s="90">
        <v>149</v>
      </c>
      <c r="B150" s="3" t="s">
        <v>572</v>
      </c>
      <c r="C150" s="3" t="s">
        <v>588</v>
      </c>
      <c r="D150" s="191" t="s">
        <v>5779</v>
      </c>
      <c r="E150" s="424" t="s">
        <v>4514</v>
      </c>
      <c r="F150" s="428" t="s">
        <v>3988</v>
      </c>
      <c r="G150" s="435" t="s">
        <v>3814</v>
      </c>
      <c r="H150" s="428" t="s">
        <v>4057</v>
      </c>
      <c r="I150" s="436"/>
      <c r="J150" s="436"/>
      <c r="K150" s="436"/>
      <c r="L150" s="436"/>
      <c r="M150" s="451" t="s">
        <v>1497</v>
      </c>
      <c r="N150" s="456">
        <v>2023</v>
      </c>
      <c r="O150" s="93" t="str">
        <f>LEFT(F150,1)</f>
        <v>I</v>
      </c>
      <c r="P150" s="93" t="s">
        <v>75</v>
      </c>
      <c r="Q150" s="33" t="s">
        <v>1215</v>
      </c>
      <c r="R150" s="138"/>
      <c r="S150" s="189" t="s">
        <v>889</v>
      </c>
    </row>
    <row r="151" spans="1:19" ht="24.95" hidden="1" customHeight="1" x14ac:dyDescent="0.2">
      <c r="A151" s="90">
        <v>150</v>
      </c>
      <c r="B151" s="3" t="s">
        <v>572</v>
      </c>
      <c r="C151" s="3" t="s">
        <v>588</v>
      </c>
      <c r="D151" s="191" t="s">
        <v>5761</v>
      </c>
      <c r="E151" s="425" t="s">
        <v>4518</v>
      </c>
      <c r="F151" s="428" t="s">
        <v>3881</v>
      </c>
      <c r="G151" s="435" t="s">
        <v>3814</v>
      </c>
      <c r="H151" s="436"/>
      <c r="I151" s="436"/>
      <c r="J151" s="436"/>
      <c r="K151" s="436"/>
      <c r="L151" s="436"/>
      <c r="M151" s="451" t="s">
        <v>1508</v>
      </c>
      <c r="N151" s="456">
        <v>2022</v>
      </c>
      <c r="O151" s="93" t="str">
        <f>LEFT(F151,1)</f>
        <v>I</v>
      </c>
      <c r="P151" s="93" t="s">
        <v>75</v>
      </c>
      <c r="Q151" s="33" t="s">
        <v>1215</v>
      </c>
      <c r="R151" s="139" t="s">
        <v>1208</v>
      </c>
      <c r="S151" s="189" t="s">
        <v>830</v>
      </c>
    </row>
    <row r="152" spans="1:19" ht="24.95" hidden="1" customHeight="1" x14ac:dyDescent="0.2">
      <c r="A152" s="90">
        <v>151</v>
      </c>
      <c r="B152" s="3" t="s">
        <v>572</v>
      </c>
      <c r="C152" s="3" t="s">
        <v>588</v>
      </c>
      <c r="D152" s="191" t="s">
        <v>5763</v>
      </c>
      <c r="E152" s="424" t="s">
        <v>4483</v>
      </c>
      <c r="F152" s="428" t="s">
        <v>3984</v>
      </c>
      <c r="G152" s="435" t="s">
        <v>3814</v>
      </c>
      <c r="H152" s="436"/>
      <c r="I152" s="436"/>
      <c r="J152" s="436"/>
      <c r="K152" s="436"/>
      <c r="L152" s="436"/>
      <c r="M152" s="451" t="s">
        <v>1488</v>
      </c>
      <c r="N152" s="456">
        <v>2026</v>
      </c>
      <c r="O152" s="93" t="s">
        <v>3499</v>
      </c>
      <c r="P152" s="93" t="s">
        <v>75</v>
      </c>
      <c r="Q152" s="33" t="s">
        <v>1215</v>
      </c>
      <c r="R152" s="138"/>
      <c r="S152" s="189" t="s">
        <v>836</v>
      </c>
    </row>
    <row r="153" spans="1:19" ht="24.95" hidden="1" customHeight="1" x14ac:dyDescent="0.2">
      <c r="A153" s="90">
        <v>152</v>
      </c>
      <c r="B153" s="3" t="s">
        <v>572</v>
      </c>
      <c r="C153" s="3" t="s">
        <v>588</v>
      </c>
      <c r="D153" s="191" t="s">
        <v>5780</v>
      </c>
      <c r="E153" s="424" t="s">
        <v>4498</v>
      </c>
      <c r="F153" s="428" t="s">
        <v>3985</v>
      </c>
      <c r="G153" s="435" t="s">
        <v>3814</v>
      </c>
      <c r="H153" s="428" t="s">
        <v>3879</v>
      </c>
      <c r="I153" s="428" t="s">
        <v>3880</v>
      </c>
      <c r="J153" s="436"/>
      <c r="K153" s="436"/>
      <c r="L153" s="436"/>
      <c r="M153" s="451" t="s">
        <v>1485</v>
      </c>
      <c r="N153" s="456">
        <v>2022</v>
      </c>
      <c r="O153" s="93" t="str">
        <f>LEFT(F153,1)</f>
        <v>I</v>
      </c>
      <c r="P153" s="93" t="s">
        <v>75</v>
      </c>
      <c r="Q153" s="33" t="s">
        <v>1215</v>
      </c>
      <c r="R153" s="138"/>
      <c r="S153" s="189" t="s">
        <v>833</v>
      </c>
    </row>
    <row r="154" spans="1:19" ht="24.95" hidden="1" customHeight="1" x14ac:dyDescent="0.2">
      <c r="A154" s="90">
        <v>153</v>
      </c>
      <c r="B154" s="3" t="s">
        <v>572</v>
      </c>
      <c r="C154" s="3" t="s">
        <v>588</v>
      </c>
      <c r="D154" s="191" t="s">
        <v>5780</v>
      </c>
      <c r="E154" s="425" t="s">
        <v>4498</v>
      </c>
      <c r="F154" s="428" t="s">
        <v>3984</v>
      </c>
      <c r="G154" s="438" t="s">
        <v>3814</v>
      </c>
      <c r="H154" s="437"/>
      <c r="I154" s="437"/>
      <c r="J154" s="437"/>
      <c r="K154" s="437"/>
      <c r="L154" s="437"/>
      <c r="M154" s="453" t="s">
        <v>1488</v>
      </c>
      <c r="N154" s="458">
        <v>2026</v>
      </c>
      <c r="O154" s="93" t="s">
        <v>3499</v>
      </c>
      <c r="P154" s="93" t="s">
        <v>75</v>
      </c>
      <c r="Q154" s="33" t="s">
        <v>1215</v>
      </c>
      <c r="R154" s="138"/>
      <c r="S154" s="189" t="s">
        <v>833</v>
      </c>
    </row>
    <row r="155" spans="1:19" ht="24.95" hidden="1" customHeight="1" x14ac:dyDescent="0.2">
      <c r="A155" s="90">
        <v>154</v>
      </c>
      <c r="B155" s="3" t="s">
        <v>572</v>
      </c>
      <c r="C155" s="3" t="s">
        <v>588</v>
      </c>
      <c r="D155" s="191" t="s">
        <v>5777</v>
      </c>
      <c r="E155" s="424" t="s">
        <v>4500</v>
      </c>
      <c r="F155" s="428" t="s">
        <v>3985</v>
      </c>
      <c r="G155" s="435" t="s">
        <v>3814</v>
      </c>
      <c r="H155" s="428" t="s">
        <v>3818</v>
      </c>
      <c r="I155" s="428" t="s">
        <v>3819</v>
      </c>
      <c r="J155" s="436"/>
      <c r="K155" s="436"/>
      <c r="L155" s="436"/>
      <c r="M155" s="451" t="s">
        <v>1497</v>
      </c>
      <c r="N155" s="456">
        <v>2023</v>
      </c>
      <c r="O155" s="93" t="str">
        <f t="shared" ref="O155:O160" si="5">LEFT(F155,1)</f>
        <v>I</v>
      </c>
      <c r="P155" s="93" t="s">
        <v>75</v>
      </c>
      <c r="Q155" s="33" t="s">
        <v>1215</v>
      </c>
      <c r="R155" s="138"/>
      <c r="S155" s="189" t="s">
        <v>831</v>
      </c>
    </row>
    <row r="156" spans="1:19" ht="24.95" hidden="1" customHeight="1" x14ac:dyDescent="0.2">
      <c r="A156" s="90">
        <v>155</v>
      </c>
      <c r="B156" s="3" t="s">
        <v>572</v>
      </c>
      <c r="C156" s="3" t="s">
        <v>588</v>
      </c>
      <c r="D156" s="191" t="s">
        <v>5785</v>
      </c>
      <c r="E156" s="424" t="s">
        <v>4507</v>
      </c>
      <c r="F156" s="428" t="s">
        <v>3985</v>
      </c>
      <c r="G156" s="435" t="s">
        <v>3814</v>
      </c>
      <c r="H156" s="428" t="s">
        <v>4675</v>
      </c>
      <c r="I156" s="428" t="s">
        <v>4676</v>
      </c>
      <c r="J156" s="436"/>
      <c r="K156" s="436"/>
      <c r="L156" s="436"/>
      <c r="M156" s="451" t="s">
        <v>1508</v>
      </c>
      <c r="N156" s="456">
        <v>2023</v>
      </c>
      <c r="O156" s="93" t="str">
        <f t="shared" si="5"/>
        <v>I</v>
      </c>
      <c r="P156" s="93" t="s">
        <v>75</v>
      </c>
      <c r="Q156" s="33" t="s">
        <v>1215</v>
      </c>
      <c r="R156" s="138"/>
      <c r="S156" s="189" t="s">
        <v>891</v>
      </c>
    </row>
    <row r="157" spans="1:19" ht="24.95" hidden="1" customHeight="1" x14ac:dyDescent="0.2">
      <c r="A157" s="90">
        <v>156</v>
      </c>
      <c r="B157" s="3" t="s">
        <v>572</v>
      </c>
      <c r="C157" s="3" t="s">
        <v>589</v>
      </c>
      <c r="D157" s="191" t="s">
        <v>5790</v>
      </c>
      <c r="E157" s="424" t="s">
        <v>4677</v>
      </c>
      <c r="F157" s="428" t="s">
        <v>3878</v>
      </c>
      <c r="G157" s="435" t="s">
        <v>3814</v>
      </c>
      <c r="H157" s="428" t="s">
        <v>3864</v>
      </c>
      <c r="I157" s="436"/>
      <c r="J157" s="436"/>
      <c r="K157" s="436"/>
      <c r="L157" s="436"/>
      <c r="M157" s="451" t="s">
        <v>1488</v>
      </c>
      <c r="N157" s="456">
        <v>2022</v>
      </c>
      <c r="O157" s="93" t="str">
        <f t="shared" si="5"/>
        <v>I</v>
      </c>
      <c r="P157" s="93" t="s">
        <v>108</v>
      </c>
      <c r="Q157" s="49" t="s">
        <v>1217</v>
      </c>
      <c r="R157" s="138"/>
      <c r="S157" s="189" t="s">
        <v>840</v>
      </c>
    </row>
    <row r="158" spans="1:19" ht="24.95" hidden="1" customHeight="1" x14ac:dyDescent="0.2">
      <c r="A158" s="90">
        <v>157</v>
      </c>
      <c r="B158" s="3" t="s">
        <v>572</v>
      </c>
      <c r="C158" s="3" t="s">
        <v>589</v>
      </c>
      <c r="D158" s="191" t="s">
        <v>5790</v>
      </c>
      <c r="E158" s="424" t="s">
        <v>4678</v>
      </c>
      <c r="F158" s="428" t="s">
        <v>3861</v>
      </c>
      <c r="G158" s="435" t="s">
        <v>3814</v>
      </c>
      <c r="H158" s="428" t="s">
        <v>3864</v>
      </c>
      <c r="I158" s="435"/>
      <c r="J158" s="435"/>
      <c r="K158" s="435"/>
      <c r="L158" s="435"/>
      <c r="M158" s="451" t="s">
        <v>1488</v>
      </c>
      <c r="N158" s="456">
        <v>2024</v>
      </c>
      <c r="O158" s="93" t="str">
        <f t="shared" si="5"/>
        <v>I</v>
      </c>
      <c r="P158" s="93" t="s">
        <v>108</v>
      </c>
      <c r="Q158" s="49" t="s">
        <v>1217</v>
      </c>
      <c r="R158" s="138"/>
      <c r="S158" s="189" t="s">
        <v>840</v>
      </c>
    </row>
    <row r="159" spans="1:19" ht="24.95" hidden="1" customHeight="1" x14ac:dyDescent="0.2">
      <c r="A159" s="90">
        <v>158</v>
      </c>
      <c r="B159" s="3" t="s">
        <v>572</v>
      </c>
      <c r="C159" s="3" t="s">
        <v>589</v>
      </c>
      <c r="D159" s="191" t="s">
        <v>5795</v>
      </c>
      <c r="E159" s="425" t="s">
        <v>4679</v>
      </c>
      <c r="F159" s="428" t="s">
        <v>3878</v>
      </c>
      <c r="G159" s="438" t="s">
        <v>3814</v>
      </c>
      <c r="H159" s="428" t="s">
        <v>3864</v>
      </c>
      <c r="I159" s="437"/>
      <c r="J159" s="437"/>
      <c r="K159" s="437"/>
      <c r="L159" s="437"/>
      <c r="M159" s="453" t="s">
        <v>1485</v>
      </c>
      <c r="N159" s="458">
        <v>2022</v>
      </c>
      <c r="O159" s="93" t="str">
        <f t="shared" si="5"/>
        <v>I</v>
      </c>
      <c r="P159" s="93" t="s">
        <v>108</v>
      </c>
      <c r="Q159" s="49" t="s">
        <v>1217</v>
      </c>
      <c r="R159" s="138"/>
      <c r="S159" s="189" t="s">
        <v>842</v>
      </c>
    </row>
    <row r="160" spans="1:19" ht="24.95" hidden="1" customHeight="1" x14ac:dyDescent="0.2">
      <c r="A160" s="90">
        <v>159</v>
      </c>
      <c r="B160" s="3" t="s">
        <v>572</v>
      </c>
      <c r="C160" s="3" t="s">
        <v>589</v>
      </c>
      <c r="D160" s="191" t="s">
        <v>5795</v>
      </c>
      <c r="E160" s="427" t="s">
        <v>4679</v>
      </c>
      <c r="F160" s="433" t="s">
        <v>3878</v>
      </c>
      <c r="G160" s="440" t="s">
        <v>3814</v>
      </c>
      <c r="H160" s="433" t="s">
        <v>3864</v>
      </c>
      <c r="I160" s="443"/>
      <c r="J160" s="443"/>
      <c r="K160" s="443"/>
      <c r="L160" s="443"/>
      <c r="M160" s="455" t="s">
        <v>1485</v>
      </c>
      <c r="N160" s="460">
        <v>2023</v>
      </c>
      <c r="O160" s="93" t="str">
        <f t="shared" si="5"/>
        <v>I</v>
      </c>
      <c r="P160" s="93" t="s">
        <v>108</v>
      </c>
      <c r="Q160" s="49" t="s">
        <v>1217</v>
      </c>
      <c r="R160" s="138"/>
      <c r="S160" s="189" t="s">
        <v>842</v>
      </c>
    </row>
    <row r="161" spans="1:19" ht="24.95" hidden="1" customHeight="1" x14ac:dyDescent="0.2">
      <c r="A161" s="90">
        <v>160</v>
      </c>
      <c r="B161" s="3" t="s">
        <v>573</v>
      </c>
      <c r="C161" s="3" t="s">
        <v>590</v>
      </c>
      <c r="D161" s="191" t="s">
        <v>5806</v>
      </c>
      <c r="E161" s="424" t="s">
        <v>4567</v>
      </c>
      <c r="F161" s="428" t="s">
        <v>3999</v>
      </c>
      <c r="G161" s="435" t="s">
        <v>3814</v>
      </c>
      <c r="H161" s="428" t="s">
        <v>4687</v>
      </c>
      <c r="I161" s="436"/>
      <c r="J161" s="428" t="s">
        <v>4688</v>
      </c>
      <c r="K161" s="436"/>
      <c r="L161" s="436"/>
      <c r="M161" s="451" t="s">
        <v>1488</v>
      </c>
      <c r="N161" s="456">
        <v>2022</v>
      </c>
      <c r="O161" s="93" t="s">
        <v>3503</v>
      </c>
      <c r="P161" s="93" t="s">
        <v>75</v>
      </c>
      <c r="Q161" s="49" t="s">
        <v>1219</v>
      </c>
      <c r="R161" s="138" t="s">
        <v>1107</v>
      </c>
    </row>
    <row r="162" spans="1:19" ht="24.95" hidden="1" customHeight="1" x14ac:dyDescent="0.2">
      <c r="A162" s="90">
        <v>161</v>
      </c>
      <c r="B162" s="3" t="s">
        <v>573</v>
      </c>
      <c r="C162" s="3" t="s">
        <v>590</v>
      </c>
      <c r="D162" s="191" t="s">
        <v>5806</v>
      </c>
      <c r="E162" s="424" t="s">
        <v>4567</v>
      </c>
      <c r="F162" s="428" t="s">
        <v>3999</v>
      </c>
      <c r="G162" s="435" t="s">
        <v>3814</v>
      </c>
      <c r="H162" s="428" t="s">
        <v>4687</v>
      </c>
      <c r="I162" s="436"/>
      <c r="J162" s="428" t="s">
        <v>3885</v>
      </c>
      <c r="K162" s="436"/>
      <c r="L162" s="436"/>
      <c r="M162" s="451" t="s">
        <v>1488</v>
      </c>
      <c r="N162" s="456">
        <v>2023</v>
      </c>
      <c r="O162" s="93" t="s">
        <v>3503</v>
      </c>
      <c r="P162" s="93" t="s">
        <v>75</v>
      </c>
      <c r="Q162" s="49" t="s">
        <v>1219</v>
      </c>
      <c r="R162" s="138" t="s">
        <v>1107</v>
      </c>
    </row>
    <row r="163" spans="1:19" ht="24.95" hidden="1" customHeight="1" x14ac:dyDescent="0.2">
      <c r="A163" s="90">
        <v>162</v>
      </c>
      <c r="B163" s="3" t="s">
        <v>573</v>
      </c>
      <c r="C163" s="3" t="s">
        <v>590</v>
      </c>
      <c r="D163" s="191" t="s">
        <v>5806</v>
      </c>
      <c r="E163" s="424" t="s">
        <v>4567</v>
      </c>
      <c r="F163" s="428" t="s">
        <v>3999</v>
      </c>
      <c r="G163" s="435" t="s">
        <v>3814</v>
      </c>
      <c r="H163" s="428" t="s">
        <v>4687</v>
      </c>
      <c r="I163" s="436"/>
      <c r="J163" s="428" t="s">
        <v>3885</v>
      </c>
      <c r="K163" s="436"/>
      <c r="L163" s="436"/>
      <c r="M163" s="451" t="s">
        <v>1488</v>
      </c>
      <c r="N163" s="456">
        <v>2024</v>
      </c>
      <c r="O163" s="93" t="s">
        <v>3503</v>
      </c>
      <c r="P163" s="93" t="s">
        <v>75</v>
      </c>
      <c r="Q163" s="49" t="s">
        <v>1219</v>
      </c>
      <c r="R163" s="138" t="s">
        <v>1107</v>
      </c>
    </row>
    <row r="164" spans="1:19" ht="24.95" hidden="1" customHeight="1" x14ac:dyDescent="0.2">
      <c r="A164" s="90">
        <v>163</v>
      </c>
      <c r="B164" s="3" t="s">
        <v>573</v>
      </c>
      <c r="C164" s="3" t="s">
        <v>590</v>
      </c>
      <c r="D164" s="191" t="s">
        <v>5806</v>
      </c>
      <c r="E164" s="424" t="s">
        <v>4568</v>
      </c>
      <c r="F164" s="428" t="s">
        <v>4000</v>
      </c>
      <c r="G164" s="435" t="s">
        <v>3814</v>
      </c>
      <c r="H164" s="428" t="s">
        <v>4689</v>
      </c>
      <c r="I164" s="436"/>
      <c r="J164" s="428" t="s">
        <v>4690</v>
      </c>
      <c r="K164" s="436"/>
      <c r="L164" s="436"/>
      <c r="M164" s="451" t="s">
        <v>1488</v>
      </c>
      <c r="N164" s="456">
        <v>2022</v>
      </c>
      <c r="O164" s="93" t="s">
        <v>3503</v>
      </c>
      <c r="P164" s="93" t="s">
        <v>75</v>
      </c>
      <c r="Q164" s="49" t="s">
        <v>1219</v>
      </c>
      <c r="R164" s="138" t="s">
        <v>1107</v>
      </c>
    </row>
    <row r="165" spans="1:19" ht="24.95" hidden="1" customHeight="1" x14ac:dyDescent="0.2">
      <c r="A165" s="90">
        <v>164</v>
      </c>
      <c r="B165" s="3" t="s">
        <v>573</v>
      </c>
      <c r="C165" s="3" t="s">
        <v>590</v>
      </c>
      <c r="D165" s="191" t="s">
        <v>5806</v>
      </c>
      <c r="E165" s="424" t="s">
        <v>4568</v>
      </c>
      <c r="F165" s="428" t="s">
        <v>4691</v>
      </c>
      <c r="G165" s="435" t="s">
        <v>3814</v>
      </c>
      <c r="H165" s="428" t="s">
        <v>4689</v>
      </c>
      <c r="I165" s="436"/>
      <c r="J165" s="428" t="s">
        <v>4690</v>
      </c>
      <c r="K165" s="436"/>
      <c r="L165" s="436"/>
      <c r="M165" s="451" t="s">
        <v>1488</v>
      </c>
      <c r="N165" s="456">
        <v>2023</v>
      </c>
      <c r="O165" s="93" t="s">
        <v>3503</v>
      </c>
      <c r="P165" s="93" t="s">
        <v>75</v>
      </c>
      <c r="Q165" s="49" t="s">
        <v>1219</v>
      </c>
      <c r="R165" s="138" t="s">
        <v>1107</v>
      </c>
    </row>
    <row r="166" spans="1:19" ht="24.95" hidden="1" customHeight="1" x14ac:dyDescent="0.2">
      <c r="A166" s="90">
        <v>165</v>
      </c>
      <c r="B166" s="3" t="s">
        <v>573</v>
      </c>
      <c r="C166" s="3" t="s">
        <v>590</v>
      </c>
      <c r="D166" s="191" t="s">
        <v>5806</v>
      </c>
      <c r="E166" s="424" t="s">
        <v>4568</v>
      </c>
      <c r="F166" s="428" t="s">
        <v>4691</v>
      </c>
      <c r="G166" s="435" t="s">
        <v>3814</v>
      </c>
      <c r="H166" s="428" t="s">
        <v>4689</v>
      </c>
      <c r="I166" s="436"/>
      <c r="J166" s="428" t="s">
        <v>4690</v>
      </c>
      <c r="K166" s="436"/>
      <c r="L166" s="436"/>
      <c r="M166" s="451" t="s">
        <v>1488</v>
      </c>
      <c r="N166" s="456">
        <v>2024</v>
      </c>
      <c r="O166" s="93" t="s">
        <v>3503</v>
      </c>
      <c r="P166" s="93" t="s">
        <v>75</v>
      </c>
      <c r="Q166" s="49" t="s">
        <v>1219</v>
      </c>
      <c r="R166" s="138" t="s">
        <v>1107</v>
      </c>
    </row>
    <row r="167" spans="1:19" ht="24.95" hidden="1" customHeight="1" x14ac:dyDescent="0.2">
      <c r="A167" s="90">
        <v>166</v>
      </c>
      <c r="B167" s="3" t="s">
        <v>573</v>
      </c>
      <c r="C167" s="3" t="s">
        <v>590</v>
      </c>
      <c r="D167" s="191" t="s">
        <v>5806</v>
      </c>
      <c r="E167" s="424" t="s">
        <v>4570</v>
      </c>
      <c r="F167" s="428" t="s">
        <v>4001</v>
      </c>
      <c r="G167" s="435" t="s">
        <v>3814</v>
      </c>
      <c r="H167" s="436"/>
      <c r="I167" s="436"/>
      <c r="J167" s="428" t="s">
        <v>3886</v>
      </c>
      <c r="K167" s="436"/>
      <c r="L167" s="436"/>
      <c r="M167" s="451" t="s">
        <v>1488</v>
      </c>
      <c r="N167" s="456">
        <v>2023</v>
      </c>
      <c r="O167" s="93" t="s">
        <v>3503</v>
      </c>
      <c r="P167" s="93" t="s">
        <v>75</v>
      </c>
      <c r="Q167" s="49" t="s">
        <v>1219</v>
      </c>
      <c r="R167" s="138" t="s">
        <v>1107</v>
      </c>
    </row>
    <row r="168" spans="1:19" ht="24.95" hidden="1" customHeight="1" x14ac:dyDescent="0.2">
      <c r="A168" s="90">
        <v>167</v>
      </c>
      <c r="B168" s="3" t="s">
        <v>573</v>
      </c>
      <c r="C168" s="3" t="s">
        <v>590</v>
      </c>
      <c r="D168" s="191" t="s">
        <v>5807</v>
      </c>
      <c r="E168" s="424" t="s">
        <v>3629</v>
      </c>
      <c r="F168" s="428" t="s">
        <v>4002</v>
      </c>
      <c r="G168" s="435" t="s">
        <v>3814</v>
      </c>
      <c r="H168" s="428" t="s">
        <v>3887</v>
      </c>
      <c r="I168" s="436"/>
      <c r="J168" s="436"/>
      <c r="K168" s="436"/>
      <c r="L168" s="436"/>
      <c r="M168" s="451" t="s">
        <v>1508</v>
      </c>
      <c r="N168" s="456">
        <v>2022</v>
      </c>
      <c r="O168" s="93" t="s">
        <v>3503</v>
      </c>
      <c r="P168" s="93" t="s">
        <v>75</v>
      </c>
    </row>
    <row r="169" spans="1:19" ht="24.95" hidden="1" customHeight="1" x14ac:dyDescent="0.2">
      <c r="A169" s="90">
        <v>168</v>
      </c>
      <c r="B169" s="3" t="s">
        <v>573</v>
      </c>
      <c r="C169" s="3" t="s">
        <v>590</v>
      </c>
      <c r="D169" s="191" t="s">
        <v>5807</v>
      </c>
      <c r="E169" s="424" t="s">
        <v>4574</v>
      </c>
      <c r="F169" s="428" t="s">
        <v>4003</v>
      </c>
      <c r="G169" s="435" t="s">
        <v>3814</v>
      </c>
      <c r="H169" s="428" t="s">
        <v>4692</v>
      </c>
      <c r="I169" s="436"/>
      <c r="J169" s="436"/>
      <c r="K169" s="436"/>
      <c r="L169" s="436"/>
      <c r="M169" s="451" t="s">
        <v>1485</v>
      </c>
      <c r="N169" s="456">
        <v>2023</v>
      </c>
      <c r="O169" s="93" t="s">
        <v>3503</v>
      </c>
      <c r="P169" s="93" t="s">
        <v>75</v>
      </c>
    </row>
    <row r="170" spans="1:19" ht="24.95" hidden="1" customHeight="1" x14ac:dyDescent="0.2">
      <c r="A170" s="90">
        <v>169</v>
      </c>
      <c r="B170" s="3" t="s">
        <v>573</v>
      </c>
      <c r="C170" s="3" t="s">
        <v>590</v>
      </c>
      <c r="D170" s="191" t="s">
        <v>5807</v>
      </c>
      <c r="E170" s="424" t="s">
        <v>4557</v>
      </c>
      <c r="F170" s="428" t="s">
        <v>3830</v>
      </c>
      <c r="G170" s="435" t="s">
        <v>3814</v>
      </c>
      <c r="H170" s="428" t="s">
        <v>3830</v>
      </c>
      <c r="I170" s="436"/>
      <c r="J170" s="436"/>
      <c r="K170" s="436"/>
      <c r="L170" s="436"/>
      <c r="M170" s="451" t="s">
        <v>1488</v>
      </c>
      <c r="N170" s="456">
        <v>2022</v>
      </c>
      <c r="O170" s="93" t="s">
        <v>3503</v>
      </c>
      <c r="P170" s="93" t="s">
        <v>75</v>
      </c>
      <c r="Q170" s="298"/>
      <c r="R170" s="298"/>
    </row>
    <row r="171" spans="1:19" ht="24.95" hidden="1" customHeight="1" x14ac:dyDescent="0.2">
      <c r="A171" s="90">
        <v>170</v>
      </c>
      <c r="B171" s="3" t="s">
        <v>573</v>
      </c>
      <c r="C171" s="3" t="s">
        <v>590</v>
      </c>
      <c r="D171" s="191" t="s">
        <v>5807</v>
      </c>
      <c r="E171" s="424" t="s">
        <v>4557</v>
      </c>
      <c r="F171" s="428" t="s">
        <v>3990</v>
      </c>
      <c r="G171" s="435" t="s">
        <v>3814</v>
      </c>
      <c r="H171" s="428" t="s">
        <v>4680</v>
      </c>
      <c r="I171" s="436"/>
      <c r="J171" s="436"/>
      <c r="K171" s="436"/>
      <c r="L171" s="436"/>
      <c r="M171" s="451" t="s">
        <v>1488</v>
      </c>
      <c r="N171" s="456">
        <v>2024</v>
      </c>
      <c r="O171" s="93" t="s">
        <v>3503</v>
      </c>
      <c r="P171" s="93" t="s">
        <v>75</v>
      </c>
      <c r="Q171" s="298"/>
      <c r="R171" s="298"/>
    </row>
    <row r="172" spans="1:19" ht="24.95" hidden="1" customHeight="1" x14ac:dyDescent="0.2">
      <c r="A172" s="90">
        <v>171</v>
      </c>
      <c r="B172" s="3" t="s">
        <v>573</v>
      </c>
      <c r="C172" s="3" t="s">
        <v>590</v>
      </c>
      <c r="D172" s="191" t="s">
        <v>5810</v>
      </c>
      <c r="E172" s="425" t="s">
        <v>3630</v>
      </c>
      <c r="F172" s="431" t="s">
        <v>3991</v>
      </c>
      <c r="G172" s="438" t="s">
        <v>3814</v>
      </c>
      <c r="H172" s="431" t="s">
        <v>4681</v>
      </c>
      <c r="I172" s="437"/>
      <c r="J172" s="437"/>
      <c r="K172" s="437"/>
      <c r="L172" s="437"/>
      <c r="M172" s="453" t="s">
        <v>1508</v>
      </c>
      <c r="N172" s="458">
        <v>2022</v>
      </c>
      <c r="O172" s="93" t="str">
        <f>LEFT(F172,1)</f>
        <v>I</v>
      </c>
      <c r="P172" s="93" t="s">
        <v>75</v>
      </c>
      <c r="Q172" s="49" t="s">
        <v>1231</v>
      </c>
      <c r="R172" s="138"/>
      <c r="S172" s="189" t="s">
        <v>847</v>
      </c>
    </row>
    <row r="173" spans="1:19" ht="24.95" hidden="1" customHeight="1" x14ac:dyDescent="0.2">
      <c r="A173" s="90">
        <v>172</v>
      </c>
      <c r="B173" s="3" t="s">
        <v>573</v>
      </c>
      <c r="C173" s="3" t="s">
        <v>590</v>
      </c>
      <c r="D173" s="191" t="s">
        <v>5810</v>
      </c>
      <c r="E173" s="424" t="s">
        <v>4558</v>
      </c>
      <c r="F173" s="428" t="s">
        <v>3992</v>
      </c>
      <c r="G173" s="435" t="s">
        <v>3814</v>
      </c>
      <c r="H173" s="428" t="s">
        <v>4682</v>
      </c>
      <c r="I173" s="436"/>
      <c r="J173" s="436"/>
      <c r="K173" s="436"/>
      <c r="L173" s="436"/>
      <c r="M173" s="451" t="s">
        <v>1485</v>
      </c>
      <c r="N173" s="456">
        <v>2024</v>
      </c>
      <c r="O173" s="93" t="str">
        <f>LEFT(F173,1)</f>
        <v>I</v>
      </c>
      <c r="P173" s="93" t="s">
        <v>75</v>
      </c>
      <c r="Q173" s="49" t="s">
        <v>1231</v>
      </c>
      <c r="R173" s="138"/>
      <c r="S173" s="189" t="s">
        <v>847</v>
      </c>
    </row>
    <row r="174" spans="1:19" ht="24.95" hidden="1" customHeight="1" x14ac:dyDescent="0.2">
      <c r="A174" s="90">
        <v>173</v>
      </c>
      <c r="B174" s="3" t="s">
        <v>573</v>
      </c>
      <c r="C174" s="3" t="s">
        <v>590</v>
      </c>
      <c r="D174" s="191" t="s">
        <v>5810</v>
      </c>
      <c r="E174" s="424" t="s">
        <v>4559</v>
      </c>
      <c r="F174" s="428" t="s">
        <v>3993</v>
      </c>
      <c r="G174" s="435" t="s">
        <v>3814</v>
      </c>
      <c r="H174" s="428" t="s">
        <v>4683</v>
      </c>
      <c r="I174" s="436"/>
      <c r="J174" s="436"/>
      <c r="K174" s="436"/>
      <c r="L174" s="436"/>
      <c r="M174" s="451" t="s">
        <v>1485</v>
      </c>
      <c r="N174" s="456">
        <v>2024</v>
      </c>
      <c r="O174" s="93" t="str">
        <f>LEFT(F174,1)</f>
        <v>I</v>
      </c>
      <c r="P174" s="93" t="s">
        <v>75</v>
      </c>
      <c r="Q174" s="49" t="s">
        <v>1231</v>
      </c>
      <c r="R174" s="138"/>
      <c r="S174" s="189" t="s">
        <v>847</v>
      </c>
    </row>
    <row r="175" spans="1:19" ht="24.95" hidden="1" customHeight="1" x14ac:dyDescent="0.2">
      <c r="A175" s="90">
        <v>174</v>
      </c>
      <c r="B175" s="3" t="s">
        <v>573</v>
      </c>
      <c r="C175" s="3" t="s">
        <v>590</v>
      </c>
      <c r="D175" s="191" t="s">
        <v>5811</v>
      </c>
      <c r="E175" s="424" t="s">
        <v>4560</v>
      </c>
      <c r="F175" s="428" t="s">
        <v>3994</v>
      </c>
      <c r="G175" s="435" t="s">
        <v>3814</v>
      </c>
      <c r="H175" s="436"/>
      <c r="I175" s="435"/>
      <c r="J175" s="435"/>
      <c r="K175" s="435"/>
      <c r="L175" s="435"/>
      <c r="M175" s="451" t="s">
        <v>1488</v>
      </c>
      <c r="N175" s="456">
        <v>2023</v>
      </c>
      <c r="O175" s="93" t="str">
        <f>LEFT(F175,1)</f>
        <v>I</v>
      </c>
      <c r="P175" s="93" t="s">
        <v>75</v>
      </c>
      <c r="Q175" s="49" t="s">
        <v>1219</v>
      </c>
      <c r="R175" s="138"/>
      <c r="S175" s="189" t="s">
        <v>845</v>
      </c>
    </row>
    <row r="176" spans="1:19" ht="24.95" hidden="1" customHeight="1" x14ac:dyDescent="0.2">
      <c r="A176" s="90">
        <v>175</v>
      </c>
      <c r="B176" s="3" t="s">
        <v>573</v>
      </c>
      <c r="C176" s="3" t="s">
        <v>590</v>
      </c>
      <c r="D176" s="191" t="s">
        <v>5811</v>
      </c>
      <c r="E176" s="426" t="s">
        <v>4560</v>
      </c>
      <c r="F176" s="428" t="s">
        <v>3995</v>
      </c>
      <c r="G176" s="439" t="s">
        <v>3814</v>
      </c>
      <c r="H176" s="518" t="s">
        <v>4684</v>
      </c>
      <c r="I176" s="520" t="s">
        <v>4685</v>
      </c>
      <c r="J176" s="442"/>
      <c r="K176" s="442"/>
      <c r="L176" s="442"/>
      <c r="M176" s="454" t="s">
        <v>1488</v>
      </c>
      <c r="N176" s="459">
        <v>2024</v>
      </c>
      <c r="O176" s="93" t="str">
        <f>LEFT(F176,1)</f>
        <v>I</v>
      </c>
      <c r="P176" s="93" t="s">
        <v>75</v>
      </c>
      <c r="Q176" s="150" t="s">
        <v>1219</v>
      </c>
      <c r="R176" s="144"/>
      <c r="S176" s="189" t="s">
        <v>845</v>
      </c>
    </row>
    <row r="177" spans="1:19" ht="24.95" hidden="1" customHeight="1" x14ac:dyDescent="0.2">
      <c r="A177" s="90">
        <v>176</v>
      </c>
      <c r="B177" s="3" t="s">
        <v>573</v>
      </c>
      <c r="C177" s="3" t="s">
        <v>590</v>
      </c>
      <c r="D177" s="191" t="s">
        <v>5812</v>
      </c>
      <c r="E177" s="424" t="s">
        <v>4561</v>
      </c>
      <c r="F177" s="428" t="s">
        <v>3996</v>
      </c>
      <c r="G177" s="435" t="s">
        <v>3814</v>
      </c>
      <c r="H177" s="431" t="s">
        <v>3883</v>
      </c>
      <c r="I177" s="437"/>
      <c r="J177" s="436"/>
      <c r="K177" s="436"/>
      <c r="L177" s="436"/>
      <c r="M177" s="451" t="s">
        <v>1508</v>
      </c>
      <c r="N177" s="456">
        <v>2025</v>
      </c>
      <c r="O177" s="93" t="s">
        <v>3499</v>
      </c>
      <c r="P177" s="93" t="s">
        <v>75</v>
      </c>
      <c r="Q177" s="150" t="s">
        <v>1230</v>
      </c>
      <c r="R177" s="144"/>
      <c r="S177" s="189" t="s">
        <v>898</v>
      </c>
    </row>
    <row r="178" spans="1:19" ht="24.95" hidden="1" customHeight="1" x14ac:dyDescent="0.2">
      <c r="A178" s="90">
        <v>177</v>
      </c>
      <c r="B178" s="3" t="s">
        <v>573</v>
      </c>
      <c r="C178" s="3" t="s">
        <v>590</v>
      </c>
      <c r="D178" s="191" t="s">
        <v>5812</v>
      </c>
      <c r="E178" s="427" t="s">
        <v>4561</v>
      </c>
      <c r="F178" s="433" t="s">
        <v>3997</v>
      </c>
      <c r="G178" s="440" t="s">
        <v>3814</v>
      </c>
      <c r="H178" s="433" t="s">
        <v>3884</v>
      </c>
      <c r="I178" s="443"/>
      <c r="J178" s="443"/>
      <c r="K178" s="443"/>
      <c r="L178" s="443"/>
      <c r="M178" s="455" t="s">
        <v>1488</v>
      </c>
      <c r="N178" s="460">
        <v>2025</v>
      </c>
      <c r="O178" s="93" t="s">
        <v>3499</v>
      </c>
      <c r="P178" s="93" t="s">
        <v>75</v>
      </c>
      <c r="Q178" s="49" t="s">
        <v>1230</v>
      </c>
      <c r="R178" s="138"/>
      <c r="S178" s="189" t="s">
        <v>898</v>
      </c>
    </row>
    <row r="179" spans="1:19" ht="24.95" hidden="1" customHeight="1" x14ac:dyDescent="0.2">
      <c r="A179" s="90">
        <v>178</v>
      </c>
      <c r="B179" s="3" t="s">
        <v>573</v>
      </c>
      <c r="C179" s="3" t="s">
        <v>590</v>
      </c>
      <c r="D179" s="191" t="s">
        <v>5809</v>
      </c>
      <c r="E179" s="424" t="s">
        <v>4686</v>
      </c>
      <c r="F179" s="428" t="s">
        <v>3865</v>
      </c>
      <c r="G179" s="435" t="s">
        <v>3814</v>
      </c>
      <c r="H179" s="428" t="s">
        <v>3866</v>
      </c>
      <c r="I179" s="436"/>
      <c r="J179" s="436"/>
      <c r="K179" s="436"/>
      <c r="L179" s="436"/>
      <c r="M179" s="451" t="s">
        <v>1485</v>
      </c>
      <c r="N179" s="456">
        <v>2022</v>
      </c>
      <c r="O179" s="93" t="str">
        <f t="shared" ref="O179:O207" si="6">LEFT(F179,1)</f>
        <v>I</v>
      </c>
      <c r="P179" s="93" t="s">
        <v>108</v>
      </c>
      <c r="Q179" s="49" t="s">
        <v>1216</v>
      </c>
      <c r="R179" s="139" t="s">
        <v>1210</v>
      </c>
      <c r="S179" s="189" t="s">
        <v>846</v>
      </c>
    </row>
    <row r="180" spans="1:19" ht="24.95" hidden="1" customHeight="1" x14ac:dyDescent="0.2">
      <c r="A180" s="90">
        <v>179</v>
      </c>
      <c r="B180" s="3" t="s">
        <v>573</v>
      </c>
      <c r="C180" s="3" t="s">
        <v>590</v>
      </c>
      <c r="D180" s="191" t="s">
        <v>5809</v>
      </c>
      <c r="E180" s="424" t="s">
        <v>3989</v>
      </c>
      <c r="F180" s="428" t="s">
        <v>3882</v>
      </c>
      <c r="G180" s="435" t="s">
        <v>3814</v>
      </c>
      <c r="H180" s="436"/>
      <c r="I180" s="435"/>
      <c r="J180" s="435"/>
      <c r="K180" s="435"/>
      <c r="L180" s="435"/>
      <c r="M180" s="451" t="s">
        <v>1488</v>
      </c>
      <c r="N180" s="456">
        <v>2024</v>
      </c>
      <c r="O180" s="93" t="str">
        <f t="shared" si="6"/>
        <v>I</v>
      </c>
      <c r="P180" s="93" t="s">
        <v>108</v>
      </c>
      <c r="Q180" s="49" t="s">
        <v>1217</v>
      </c>
      <c r="R180" s="138" t="s">
        <v>1100</v>
      </c>
      <c r="S180" s="189" t="s">
        <v>843</v>
      </c>
    </row>
    <row r="181" spans="1:19" ht="24.95" hidden="1" customHeight="1" x14ac:dyDescent="0.2">
      <c r="A181" s="90">
        <v>180</v>
      </c>
      <c r="B181" s="3" t="s">
        <v>573</v>
      </c>
      <c r="C181" s="3" t="s">
        <v>591</v>
      </c>
      <c r="D181" s="191" t="s">
        <v>5813</v>
      </c>
      <c r="E181" s="424" t="s">
        <v>4601</v>
      </c>
      <c r="F181" s="428" t="s">
        <v>3897</v>
      </c>
      <c r="G181" s="435" t="s">
        <v>3814</v>
      </c>
      <c r="H181" s="428" t="s">
        <v>3896</v>
      </c>
      <c r="I181" s="436"/>
      <c r="J181" s="436"/>
      <c r="K181" s="436"/>
      <c r="L181" s="436"/>
      <c r="M181" s="451" t="s">
        <v>1485</v>
      </c>
      <c r="N181" s="456">
        <v>2023</v>
      </c>
      <c r="O181" s="93" t="str">
        <f t="shared" si="6"/>
        <v>I</v>
      </c>
      <c r="P181" s="93" t="s">
        <v>75</v>
      </c>
      <c r="Q181" s="49" t="s">
        <v>1219</v>
      </c>
      <c r="R181" s="138"/>
      <c r="S181" s="189" t="s">
        <v>907</v>
      </c>
    </row>
    <row r="182" spans="1:19" ht="24.95" hidden="1" customHeight="1" x14ac:dyDescent="0.2">
      <c r="A182" s="90">
        <v>181</v>
      </c>
      <c r="B182" s="3" t="s">
        <v>573</v>
      </c>
      <c r="C182" s="3" t="s">
        <v>591</v>
      </c>
      <c r="D182" s="191" t="s">
        <v>5818</v>
      </c>
      <c r="E182" s="424" t="s">
        <v>4602</v>
      </c>
      <c r="F182" s="428" t="s">
        <v>4004</v>
      </c>
      <c r="G182" s="435" t="s">
        <v>3814</v>
      </c>
      <c r="H182" s="428" t="s">
        <v>3834</v>
      </c>
      <c r="I182" s="436"/>
      <c r="J182" s="436"/>
      <c r="K182" s="436"/>
      <c r="L182" s="436"/>
      <c r="M182" s="451" t="s">
        <v>1485</v>
      </c>
      <c r="N182" s="456">
        <v>2023</v>
      </c>
      <c r="O182" s="93" t="str">
        <f t="shared" si="6"/>
        <v>I</v>
      </c>
      <c r="P182" s="93" t="s">
        <v>75</v>
      </c>
      <c r="Q182" s="49" t="s">
        <v>1219</v>
      </c>
      <c r="R182" s="138"/>
      <c r="S182" s="189" t="s">
        <v>901</v>
      </c>
    </row>
    <row r="183" spans="1:19" ht="24.95" hidden="1" customHeight="1" x14ac:dyDescent="0.2">
      <c r="A183" s="90">
        <v>182</v>
      </c>
      <c r="B183" s="3" t="s">
        <v>573</v>
      </c>
      <c r="C183" s="3" t="s">
        <v>591</v>
      </c>
      <c r="D183" s="191" t="s">
        <v>5819</v>
      </c>
      <c r="E183" s="424" t="s">
        <v>4578</v>
      </c>
      <c r="F183" s="431" t="s">
        <v>3985</v>
      </c>
      <c r="G183" s="435" t="s">
        <v>3814</v>
      </c>
      <c r="H183" s="428" t="s">
        <v>3888</v>
      </c>
      <c r="I183" s="436"/>
      <c r="J183" s="436"/>
      <c r="K183" s="436"/>
      <c r="L183" s="436"/>
      <c r="M183" s="451" t="s">
        <v>1488</v>
      </c>
      <c r="N183" s="456">
        <v>2022</v>
      </c>
      <c r="O183" s="93" t="str">
        <f t="shared" si="6"/>
        <v>I</v>
      </c>
      <c r="P183" s="93" t="s">
        <v>75</v>
      </c>
      <c r="Q183" s="150" t="s">
        <v>1219</v>
      </c>
      <c r="R183" s="144"/>
      <c r="S183" s="189" t="s">
        <v>900</v>
      </c>
    </row>
    <row r="184" spans="1:19" ht="24.95" hidden="1" customHeight="1" x14ac:dyDescent="0.2">
      <c r="A184" s="90">
        <v>183</v>
      </c>
      <c r="B184" s="3" t="s">
        <v>573</v>
      </c>
      <c r="C184" s="3" t="s">
        <v>591</v>
      </c>
      <c r="D184" s="191" t="s">
        <v>5822</v>
      </c>
      <c r="E184" s="424" t="s">
        <v>4582</v>
      </c>
      <c r="F184" s="428" t="s">
        <v>4004</v>
      </c>
      <c r="G184" s="435" t="s">
        <v>3814</v>
      </c>
      <c r="H184" s="428" t="s">
        <v>3889</v>
      </c>
      <c r="I184" s="436"/>
      <c r="J184" s="435"/>
      <c r="K184" s="435"/>
      <c r="L184" s="435"/>
      <c r="M184" s="451" t="s">
        <v>1497</v>
      </c>
      <c r="N184" s="456">
        <v>2024</v>
      </c>
      <c r="O184" s="93" t="str">
        <f t="shared" si="6"/>
        <v>I</v>
      </c>
      <c r="P184" s="93" t="s">
        <v>108</v>
      </c>
      <c r="Q184" s="150" t="s">
        <v>1218</v>
      </c>
      <c r="R184" s="144"/>
      <c r="S184" s="189" t="s">
        <v>905</v>
      </c>
    </row>
    <row r="185" spans="1:19" ht="24.95" hidden="1" customHeight="1" x14ac:dyDescent="0.2">
      <c r="A185" s="90">
        <v>184</v>
      </c>
      <c r="B185" s="3" t="s">
        <v>573</v>
      </c>
      <c r="C185" s="3" t="s">
        <v>591</v>
      </c>
      <c r="D185" s="191" t="s">
        <v>5822</v>
      </c>
      <c r="E185" s="424" t="s">
        <v>4582</v>
      </c>
      <c r="F185" s="428" t="s">
        <v>4004</v>
      </c>
      <c r="G185" s="435" t="s">
        <v>3814</v>
      </c>
      <c r="H185" s="428" t="s">
        <v>3889</v>
      </c>
      <c r="I185" s="436"/>
      <c r="J185" s="435"/>
      <c r="K185" s="435"/>
      <c r="L185" s="435"/>
      <c r="M185" s="451" t="s">
        <v>1497</v>
      </c>
      <c r="N185" s="456">
        <v>2025</v>
      </c>
      <c r="O185" s="93" t="str">
        <f t="shared" si="6"/>
        <v>I</v>
      </c>
      <c r="P185" s="93" t="s">
        <v>108</v>
      </c>
      <c r="Q185" s="150" t="s">
        <v>1218</v>
      </c>
      <c r="R185" s="144"/>
      <c r="S185" s="189" t="s">
        <v>905</v>
      </c>
    </row>
    <row r="186" spans="1:19" ht="24.95" hidden="1" customHeight="1" x14ac:dyDescent="0.2">
      <c r="A186" s="90">
        <v>185</v>
      </c>
      <c r="B186" s="3" t="s">
        <v>573</v>
      </c>
      <c r="C186" s="3" t="s">
        <v>591</v>
      </c>
      <c r="D186" s="191" t="s">
        <v>5824</v>
      </c>
      <c r="E186" s="424" t="s">
        <v>4584</v>
      </c>
      <c r="F186" s="428" t="s">
        <v>3890</v>
      </c>
      <c r="G186" s="435" t="s">
        <v>3814</v>
      </c>
      <c r="H186" s="428" t="s">
        <v>3867</v>
      </c>
      <c r="I186" s="435"/>
      <c r="J186" s="435"/>
      <c r="K186" s="435"/>
      <c r="L186" s="435"/>
      <c r="M186" s="451" t="s">
        <v>1488</v>
      </c>
      <c r="N186" s="456">
        <v>2023</v>
      </c>
      <c r="O186" s="93" t="str">
        <f t="shared" si="6"/>
        <v>I</v>
      </c>
      <c r="P186" s="93" t="s">
        <v>108</v>
      </c>
      <c r="Q186" s="150" t="s">
        <v>1218</v>
      </c>
      <c r="R186" s="144"/>
      <c r="S186" s="189" t="s">
        <v>902</v>
      </c>
    </row>
    <row r="187" spans="1:19" ht="24.95" hidden="1" customHeight="1" x14ac:dyDescent="0.2">
      <c r="A187" s="90">
        <v>186</v>
      </c>
      <c r="B187" s="3" t="s">
        <v>573</v>
      </c>
      <c r="C187" s="3" t="s">
        <v>591</v>
      </c>
      <c r="D187" s="191" t="s">
        <v>5888</v>
      </c>
      <c r="E187" s="424" t="s">
        <v>3463</v>
      </c>
      <c r="F187" s="428" t="s">
        <v>4005</v>
      </c>
      <c r="G187" s="435" t="s">
        <v>3814</v>
      </c>
      <c r="H187" s="428" t="s">
        <v>3891</v>
      </c>
      <c r="I187" s="436"/>
      <c r="J187" s="436"/>
      <c r="K187" s="436"/>
      <c r="L187" s="436"/>
      <c r="M187" s="451" t="s">
        <v>1488</v>
      </c>
      <c r="N187" s="456">
        <v>2022</v>
      </c>
      <c r="O187" s="93" t="str">
        <f t="shared" si="6"/>
        <v>I</v>
      </c>
      <c r="P187" s="93" t="s">
        <v>108</v>
      </c>
      <c r="Q187" s="150" t="s">
        <v>1219</v>
      </c>
      <c r="R187" s="144"/>
      <c r="S187" s="189" t="s">
        <v>904</v>
      </c>
    </row>
    <row r="188" spans="1:19" ht="24.95" hidden="1" customHeight="1" x14ac:dyDescent="0.2">
      <c r="A188" s="90">
        <v>187</v>
      </c>
      <c r="B188" s="3" t="s">
        <v>573</v>
      </c>
      <c r="C188" s="3" t="s">
        <v>591</v>
      </c>
      <c r="D188" s="191" t="s">
        <v>5888</v>
      </c>
      <c r="E188" s="424" t="s">
        <v>3463</v>
      </c>
      <c r="F188" s="428" t="s">
        <v>4006</v>
      </c>
      <c r="G188" s="435" t="s">
        <v>3814</v>
      </c>
      <c r="H188" s="428" t="s">
        <v>3892</v>
      </c>
      <c r="I188" s="436"/>
      <c r="J188" s="435" t="s">
        <v>4693</v>
      </c>
      <c r="K188" s="456">
        <v>0</v>
      </c>
      <c r="L188" s="451" t="s">
        <v>4694</v>
      </c>
      <c r="M188" s="451" t="s">
        <v>1485</v>
      </c>
      <c r="N188" s="456">
        <v>2023</v>
      </c>
      <c r="O188" s="93" t="str">
        <f t="shared" si="6"/>
        <v>I</v>
      </c>
      <c r="P188" s="93" t="s">
        <v>108</v>
      </c>
      <c r="Q188" s="150" t="s">
        <v>1219</v>
      </c>
      <c r="R188" s="144"/>
      <c r="S188" s="189" t="s">
        <v>904</v>
      </c>
    </row>
    <row r="189" spans="1:19" ht="24.95" hidden="1" customHeight="1" x14ac:dyDescent="0.2">
      <c r="A189" s="90">
        <v>188</v>
      </c>
      <c r="B189" s="3" t="s">
        <v>573</v>
      </c>
      <c r="C189" s="3" t="s">
        <v>591</v>
      </c>
      <c r="D189" s="191" t="s">
        <v>5889</v>
      </c>
      <c r="E189" s="424" t="s">
        <v>4588</v>
      </c>
      <c r="F189" s="428" t="s">
        <v>4005</v>
      </c>
      <c r="G189" s="435" t="s">
        <v>3814</v>
      </c>
      <c r="H189" s="428" t="s">
        <v>4695</v>
      </c>
      <c r="I189" s="435"/>
      <c r="J189" s="435"/>
      <c r="K189" s="435"/>
      <c r="L189" s="435"/>
      <c r="M189" s="451" t="s">
        <v>1485</v>
      </c>
      <c r="N189" s="456">
        <v>2023</v>
      </c>
      <c r="O189" s="93" t="str">
        <f t="shared" si="6"/>
        <v>I</v>
      </c>
      <c r="P189" s="93" t="s">
        <v>108</v>
      </c>
      <c r="Q189" s="150" t="s">
        <v>1218</v>
      </c>
      <c r="R189" s="144"/>
      <c r="S189" s="189" t="s">
        <v>903</v>
      </c>
    </row>
    <row r="190" spans="1:19" ht="24.95" hidden="1" customHeight="1" x14ac:dyDescent="0.2">
      <c r="A190" s="90">
        <v>189</v>
      </c>
      <c r="B190" s="3" t="s">
        <v>573</v>
      </c>
      <c r="C190" s="3" t="s">
        <v>591</v>
      </c>
      <c r="D190" s="191" t="s">
        <v>5889</v>
      </c>
      <c r="E190" s="424" t="s">
        <v>4588</v>
      </c>
      <c r="F190" s="428" t="s">
        <v>3985</v>
      </c>
      <c r="G190" s="435" t="s">
        <v>3814</v>
      </c>
      <c r="H190" s="428" t="s">
        <v>4696</v>
      </c>
      <c r="I190" s="435"/>
      <c r="J190" s="435"/>
      <c r="K190" s="435"/>
      <c r="L190" s="435"/>
      <c r="M190" s="451" t="s">
        <v>1497</v>
      </c>
      <c r="N190" s="456">
        <v>2024</v>
      </c>
      <c r="O190" s="93" t="str">
        <f t="shared" si="6"/>
        <v>I</v>
      </c>
      <c r="P190" s="93" t="s">
        <v>108</v>
      </c>
      <c r="Q190" s="150" t="s">
        <v>1218</v>
      </c>
      <c r="R190" s="144"/>
      <c r="S190" s="189" t="s">
        <v>903</v>
      </c>
    </row>
    <row r="191" spans="1:19" ht="24.95" hidden="1" customHeight="1" x14ac:dyDescent="0.2">
      <c r="A191" s="90">
        <v>190</v>
      </c>
      <c r="B191" s="3" t="s">
        <v>573</v>
      </c>
      <c r="C191" s="3" t="s">
        <v>591</v>
      </c>
      <c r="D191" s="191" t="s">
        <v>5826</v>
      </c>
      <c r="E191" s="424" t="s">
        <v>4592</v>
      </c>
      <c r="F191" s="428" t="s">
        <v>4010</v>
      </c>
      <c r="G191" s="435" t="s">
        <v>3814</v>
      </c>
      <c r="H191" s="428" t="s">
        <v>3893</v>
      </c>
      <c r="I191" s="436"/>
      <c r="J191" s="436"/>
      <c r="K191" s="436"/>
      <c r="L191" s="436"/>
      <c r="M191" s="451" t="s">
        <v>1497</v>
      </c>
      <c r="N191" s="456">
        <v>2023</v>
      </c>
      <c r="O191" s="93" t="str">
        <f t="shared" si="6"/>
        <v>I</v>
      </c>
      <c r="P191" s="93" t="s">
        <v>108</v>
      </c>
      <c r="Q191" s="49" t="s">
        <v>1212</v>
      </c>
      <c r="R191" s="138"/>
      <c r="S191" s="189" t="s">
        <v>906</v>
      </c>
    </row>
    <row r="192" spans="1:19" ht="24.95" hidden="1" customHeight="1" x14ac:dyDescent="0.2">
      <c r="A192" s="90">
        <v>191</v>
      </c>
      <c r="B192" s="3" t="s">
        <v>573</v>
      </c>
      <c r="C192" s="3" t="s">
        <v>591</v>
      </c>
      <c r="D192" s="191" t="s">
        <v>5836</v>
      </c>
      <c r="E192" s="424" t="s">
        <v>4593</v>
      </c>
      <c r="F192" s="428" t="s">
        <v>4011</v>
      </c>
      <c r="G192" s="435" t="s">
        <v>3814</v>
      </c>
      <c r="H192" s="428" t="s">
        <v>3894</v>
      </c>
      <c r="I192" s="436"/>
      <c r="J192" s="436"/>
      <c r="K192" s="436"/>
      <c r="L192" s="436"/>
      <c r="M192" s="451" t="s">
        <v>1508</v>
      </c>
      <c r="N192" s="456">
        <v>2022</v>
      </c>
      <c r="O192" s="93" t="str">
        <f t="shared" si="6"/>
        <v>I</v>
      </c>
      <c r="P192" s="93" t="s">
        <v>108</v>
      </c>
      <c r="Q192" s="500" t="s">
        <v>1232</v>
      </c>
      <c r="R192" s="147"/>
      <c r="S192" s="189" t="s">
        <v>908</v>
      </c>
    </row>
    <row r="193" spans="1:19" ht="24.95" hidden="1" customHeight="1" x14ac:dyDescent="0.2">
      <c r="A193" s="90">
        <v>192</v>
      </c>
      <c r="B193" s="3" t="s">
        <v>573</v>
      </c>
      <c r="C193" s="3" t="s">
        <v>591</v>
      </c>
      <c r="D193" s="191" t="s">
        <v>5836</v>
      </c>
      <c r="E193" s="424" t="s">
        <v>4595</v>
      </c>
      <c r="F193" s="428" t="s">
        <v>4012</v>
      </c>
      <c r="G193" s="435" t="s">
        <v>3814</v>
      </c>
      <c r="H193" s="428" t="s">
        <v>3895</v>
      </c>
      <c r="I193" s="436"/>
      <c r="J193" s="441"/>
      <c r="K193" s="441"/>
      <c r="L193" s="441"/>
      <c r="M193" s="451" t="s">
        <v>1508</v>
      </c>
      <c r="N193" s="456">
        <v>2024</v>
      </c>
      <c r="O193" s="93" t="str">
        <f t="shared" si="6"/>
        <v>I</v>
      </c>
      <c r="P193" s="93" t="s">
        <v>108</v>
      </c>
      <c r="Q193" s="500" t="s">
        <v>1232</v>
      </c>
      <c r="R193" s="147"/>
      <c r="S193" s="189" t="s">
        <v>908</v>
      </c>
    </row>
    <row r="194" spans="1:19" ht="24.95" hidden="1" customHeight="1" x14ac:dyDescent="0.2">
      <c r="A194" s="90">
        <v>193</v>
      </c>
      <c r="B194" s="3" t="s">
        <v>573</v>
      </c>
      <c r="C194" s="3" t="s">
        <v>592</v>
      </c>
      <c r="D194" s="191" t="s">
        <v>5840</v>
      </c>
      <c r="E194" s="424" t="s">
        <v>3633</v>
      </c>
      <c r="F194" s="428" t="s">
        <v>4016</v>
      </c>
      <c r="G194" s="435" t="s">
        <v>3814</v>
      </c>
      <c r="H194" s="428" t="s">
        <v>3898</v>
      </c>
      <c r="I194" s="436"/>
      <c r="J194" s="436"/>
      <c r="K194" s="436"/>
      <c r="L194" s="436"/>
      <c r="M194" s="451" t="s">
        <v>1497</v>
      </c>
      <c r="N194" s="456">
        <v>2022</v>
      </c>
      <c r="O194" s="93" t="str">
        <f t="shared" si="6"/>
        <v>I</v>
      </c>
      <c r="P194" s="93" t="s">
        <v>75</v>
      </c>
      <c r="Q194" s="500" t="s">
        <v>1227</v>
      </c>
      <c r="R194" s="138"/>
      <c r="S194" s="189" t="s">
        <v>913</v>
      </c>
    </row>
    <row r="195" spans="1:19" ht="24.95" hidden="1" customHeight="1" x14ac:dyDescent="0.2">
      <c r="A195" s="90">
        <v>194</v>
      </c>
      <c r="B195" s="3" t="s">
        <v>573</v>
      </c>
      <c r="C195" s="3" t="s">
        <v>592</v>
      </c>
      <c r="D195" s="191" t="s">
        <v>5840</v>
      </c>
      <c r="E195" s="424" t="s">
        <v>3633</v>
      </c>
      <c r="F195" s="428" t="s">
        <v>3899</v>
      </c>
      <c r="G195" s="435" t="s">
        <v>3814</v>
      </c>
      <c r="H195" s="436"/>
      <c r="I195" s="436"/>
      <c r="J195" s="436"/>
      <c r="K195" s="436"/>
      <c r="L195" s="436"/>
      <c r="M195" s="451" t="s">
        <v>1497</v>
      </c>
      <c r="N195" s="456">
        <v>2022</v>
      </c>
      <c r="O195" s="93" t="str">
        <f t="shared" si="6"/>
        <v>I</v>
      </c>
      <c r="P195" s="93" t="s">
        <v>75</v>
      </c>
      <c r="Q195" s="500" t="s">
        <v>1227</v>
      </c>
      <c r="R195" s="138"/>
      <c r="S195" s="189" t="s">
        <v>913</v>
      </c>
    </row>
    <row r="196" spans="1:19" ht="24.95" hidden="1" customHeight="1" x14ac:dyDescent="0.2">
      <c r="A196" s="90">
        <v>195</v>
      </c>
      <c r="B196" s="3" t="s">
        <v>573</v>
      </c>
      <c r="C196" s="3" t="s">
        <v>592</v>
      </c>
      <c r="D196" s="191" t="s">
        <v>5841</v>
      </c>
      <c r="E196" s="424" t="s">
        <v>4612</v>
      </c>
      <c r="F196" s="428" t="s">
        <v>3985</v>
      </c>
      <c r="G196" s="435" t="s">
        <v>3814</v>
      </c>
      <c r="H196" s="428" t="s">
        <v>4701</v>
      </c>
      <c r="I196" s="436"/>
      <c r="J196" s="436"/>
      <c r="K196" s="436"/>
      <c r="L196" s="436"/>
      <c r="M196" s="451" t="s">
        <v>1488</v>
      </c>
      <c r="N196" s="456">
        <v>2022</v>
      </c>
      <c r="O196" s="93" t="str">
        <f t="shared" si="6"/>
        <v>I</v>
      </c>
      <c r="P196" s="93" t="s">
        <v>75</v>
      </c>
      <c r="Q196" s="500" t="s">
        <v>1227</v>
      </c>
      <c r="R196" s="298"/>
    </row>
    <row r="197" spans="1:19" ht="24.95" hidden="1" customHeight="1" x14ac:dyDescent="0.2">
      <c r="A197" s="90">
        <v>196</v>
      </c>
      <c r="B197" s="3" t="s">
        <v>573</v>
      </c>
      <c r="C197" s="3" t="s">
        <v>592</v>
      </c>
      <c r="D197" s="191" t="s">
        <v>5841</v>
      </c>
      <c r="E197" s="424" t="s">
        <v>4613</v>
      </c>
      <c r="F197" s="428" t="s">
        <v>4018</v>
      </c>
      <c r="G197" s="435" t="s">
        <v>3814</v>
      </c>
      <c r="H197" s="428" t="s">
        <v>4017</v>
      </c>
      <c r="I197" s="436"/>
      <c r="J197" s="436"/>
      <c r="K197" s="436"/>
      <c r="L197" s="436"/>
      <c r="M197" s="451" t="s">
        <v>1485</v>
      </c>
      <c r="N197" s="456">
        <v>2026</v>
      </c>
      <c r="O197" s="93" t="str">
        <f t="shared" si="6"/>
        <v>I</v>
      </c>
      <c r="P197" s="93" t="s">
        <v>75</v>
      </c>
      <c r="Q197" s="500" t="s">
        <v>1227</v>
      </c>
      <c r="R197" s="298"/>
    </row>
    <row r="198" spans="1:19" ht="24.95" customHeight="1" x14ac:dyDescent="0.2">
      <c r="A198" s="90">
        <v>197</v>
      </c>
      <c r="B198" s="3" t="s">
        <v>573</v>
      </c>
      <c r="C198" s="3" t="s">
        <v>592</v>
      </c>
      <c r="D198" s="191" t="s">
        <v>5848</v>
      </c>
      <c r="E198" s="424" t="s">
        <v>4615</v>
      </c>
      <c r="F198" s="428" t="s">
        <v>4019</v>
      </c>
      <c r="G198" s="435" t="s">
        <v>3814</v>
      </c>
      <c r="H198" s="428" t="s">
        <v>3900</v>
      </c>
      <c r="I198" s="428" t="s">
        <v>4697</v>
      </c>
      <c r="J198" s="436"/>
      <c r="K198" s="436"/>
      <c r="L198" s="436"/>
      <c r="M198" s="451" t="s">
        <v>1488</v>
      </c>
      <c r="N198" s="456">
        <v>2021</v>
      </c>
      <c r="O198" s="93" t="str">
        <f t="shared" si="6"/>
        <v>I</v>
      </c>
      <c r="P198" s="93" t="s">
        <v>75</v>
      </c>
      <c r="Q198" s="500" t="s">
        <v>1227</v>
      </c>
      <c r="R198" s="138"/>
      <c r="S198" s="189" t="s">
        <v>914</v>
      </c>
    </row>
    <row r="199" spans="1:19" ht="24.95" customHeight="1" x14ac:dyDescent="0.2">
      <c r="A199" s="90">
        <v>198</v>
      </c>
      <c r="B199" s="3" t="s">
        <v>573</v>
      </c>
      <c r="C199" s="3" t="s">
        <v>592</v>
      </c>
      <c r="D199" s="191" t="s">
        <v>5848</v>
      </c>
      <c r="E199" s="424" t="s">
        <v>4615</v>
      </c>
      <c r="F199" s="428" t="s">
        <v>4020</v>
      </c>
      <c r="G199" s="435" t="s">
        <v>3814</v>
      </c>
      <c r="H199" s="436"/>
      <c r="I199" s="436"/>
      <c r="J199" s="436"/>
      <c r="K199" s="436"/>
      <c r="L199" s="436"/>
      <c r="M199" s="451" t="s">
        <v>1508</v>
      </c>
      <c r="N199" s="456">
        <v>2023</v>
      </c>
      <c r="O199" s="93" t="str">
        <f t="shared" si="6"/>
        <v>I</v>
      </c>
      <c r="P199" s="93" t="s">
        <v>75</v>
      </c>
      <c r="Q199" s="500" t="s">
        <v>1227</v>
      </c>
      <c r="R199" s="138"/>
      <c r="S199" s="189" t="s">
        <v>914</v>
      </c>
    </row>
    <row r="200" spans="1:19" ht="24.95" hidden="1" customHeight="1" x14ac:dyDescent="0.2">
      <c r="A200" s="90">
        <v>199</v>
      </c>
      <c r="B200" s="3" t="s">
        <v>573</v>
      </c>
      <c r="C200" s="3" t="s">
        <v>592</v>
      </c>
      <c r="D200" s="191" t="s">
        <v>5849</v>
      </c>
      <c r="E200" s="424" t="s">
        <v>4619</v>
      </c>
      <c r="F200" s="428" t="s">
        <v>4005</v>
      </c>
      <c r="G200" s="435" t="s">
        <v>3814</v>
      </c>
      <c r="H200" s="428" t="s">
        <v>4698</v>
      </c>
      <c r="I200" s="428" t="s">
        <v>3839</v>
      </c>
      <c r="J200" s="436"/>
      <c r="K200" s="436"/>
      <c r="L200" s="436"/>
      <c r="M200" s="451" t="s">
        <v>1497</v>
      </c>
      <c r="N200" s="456">
        <v>2022</v>
      </c>
      <c r="O200" s="93" t="str">
        <f t="shared" si="6"/>
        <v>I</v>
      </c>
      <c r="P200" s="93" t="s">
        <v>75</v>
      </c>
      <c r="Q200" s="500" t="s">
        <v>1227</v>
      </c>
      <c r="R200" s="138"/>
      <c r="S200" s="189" t="s">
        <v>912</v>
      </c>
    </row>
    <row r="201" spans="1:19" ht="24.95" hidden="1" customHeight="1" x14ac:dyDescent="0.2">
      <c r="A201" s="90">
        <v>200</v>
      </c>
      <c r="B201" s="3" t="s">
        <v>574</v>
      </c>
      <c r="C201" s="3" t="s">
        <v>593</v>
      </c>
      <c r="D201" s="191" t="s">
        <v>5845</v>
      </c>
      <c r="E201" s="424" t="s">
        <v>4624</v>
      </c>
      <c r="F201" s="428" t="s">
        <v>3901</v>
      </c>
      <c r="G201" s="435" t="s">
        <v>3814</v>
      </c>
      <c r="H201" s="436"/>
      <c r="I201" s="435"/>
      <c r="J201" s="424"/>
      <c r="K201" s="424"/>
      <c r="L201" s="424"/>
      <c r="M201" s="451" t="s">
        <v>1488</v>
      </c>
      <c r="N201" s="456">
        <v>2024</v>
      </c>
      <c r="O201" s="93" t="str">
        <f t="shared" si="6"/>
        <v>I</v>
      </c>
      <c r="P201" s="93" t="s">
        <v>108</v>
      </c>
      <c r="Q201" s="33" t="s">
        <v>1214</v>
      </c>
      <c r="R201" s="138" t="s">
        <v>1047</v>
      </c>
      <c r="S201" s="189" t="s">
        <v>916</v>
      </c>
    </row>
    <row r="202" spans="1:19" ht="24.95" hidden="1" customHeight="1" x14ac:dyDescent="0.2">
      <c r="A202" s="90">
        <v>201</v>
      </c>
      <c r="B202" s="3" t="s">
        <v>574</v>
      </c>
      <c r="C202" s="3" t="s">
        <v>593</v>
      </c>
      <c r="D202" s="191" t="s">
        <v>5846</v>
      </c>
      <c r="E202" s="424" t="s">
        <v>4627</v>
      </c>
      <c r="F202" s="428" t="s">
        <v>3901</v>
      </c>
      <c r="G202" s="435" t="s">
        <v>3814</v>
      </c>
      <c r="H202" s="436"/>
      <c r="I202" s="435"/>
      <c r="J202" s="424"/>
      <c r="K202" s="424"/>
      <c r="L202" s="424"/>
      <c r="M202" s="451" t="s">
        <v>1488</v>
      </c>
      <c r="N202" s="456">
        <v>2024</v>
      </c>
      <c r="O202" s="93" t="str">
        <f t="shared" si="6"/>
        <v>I</v>
      </c>
      <c r="P202" s="93" t="s">
        <v>108</v>
      </c>
      <c r="Q202" s="48" t="s">
        <v>1214</v>
      </c>
      <c r="R202" s="143" t="s">
        <v>1049</v>
      </c>
      <c r="S202" s="189" t="s">
        <v>915</v>
      </c>
    </row>
    <row r="203" spans="1:19" ht="24.95" hidden="1" customHeight="1" x14ac:dyDescent="0.2">
      <c r="A203" s="90">
        <v>202</v>
      </c>
      <c r="B203" s="3" t="s">
        <v>574</v>
      </c>
      <c r="C203" s="3" t="s">
        <v>593</v>
      </c>
      <c r="D203" s="191" t="s">
        <v>5847</v>
      </c>
      <c r="E203" s="424" t="s">
        <v>4623</v>
      </c>
      <c r="F203" s="428" t="s">
        <v>4699</v>
      </c>
      <c r="G203" s="435" t="s">
        <v>3814</v>
      </c>
      <c r="H203" s="436"/>
      <c r="I203" s="435"/>
      <c r="J203" s="424"/>
      <c r="K203" s="424"/>
      <c r="L203" s="424"/>
      <c r="M203" s="451" t="s">
        <v>1488</v>
      </c>
      <c r="N203" s="456">
        <v>2024</v>
      </c>
      <c r="O203" s="93" t="str">
        <f t="shared" si="6"/>
        <v>I</v>
      </c>
      <c r="P203" s="93" t="s">
        <v>108</v>
      </c>
      <c r="Q203" s="33" t="s">
        <v>1214</v>
      </c>
      <c r="R203" s="138" t="s">
        <v>1204</v>
      </c>
      <c r="S203" s="189" t="s">
        <v>848</v>
      </c>
    </row>
    <row r="204" spans="1:19" ht="24.95" hidden="1" customHeight="1" x14ac:dyDescent="0.2">
      <c r="A204" s="90">
        <v>203</v>
      </c>
      <c r="B204" s="3" t="s">
        <v>574</v>
      </c>
      <c r="C204" s="3" t="s">
        <v>594</v>
      </c>
      <c r="D204" s="191" t="s">
        <v>5865</v>
      </c>
      <c r="E204" s="424" t="s">
        <v>4631</v>
      </c>
      <c r="F204" s="428" t="s">
        <v>3901</v>
      </c>
      <c r="G204" s="435" t="s">
        <v>3814</v>
      </c>
      <c r="H204" s="436"/>
      <c r="I204" s="435"/>
      <c r="J204" s="424"/>
      <c r="K204" s="424"/>
      <c r="L204" s="424"/>
      <c r="M204" s="451" t="s">
        <v>1488</v>
      </c>
      <c r="N204" s="456">
        <v>2024</v>
      </c>
      <c r="O204" s="93" t="str">
        <f t="shared" si="6"/>
        <v>I</v>
      </c>
      <c r="P204" s="93" t="s">
        <v>108</v>
      </c>
      <c r="Q204" s="33" t="s">
        <v>1214</v>
      </c>
      <c r="R204" s="138"/>
      <c r="S204" s="189" t="s">
        <v>849</v>
      </c>
    </row>
    <row r="205" spans="1:19" ht="24.95" hidden="1" customHeight="1" x14ac:dyDescent="0.2">
      <c r="A205" s="90">
        <v>204</v>
      </c>
      <c r="B205" s="3" t="s">
        <v>574</v>
      </c>
      <c r="C205" s="3" t="s">
        <v>594</v>
      </c>
      <c r="D205" s="191" t="s">
        <v>5853</v>
      </c>
      <c r="E205" s="424" t="s">
        <v>4648</v>
      </c>
      <c r="F205" s="428" t="s">
        <v>3901</v>
      </c>
      <c r="G205" s="435" t="s">
        <v>3814</v>
      </c>
      <c r="H205" s="436"/>
      <c r="I205" s="435"/>
      <c r="J205" s="424"/>
      <c r="K205" s="424"/>
      <c r="L205" s="424"/>
      <c r="M205" s="451" t="s">
        <v>1485</v>
      </c>
      <c r="N205" s="456">
        <v>2024</v>
      </c>
      <c r="O205" s="93" t="str">
        <f t="shared" si="6"/>
        <v>I</v>
      </c>
      <c r="P205" s="93" t="s">
        <v>108</v>
      </c>
      <c r="Q205" s="48" t="s">
        <v>1214</v>
      </c>
      <c r="R205" s="143"/>
      <c r="S205" s="189" t="s">
        <v>850</v>
      </c>
    </row>
    <row r="206" spans="1:19" ht="24.95" hidden="1" customHeight="1" x14ac:dyDescent="0.2">
      <c r="A206" s="90">
        <v>205</v>
      </c>
      <c r="B206" s="3" t="s">
        <v>574</v>
      </c>
      <c r="C206" s="3" t="s">
        <v>594</v>
      </c>
      <c r="D206" s="191" t="s">
        <v>5853</v>
      </c>
      <c r="E206" s="424" t="s">
        <v>4649</v>
      </c>
      <c r="F206" s="428" t="s">
        <v>3901</v>
      </c>
      <c r="G206" s="435" t="s">
        <v>3814</v>
      </c>
      <c r="H206" s="436"/>
      <c r="I206" s="435"/>
      <c r="J206" s="424"/>
      <c r="K206" s="424"/>
      <c r="L206" s="424"/>
      <c r="M206" s="451" t="s">
        <v>1488</v>
      </c>
      <c r="N206" s="456">
        <v>2024</v>
      </c>
      <c r="O206" s="93" t="str">
        <f t="shared" si="6"/>
        <v>I</v>
      </c>
      <c r="P206" s="93" t="s">
        <v>108</v>
      </c>
      <c r="Q206" s="149" t="s">
        <v>1214</v>
      </c>
      <c r="R206" s="152"/>
      <c r="S206" s="189" t="s">
        <v>850</v>
      </c>
    </row>
    <row r="207" spans="1:19" ht="24.95" hidden="1" customHeight="1" x14ac:dyDescent="0.2">
      <c r="A207" s="90">
        <v>206</v>
      </c>
      <c r="B207" s="3" t="s">
        <v>574</v>
      </c>
      <c r="C207" s="3" t="s">
        <v>594</v>
      </c>
      <c r="D207" s="191" t="s">
        <v>5854</v>
      </c>
      <c r="E207" s="424" t="s">
        <v>4636</v>
      </c>
      <c r="F207" s="428" t="s">
        <v>4021</v>
      </c>
      <c r="G207" s="435" t="s">
        <v>3814</v>
      </c>
      <c r="H207" s="436" t="s">
        <v>4700</v>
      </c>
      <c r="I207" s="436"/>
      <c r="J207" s="441"/>
      <c r="K207" s="441"/>
      <c r="L207" s="441"/>
      <c r="M207" s="451" t="s">
        <v>1488</v>
      </c>
      <c r="N207" s="456">
        <v>2022</v>
      </c>
      <c r="O207" s="93" t="str">
        <f t="shared" si="6"/>
        <v>I</v>
      </c>
      <c r="P207" s="93" t="s">
        <v>108</v>
      </c>
      <c r="Q207" s="48" t="s">
        <v>1214</v>
      </c>
      <c r="R207" s="143"/>
      <c r="S207" s="189" t="s">
        <v>852</v>
      </c>
    </row>
  </sheetData>
  <autoFilter ref="D1:D207">
    <filterColumn colId="0">
      <filters>
        <filter val="M5C3-I02.00.00"/>
      </filters>
    </filterColumn>
  </autoFilter>
  <sortState ref="A2:T735">
    <sortCondition ref="E2:E735"/>
    <sortCondition ref="N2:N735"/>
    <sortCondition ref="M2:M735"/>
  </sortState>
  <hyperlinks>
    <hyperlink ref="S69:S70" r:id="rId1" display="Abilitazione e facilitazione migrazione al Cloud"/>
    <hyperlink ref="S2:S3" r:id="rId2" display="Cybersecurity"/>
    <hyperlink ref="S5:S6" r:id="rId3" display="Dati e interoperabilità"/>
    <hyperlink ref="S182:S197" r:id="rId4" display="Reti ultraveloci – Banda ultralarga e 5G"/>
    <hyperlink ref="S199:S203" r:id="rId5" display="Tecnologie satellitari ed economia spaziale"/>
    <hyperlink ref="S202:S204" r:id="rId6" display="Transizione 4.0"/>
    <hyperlink ref="S155:S156" r:id="rId7" display="Migliorare l'efficienza energetica di cinema, teatri e musei"/>
    <hyperlink ref="S34" r:id="rId8"/>
    <hyperlink ref="S35" r:id="rId9"/>
    <hyperlink ref="S36" r:id="rId10"/>
    <hyperlink ref="S37" r:id="rId11"/>
    <hyperlink ref="S38" r:id="rId12"/>
    <hyperlink ref="S39" r:id="rId13"/>
    <hyperlink ref="S40" r:id="rId14"/>
    <hyperlink ref="S50" r:id="rId15"/>
    <hyperlink ref="S51" r:id="rId16"/>
    <hyperlink ref="S52" r:id="rId17"/>
    <hyperlink ref="S53" r:id="rId18"/>
    <hyperlink ref="S54" r:id="rId19"/>
    <hyperlink ref="S55" r:id="rId20"/>
    <hyperlink ref="S79" r:id="rId21" display="Progetti “faro” di economia circolare"/>
    <hyperlink ref="S85" r:id="rId22" display="Realizzazione nuovi impianti di gestione rifiuti e ammodernamento di impianti esistenti"/>
    <hyperlink ref="S86" r:id="rId23" display="Realizzazione nuovi impianti di gestione rifiuti e ammodernamento di impianti esistenti"/>
    <hyperlink ref="S87" r:id="rId24" display="Realizzazione nuovi impianti di gestione rifiuti e ammodernamento di impianti esistenti"/>
    <hyperlink ref="S88" r:id="rId25" display="Realizzazione nuovi impianti di gestione rifiuti e ammodernamento di impianti esistenti"/>
    <hyperlink ref="S93" r:id="rId26" display="Installazione di infrastrutture di ricarica elettrica"/>
    <hyperlink ref="S94" r:id="rId27" display="Installazione di infrastrutture di ricarica elettrica"/>
    <hyperlink ref="S99" r:id="rId28"/>
    <hyperlink ref="S100" r:id="rId29"/>
    <hyperlink ref="S101" r:id="rId30"/>
    <hyperlink ref="S102" r:id="rId31"/>
    <hyperlink ref="S98" r:id="rId32"/>
    <hyperlink ref="S107" r:id="rId33" display="Investimenti nella resilienza dell'agro-sistema irriguo per una migliore gestione delle risorse idriche"/>
    <hyperlink ref="S106" r:id="rId34" display="Investimenti nella resilienza dell'agro-sistema irriguo per una migliore gestione delle risorse idriche"/>
    <hyperlink ref="S108" r:id="rId35"/>
    <hyperlink ref="S109" r:id="rId36"/>
    <hyperlink ref="S103" r:id="rId37"/>
    <hyperlink ref="S104" r:id="rId38"/>
    <hyperlink ref="S110" r:id="rId39"/>
    <hyperlink ref="S115" r:id="rId40"/>
    <hyperlink ref="S116" r:id="rId41"/>
    <hyperlink ref="S117" r:id="rId42"/>
    <hyperlink ref="S118" r:id="rId43"/>
    <hyperlink ref="S111" r:id="rId44"/>
    <hyperlink ref="S112" r:id="rId45"/>
    <hyperlink ref="S122" r:id="rId46"/>
    <hyperlink ref="S123" r:id="rId47"/>
    <hyperlink ref="S124" r:id="rId48"/>
    <hyperlink ref="S125" r:id="rId49"/>
    <hyperlink ref="S126" r:id="rId50"/>
    <hyperlink ref="S127" r:id="rId51"/>
    <hyperlink ref="S128" r:id="rId52" display="Fondo per il Programma Nazionale Ricerca (PNR) e progetti di Ricerca di Significativo Interesse Nazionale (PRIN)"/>
    <hyperlink ref="S129" r:id="rId53" display="Fondo per il Programma Nazionale Ricerca (PNR) e progetti di Ricerca di Significativo Interesse Nazionale (PRIN)"/>
    <hyperlink ref="S130" r:id="rId54"/>
    <hyperlink ref="S131" r:id="rId55" display="Creazione di imprese femminili"/>
    <hyperlink ref="S132" r:id="rId56" display="Creazione di imprese femminili"/>
    <hyperlink ref="S133" r:id="rId57"/>
    <hyperlink ref="S134" r:id="rId58"/>
    <hyperlink ref="S137" r:id="rId59"/>
    <hyperlink ref="S138" r:id="rId60"/>
    <hyperlink ref="S139" r:id="rId61"/>
    <hyperlink ref="S140" r:id="rId62"/>
    <hyperlink ref="S141" r:id="rId63" display="Valorizzazione dei beni confiscati alle mafie"/>
    <hyperlink ref="S146" r:id="rId64"/>
    <hyperlink ref="S142" r:id="rId65" display="Sviluppo delle competenze tecnico-professionali, digitali e manageriali del personale del sistema sanitario"/>
    <hyperlink ref="S144" r:id="rId66"/>
    <hyperlink ref="S152" r:id="rId67"/>
    <hyperlink ref="S153" r:id="rId68"/>
    <hyperlink ref="S154" r:id="rId69"/>
    <hyperlink ref="S155" r:id="rId70"/>
    <hyperlink ref="S156" r:id="rId71"/>
    <hyperlink ref="S150" r:id="rId72"/>
    <hyperlink ref="S151" r:id="rId73"/>
    <hyperlink ref="S157" r:id="rId74"/>
    <hyperlink ref="S159" r:id="rId75"/>
    <hyperlink ref="S160" r:id="rId76"/>
    <hyperlink ref="S180" r:id="rId77"/>
    <hyperlink ref="S172" r:id="rId78"/>
    <hyperlink ref="S175" r:id="rId79"/>
    <hyperlink ref="S176" r:id="rId80"/>
    <hyperlink ref="S177" r:id="rId81"/>
    <hyperlink ref="S178" r:id="rId82"/>
    <hyperlink ref="S179" r:id="rId83"/>
    <hyperlink ref="S183" r:id="rId84"/>
    <hyperlink ref="S184" r:id="rId85"/>
    <hyperlink ref="S185" r:id="rId86"/>
    <hyperlink ref="S186" r:id="rId87"/>
    <hyperlink ref="S187" r:id="rId88"/>
    <hyperlink ref="S188" r:id="rId89"/>
    <hyperlink ref="S189" r:id="rId90"/>
    <hyperlink ref="S190" r:id="rId91"/>
    <hyperlink ref="S191" r:id="rId92"/>
    <hyperlink ref="S192" r:id="rId93"/>
    <hyperlink ref="S193" r:id="rId94"/>
    <hyperlink ref="S181" r:id="rId95"/>
    <hyperlink ref="S182" r:id="rId96"/>
    <hyperlink ref="S194" r:id="rId97"/>
    <hyperlink ref="S195" r:id="rId98"/>
    <hyperlink ref="S198" r:id="rId99"/>
    <hyperlink ref="S199" r:id="rId100"/>
    <hyperlink ref="S200" r:id="rId101"/>
    <hyperlink ref="S203" r:id="rId102"/>
    <hyperlink ref="S201" r:id="rId103"/>
    <hyperlink ref="S204" r:id="rId104"/>
    <hyperlink ref="S92" r:id="rId105" display="Installazione di infrastrutture di ricarica elettrica"/>
    <hyperlink ref="S135:S136" r:id="rId106" display="Interventi per la resilienza, la valorizzazione del territorio e l'efficienza energetica dei Comuni"/>
  </hyperlinks>
  <pageMargins left="0.7" right="0.7" top="0.75" bottom="0.75" header="0.3" footer="0.3"/>
  <drawing r:id="rId10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4"/>
  <sheetViews>
    <sheetView workbookViewId="0">
      <pane ySplit="1" topLeftCell="A2" activePane="bottomLeft" state="frozen"/>
      <selection pane="bottomLeft" sqref="A1:I1048576"/>
    </sheetView>
  </sheetViews>
  <sheetFormatPr defaultRowHeight="12.75" x14ac:dyDescent="0.2"/>
  <cols>
    <col min="1" max="1" width="5" customWidth="1"/>
    <col min="2" max="2" width="7.33203125" customWidth="1"/>
    <col min="3" max="3" width="15.33203125" style="423" bestFit="1" customWidth="1"/>
    <col min="4" max="4" width="29.5" customWidth="1"/>
    <col min="5" max="5" width="78.5" customWidth="1"/>
    <col min="6" max="6" width="10.5" bestFit="1" customWidth="1"/>
    <col min="8" max="8" width="13.5" customWidth="1"/>
    <col min="9" max="9" width="13" customWidth="1"/>
    <col min="14" max="14" width="17.6640625" customWidth="1"/>
    <col min="15" max="15" width="6.6640625" customWidth="1"/>
  </cols>
  <sheetData>
    <row r="1" spans="1:9" ht="82.5" customHeight="1" x14ac:dyDescent="0.2">
      <c r="A1" s="399" t="s">
        <v>564</v>
      </c>
      <c r="B1" s="399" t="s">
        <v>565</v>
      </c>
      <c r="C1" s="399" t="s">
        <v>5126</v>
      </c>
      <c r="D1" s="87" t="s">
        <v>1</v>
      </c>
      <c r="E1" s="401" t="s">
        <v>1297</v>
      </c>
      <c r="F1" s="399" t="s">
        <v>5138</v>
      </c>
      <c r="G1" s="399" t="s">
        <v>5471</v>
      </c>
      <c r="H1" s="135" t="s">
        <v>1211</v>
      </c>
      <c r="I1" s="137" t="s">
        <v>1296</v>
      </c>
    </row>
    <row r="2" spans="1:9" x14ac:dyDescent="0.2">
      <c r="A2" s="4" t="s">
        <v>566</v>
      </c>
      <c r="B2" s="4" t="s">
        <v>567</v>
      </c>
      <c r="C2" s="422" t="s">
        <v>5597</v>
      </c>
      <c r="D2" s="20" t="s">
        <v>1934</v>
      </c>
      <c r="E2" t="s">
        <v>5362</v>
      </c>
      <c r="F2" s="4" t="s">
        <v>1508</v>
      </c>
      <c r="G2" s="4">
        <v>2021</v>
      </c>
      <c r="H2" s="4" t="s">
        <v>1216</v>
      </c>
      <c r="I2" s="404"/>
    </row>
    <row r="3" spans="1:9" x14ac:dyDescent="0.2">
      <c r="A3" s="4" t="s">
        <v>566</v>
      </c>
      <c r="B3" s="4" t="s">
        <v>567</v>
      </c>
      <c r="C3" s="422" t="s">
        <v>5597</v>
      </c>
      <c r="D3" s="20" t="s">
        <v>1934</v>
      </c>
      <c r="E3" t="s">
        <v>5363</v>
      </c>
      <c r="F3" s="4" t="s">
        <v>1488</v>
      </c>
      <c r="G3" s="4">
        <v>2021</v>
      </c>
      <c r="H3" s="4" t="s">
        <v>1216</v>
      </c>
      <c r="I3" s="20"/>
    </row>
    <row r="4" spans="1:9" x14ac:dyDescent="0.2">
      <c r="A4" s="4" t="s">
        <v>566</v>
      </c>
      <c r="B4" s="4" t="s">
        <v>567</v>
      </c>
      <c r="C4" s="422" t="s">
        <v>5597</v>
      </c>
      <c r="D4" s="20" t="s">
        <v>1934</v>
      </c>
      <c r="E4" t="s">
        <v>5364</v>
      </c>
      <c r="F4" s="4" t="s">
        <v>1497</v>
      </c>
      <c r="G4" s="4">
        <v>2022</v>
      </c>
      <c r="H4" s="4" t="s">
        <v>1216</v>
      </c>
      <c r="I4" s="20"/>
    </row>
    <row r="5" spans="1:9" x14ac:dyDescent="0.2">
      <c r="A5" s="4" t="s">
        <v>566</v>
      </c>
      <c r="B5" s="4" t="s">
        <v>567</v>
      </c>
      <c r="C5" s="422" t="s">
        <v>5597</v>
      </c>
      <c r="D5" s="20" t="s">
        <v>1934</v>
      </c>
      <c r="E5" t="s">
        <v>5365</v>
      </c>
      <c r="F5" s="4" t="s">
        <v>1485</v>
      </c>
      <c r="G5" s="4">
        <v>2022</v>
      </c>
      <c r="H5" s="4" t="s">
        <v>1216</v>
      </c>
      <c r="I5" s="20"/>
    </row>
    <row r="6" spans="1:9" x14ac:dyDescent="0.2">
      <c r="A6" s="4" t="s">
        <v>566</v>
      </c>
      <c r="B6" s="4" t="s">
        <v>567</v>
      </c>
      <c r="C6" s="422" t="s">
        <v>5597</v>
      </c>
      <c r="D6" s="20" t="s">
        <v>1934</v>
      </c>
      <c r="E6" t="s">
        <v>5366</v>
      </c>
      <c r="F6" s="4" t="s">
        <v>1508</v>
      </c>
      <c r="G6" s="4">
        <v>2022</v>
      </c>
      <c r="H6" s="4" t="s">
        <v>1216</v>
      </c>
      <c r="I6" s="20"/>
    </row>
    <row r="7" spans="1:9" x14ac:dyDescent="0.2">
      <c r="A7" s="4" t="s">
        <v>566</v>
      </c>
      <c r="B7" s="4" t="s">
        <v>567</v>
      </c>
      <c r="C7" s="422" t="s">
        <v>5597</v>
      </c>
      <c r="D7" s="20" t="s">
        <v>1934</v>
      </c>
      <c r="E7" t="s">
        <v>5367</v>
      </c>
      <c r="F7" s="4" t="s">
        <v>1488</v>
      </c>
      <c r="G7" s="4">
        <v>2022</v>
      </c>
      <c r="H7" s="4" t="s">
        <v>1216</v>
      </c>
      <c r="I7" s="20"/>
    </row>
    <row r="8" spans="1:9" x14ac:dyDescent="0.2">
      <c r="A8" s="4" t="s">
        <v>566</v>
      </c>
      <c r="B8" s="4" t="s">
        <v>567</v>
      </c>
      <c r="C8" s="422" t="s">
        <v>5597</v>
      </c>
      <c r="D8" s="20" t="s">
        <v>1934</v>
      </c>
      <c r="E8" t="s">
        <v>5368</v>
      </c>
      <c r="F8" s="4" t="s">
        <v>1485</v>
      </c>
      <c r="G8" s="4">
        <v>2023</v>
      </c>
      <c r="H8" s="4" t="s">
        <v>1216</v>
      </c>
      <c r="I8" s="20"/>
    </row>
    <row r="9" spans="1:9" x14ac:dyDescent="0.2">
      <c r="A9" s="4" t="s">
        <v>566</v>
      </c>
      <c r="B9" s="4" t="s">
        <v>567</v>
      </c>
      <c r="C9" s="422" t="s">
        <v>5597</v>
      </c>
      <c r="D9" s="20" t="s">
        <v>1934</v>
      </c>
      <c r="E9" t="s">
        <v>5369</v>
      </c>
      <c r="F9" s="4" t="s">
        <v>1488</v>
      </c>
      <c r="G9" s="4">
        <v>2023</v>
      </c>
      <c r="H9" s="4" t="s">
        <v>1216</v>
      </c>
      <c r="I9" s="20"/>
    </row>
    <row r="10" spans="1:9" x14ac:dyDescent="0.2">
      <c r="A10" s="4" t="s">
        <v>566</v>
      </c>
      <c r="B10" s="4" t="s">
        <v>567</v>
      </c>
      <c r="C10" s="422" t="s">
        <v>5597</v>
      </c>
      <c r="D10" s="20" t="s">
        <v>1934</v>
      </c>
      <c r="E10" t="s">
        <v>5370</v>
      </c>
      <c r="F10" s="4" t="s">
        <v>1488</v>
      </c>
      <c r="G10" s="4">
        <v>2024</v>
      </c>
      <c r="H10" s="4" t="s">
        <v>1216</v>
      </c>
      <c r="I10" s="20"/>
    </row>
    <row r="11" spans="1:9" x14ac:dyDescent="0.2">
      <c r="A11" s="4" t="s">
        <v>566</v>
      </c>
      <c r="B11" s="4" t="s">
        <v>567</v>
      </c>
      <c r="C11" s="422" t="s">
        <v>5597</v>
      </c>
      <c r="D11" s="20" t="s">
        <v>1934</v>
      </c>
      <c r="E11" s="404" t="s">
        <v>5371</v>
      </c>
      <c r="F11" s="4" t="s">
        <v>1488</v>
      </c>
      <c r="G11" s="4">
        <v>2026</v>
      </c>
      <c r="H11" s="4" t="s">
        <v>1216</v>
      </c>
      <c r="I11" s="20"/>
    </row>
    <row r="12" spans="1:9" x14ac:dyDescent="0.2">
      <c r="A12" s="4" t="s">
        <v>566</v>
      </c>
      <c r="B12" s="4" t="s">
        <v>571</v>
      </c>
      <c r="C12" s="422" t="s">
        <v>5659</v>
      </c>
      <c r="D12" s="20" t="s">
        <v>1935</v>
      </c>
      <c r="E12" s="404" t="s">
        <v>5306</v>
      </c>
      <c r="F12" s="4" t="s">
        <v>1508</v>
      </c>
      <c r="G12" s="4">
        <v>2021</v>
      </c>
      <c r="H12" s="4" t="s">
        <v>1220</v>
      </c>
      <c r="I12" s="20"/>
    </row>
    <row r="13" spans="1:9" x14ac:dyDescent="0.2">
      <c r="A13" s="4" t="s">
        <v>566</v>
      </c>
      <c r="B13" s="4" t="s">
        <v>571</v>
      </c>
      <c r="C13" s="422" t="s">
        <v>5659</v>
      </c>
      <c r="D13" s="20" t="s">
        <v>1935</v>
      </c>
      <c r="E13" t="s">
        <v>5307</v>
      </c>
      <c r="F13" s="4" t="s">
        <v>1488</v>
      </c>
      <c r="G13" s="4">
        <v>2021</v>
      </c>
      <c r="H13" s="4" t="s">
        <v>1220</v>
      </c>
      <c r="I13" s="20"/>
    </row>
    <row r="14" spans="1:9" x14ac:dyDescent="0.2">
      <c r="A14" s="4" t="s">
        <v>566</v>
      </c>
      <c r="B14" s="4" t="s">
        <v>571</v>
      </c>
      <c r="C14" s="422" t="s">
        <v>5659</v>
      </c>
      <c r="D14" s="20" t="s">
        <v>1935</v>
      </c>
      <c r="E14" t="s">
        <v>5308</v>
      </c>
      <c r="F14" s="4" t="s">
        <v>1485</v>
      </c>
      <c r="G14" s="4">
        <v>2022</v>
      </c>
      <c r="H14" s="4" t="s">
        <v>1220</v>
      </c>
      <c r="I14" s="20"/>
    </row>
    <row r="15" spans="1:9" x14ac:dyDescent="0.2">
      <c r="A15" s="4" t="s">
        <v>566</v>
      </c>
      <c r="B15" s="4" t="s">
        <v>571</v>
      </c>
      <c r="C15" s="422" t="s">
        <v>5659</v>
      </c>
      <c r="D15" s="20" t="s">
        <v>1935</v>
      </c>
      <c r="E15" t="s">
        <v>5309</v>
      </c>
      <c r="F15" s="4" t="s">
        <v>1488</v>
      </c>
      <c r="G15" s="4">
        <v>2022</v>
      </c>
      <c r="H15" s="4" t="s">
        <v>1220</v>
      </c>
      <c r="I15" s="20"/>
    </row>
    <row r="16" spans="1:9" x14ac:dyDescent="0.2">
      <c r="A16" s="4" t="s">
        <v>566</v>
      </c>
      <c r="B16" s="4" t="s">
        <v>571</v>
      </c>
      <c r="C16" s="422" t="s">
        <v>5659</v>
      </c>
      <c r="D16" s="20" t="s">
        <v>1935</v>
      </c>
      <c r="E16" t="s">
        <v>5310</v>
      </c>
      <c r="F16" s="4" t="s">
        <v>1497</v>
      </c>
      <c r="G16" s="4">
        <v>2023</v>
      </c>
      <c r="H16" s="4" t="s">
        <v>1220</v>
      </c>
      <c r="I16" s="20"/>
    </row>
    <row r="17" spans="1:9" x14ac:dyDescent="0.2">
      <c r="A17" s="4" t="s">
        <v>566</v>
      </c>
      <c r="B17" s="4" t="s">
        <v>571</v>
      </c>
      <c r="C17" s="422" t="s">
        <v>5659</v>
      </c>
      <c r="D17" s="20" t="s">
        <v>1935</v>
      </c>
      <c r="E17" s="397" t="s">
        <v>5311</v>
      </c>
      <c r="F17" s="4" t="s">
        <v>1485</v>
      </c>
      <c r="G17" s="4">
        <v>2023</v>
      </c>
      <c r="H17" s="4" t="s">
        <v>1220</v>
      </c>
      <c r="I17" s="20"/>
    </row>
    <row r="18" spans="1:9" x14ac:dyDescent="0.2">
      <c r="A18" s="4" t="s">
        <v>566</v>
      </c>
      <c r="B18" s="4" t="s">
        <v>571</v>
      </c>
      <c r="C18" s="422" t="s">
        <v>5659</v>
      </c>
      <c r="D18" s="20" t="s">
        <v>1935</v>
      </c>
      <c r="E18" s="397" t="s">
        <v>5312</v>
      </c>
      <c r="F18" s="4" t="s">
        <v>1488</v>
      </c>
      <c r="G18" s="4">
        <v>2023</v>
      </c>
      <c r="H18" s="4" t="s">
        <v>1220</v>
      </c>
      <c r="I18" s="20"/>
    </row>
    <row r="19" spans="1:9" x14ac:dyDescent="0.2">
      <c r="A19" s="4" t="s">
        <v>566</v>
      </c>
      <c r="B19" s="4" t="s">
        <v>571</v>
      </c>
      <c r="C19" s="422" t="s">
        <v>5659</v>
      </c>
      <c r="D19" s="20" t="s">
        <v>1935</v>
      </c>
      <c r="E19" t="s">
        <v>5313</v>
      </c>
      <c r="F19" s="4" t="s">
        <v>1497</v>
      </c>
      <c r="G19" s="4">
        <v>2024</v>
      </c>
      <c r="H19" s="4" t="s">
        <v>1220</v>
      </c>
      <c r="I19" s="20"/>
    </row>
    <row r="20" spans="1:9" x14ac:dyDescent="0.2">
      <c r="A20" s="4" t="s">
        <v>566</v>
      </c>
      <c r="B20" s="4" t="s">
        <v>571</v>
      </c>
      <c r="C20" s="422" t="s">
        <v>5659</v>
      </c>
      <c r="D20" s="20" t="s">
        <v>1935</v>
      </c>
      <c r="E20" t="s">
        <v>5314</v>
      </c>
      <c r="F20" s="4" t="s">
        <v>1488</v>
      </c>
      <c r="G20" s="4">
        <v>2026</v>
      </c>
      <c r="H20" s="4" t="s">
        <v>1220</v>
      </c>
      <c r="I20" s="20"/>
    </row>
    <row r="21" spans="1:9" x14ac:dyDescent="0.2">
      <c r="A21" s="4" t="s">
        <v>568</v>
      </c>
      <c r="B21" s="4" t="s">
        <v>575</v>
      </c>
      <c r="C21" s="422" t="s">
        <v>5672</v>
      </c>
      <c r="D21" s="20" t="s">
        <v>860</v>
      </c>
      <c r="E21" t="s">
        <v>5415</v>
      </c>
      <c r="F21" s="4" t="s">
        <v>1508</v>
      </c>
      <c r="G21" s="4">
        <v>2021</v>
      </c>
      <c r="H21" s="4" t="s">
        <v>1221</v>
      </c>
      <c r="I21" s="419" t="s">
        <v>860</v>
      </c>
    </row>
    <row r="22" spans="1:9" x14ac:dyDescent="0.2">
      <c r="A22" s="4" t="s">
        <v>568</v>
      </c>
      <c r="B22" s="4" t="s">
        <v>575</v>
      </c>
      <c r="C22" s="422" t="s">
        <v>5672</v>
      </c>
      <c r="D22" s="20" t="s">
        <v>860</v>
      </c>
      <c r="E22" t="s">
        <v>5416</v>
      </c>
      <c r="F22" s="4" t="s">
        <v>1488</v>
      </c>
      <c r="G22" s="4">
        <v>2021</v>
      </c>
      <c r="H22" s="4" t="s">
        <v>1221</v>
      </c>
      <c r="I22" s="419" t="s">
        <v>860</v>
      </c>
    </row>
    <row r="23" spans="1:9" x14ac:dyDescent="0.2">
      <c r="A23" s="4" t="s">
        <v>568</v>
      </c>
      <c r="B23" s="4" t="s">
        <v>575</v>
      </c>
      <c r="C23" s="422" t="s">
        <v>5672</v>
      </c>
      <c r="D23" s="20" t="s">
        <v>860</v>
      </c>
      <c r="E23" t="s">
        <v>5417</v>
      </c>
      <c r="F23" s="4" t="s">
        <v>1497</v>
      </c>
      <c r="G23" s="4">
        <v>2022</v>
      </c>
      <c r="H23" s="4" t="s">
        <v>1221</v>
      </c>
      <c r="I23" s="419" t="s">
        <v>860</v>
      </c>
    </row>
    <row r="24" spans="1:9" x14ac:dyDescent="0.2">
      <c r="A24" s="4" t="s">
        <v>568</v>
      </c>
      <c r="B24" s="4" t="s">
        <v>575</v>
      </c>
      <c r="C24" s="422" t="s">
        <v>5672</v>
      </c>
      <c r="D24" s="20" t="s">
        <v>860</v>
      </c>
      <c r="E24" t="s">
        <v>5418</v>
      </c>
      <c r="F24" s="4" t="s">
        <v>1497</v>
      </c>
      <c r="G24" s="4">
        <v>2023</v>
      </c>
      <c r="H24" s="4" t="s">
        <v>1221</v>
      </c>
      <c r="I24" s="419" t="s">
        <v>860</v>
      </c>
    </row>
    <row r="25" spans="1:9" x14ac:dyDescent="0.2">
      <c r="A25" s="4" t="s">
        <v>568</v>
      </c>
      <c r="B25" s="4" t="s">
        <v>575</v>
      </c>
      <c r="C25" s="422" t="s">
        <v>5672</v>
      </c>
      <c r="D25" s="20" t="s">
        <v>860</v>
      </c>
      <c r="E25" t="s">
        <v>5419</v>
      </c>
      <c r="F25" s="4" t="s">
        <v>1485</v>
      </c>
      <c r="G25" s="4">
        <v>2023</v>
      </c>
      <c r="H25" s="4" t="s">
        <v>1221</v>
      </c>
      <c r="I25" s="189" t="s">
        <v>860</v>
      </c>
    </row>
    <row r="26" spans="1:9" x14ac:dyDescent="0.2">
      <c r="A26" s="514" t="s">
        <v>568</v>
      </c>
      <c r="B26" s="514" t="s">
        <v>576</v>
      </c>
      <c r="C26" s="422" t="s">
        <v>5697</v>
      </c>
      <c r="D26" s="20" t="s">
        <v>1936</v>
      </c>
      <c r="E26" t="s">
        <v>5159</v>
      </c>
      <c r="F26" s="4" t="s">
        <v>1508</v>
      </c>
      <c r="G26" s="4">
        <v>2021</v>
      </c>
      <c r="H26" s="514" t="s">
        <v>1212</v>
      </c>
      <c r="I26" s="189" t="s">
        <v>803</v>
      </c>
    </row>
    <row r="27" spans="1:9" x14ac:dyDescent="0.2">
      <c r="A27" s="514" t="s">
        <v>568</v>
      </c>
      <c r="B27" s="514" t="s">
        <v>576</v>
      </c>
      <c r="C27" s="422" t="s">
        <v>5697</v>
      </c>
      <c r="D27" s="20" t="s">
        <v>1936</v>
      </c>
      <c r="E27" t="s">
        <v>5160</v>
      </c>
      <c r="F27" s="514" t="s">
        <v>1497</v>
      </c>
      <c r="G27" s="4">
        <v>2022</v>
      </c>
      <c r="H27" s="514" t="s">
        <v>1212</v>
      </c>
      <c r="I27" s="189" t="s">
        <v>803</v>
      </c>
    </row>
    <row r="28" spans="1:9" x14ac:dyDescent="0.2">
      <c r="A28" s="514" t="s">
        <v>568</v>
      </c>
      <c r="B28" s="514" t="s">
        <v>576</v>
      </c>
      <c r="C28" s="422" t="s">
        <v>5697</v>
      </c>
      <c r="D28" s="20" t="s">
        <v>1936</v>
      </c>
      <c r="E28" s="512" t="s">
        <v>5161</v>
      </c>
      <c r="F28" s="4" t="s">
        <v>1508</v>
      </c>
      <c r="G28" s="4">
        <v>2022</v>
      </c>
      <c r="H28" s="4" t="s">
        <v>1212</v>
      </c>
      <c r="I28" s="189" t="s">
        <v>803</v>
      </c>
    </row>
    <row r="29" spans="1:9" x14ac:dyDescent="0.2">
      <c r="A29" s="514" t="s">
        <v>568</v>
      </c>
      <c r="B29" s="514" t="s">
        <v>576</v>
      </c>
      <c r="C29" s="422" t="s">
        <v>5697</v>
      </c>
      <c r="D29" s="20" t="s">
        <v>1936</v>
      </c>
      <c r="E29" s="512" t="s">
        <v>5162</v>
      </c>
      <c r="F29" s="4" t="s">
        <v>1488</v>
      </c>
      <c r="G29" s="4">
        <v>2024</v>
      </c>
      <c r="H29" s="4" t="s">
        <v>1212</v>
      </c>
      <c r="I29" s="189" t="s">
        <v>803</v>
      </c>
    </row>
    <row r="30" spans="1:9" x14ac:dyDescent="0.2">
      <c r="A30" s="4" t="s">
        <v>568</v>
      </c>
      <c r="B30" s="4" t="s">
        <v>576</v>
      </c>
      <c r="C30" s="422" t="s">
        <v>5697</v>
      </c>
      <c r="D30" s="20" t="s">
        <v>1936</v>
      </c>
      <c r="E30" t="s">
        <v>5163</v>
      </c>
      <c r="F30" s="4" t="s">
        <v>1488</v>
      </c>
      <c r="G30" s="4">
        <v>2026</v>
      </c>
      <c r="H30" s="4" t="s">
        <v>1212</v>
      </c>
      <c r="I30" s="189" t="s">
        <v>803</v>
      </c>
    </row>
    <row r="31" spans="1:9" x14ac:dyDescent="0.2">
      <c r="A31" s="4" t="s">
        <v>568</v>
      </c>
      <c r="B31" s="4" t="s">
        <v>576</v>
      </c>
      <c r="C31" s="422" t="s">
        <v>5967</v>
      </c>
      <c r="D31" s="20" t="s">
        <v>5168</v>
      </c>
      <c r="E31" s="397" t="s">
        <v>5164</v>
      </c>
      <c r="F31" s="4" t="s">
        <v>1508</v>
      </c>
      <c r="G31" s="4">
        <v>2021</v>
      </c>
      <c r="H31" s="4" t="s">
        <v>1212</v>
      </c>
      <c r="I31" s="189" t="s">
        <v>802</v>
      </c>
    </row>
    <row r="32" spans="1:9" x14ac:dyDescent="0.2">
      <c r="A32" s="4" t="s">
        <v>568</v>
      </c>
      <c r="B32" s="4" t="s">
        <v>576</v>
      </c>
      <c r="C32" s="422" t="s">
        <v>5967</v>
      </c>
      <c r="D32" s="20" t="s">
        <v>5168</v>
      </c>
      <c r="E32" s="397" t="s">
        <v>5170</v>
      </c>
      <c r="F32" s="4" t="s">
        <v>1508</v>
      </c>
      <c r="G32" s="4">
        <v>2021</v>
      </c>
      <c r="H32" s="4" t="s">
        <v>1212</v>
      </c>
      <c r="I32" s="189" t="s">
        <v>802</v>
      </c>
    </row>
    <row r="33" spans="1:9" x14ac:dyDescent="0.2">
      <c r="A33" s="4" t="s">
        <v>568</v>
      </c>
      <c r="B33" s="4" t="s">
        <v>576</v>
      </c>
      <c r="C33" s="422" t="s">
        <v>5967</v>
      </c>
      <c r="D33" s="20" t="s">
        <v>5168</v>
      </c>
      <c r="E33" t="s">
        <v>5174</v>
      </c>
      <c r="F33" s="4" t="s">
        <v>1497</v>
      </c>
      <c r="G33" s="4">
        <v>2022</v>
      </c>
      <c r="H33" s="4" t="s">
        <v>1212</v>
      </c>
      <c r="I33" s="189" t="s">
        <v>802</v>
      </c>
    </row>
    <row r="34" spans="1:9" x14ac:dyDescent="0.2">
      <c r="A34" s="4" t="s">
        <v>568</v>
      </c>
      <c r="B34" s="4" t="s">
        <v>576</v>
      </c>
      <c r="C34" s="422" t="s">
        <v>5967</v>
      </c>
      <c r="D34" s="20" t="s">
        <v>5168</v>
      </c>
      <c r="E34" s="397" t="s">
        <v>5179</v>
      </c>
      <c r="F34" s="4" t="s">
        <v>1508</v>
      </c>
      <c r="G34" s="4">
        <v>2022</v>
      </c>
      <c r="H34" s="4" t="s">
        <v>1212</v>
      </c>
      <c r="I34" s="189" t="s">
        <v>802</v>
      </c>
    </row>
    <row r="35" spans="1:9" x14ac:dyDescent="0.2">
      <c r="A35" s="4" t="s">
        <v>568</v>
      </c>
      <c r="B35" s="4" t="s">
        <v>576</v>
      </c>
      <c r="C35" s="422" t="s">
        <v>5967</v>
      </c>
      <c r="D35" s="20" t="s">
        <v>5168</v>
      </c>
      <c r="E35" t="s">
        <v>5180</v>
      </c>
      <c r="F35" s="4" t="s">
        <v>1485</v>
      </c>
      <c r="G35" s="4">
        <v>2023</v>
      </c>
      <c r="H35" s="4" t="s">
        <v>1212</v>
      </c>
      <c r="I35" s="189" t="s">
        <v>802</v>
      </c>
    </row>
    <row r="36" spans="1:9" x14ac:dyDescent="0.2">
      <c r="A36" s="4" t="s">
        <v>568</v>
      </c>
      <c r="B36" s="4" t="s">
        <v>576</v>
      </c>
      <c r="C36" s="422" t="s">
        <v>5967</v>
      </c>
      <c r="D36" s="20" t="s">
        <v>5168</v>
      </c>
      <c r="E36" t="s">
        <v>5181</v>
      </c>
      <c r="F36" s="4" t="s">
        <v>1488</v>
      </c>
      <c r="G36" s="4">
        <v>2024</v>
      </c>
      <c r="H36" s="4" t="s">
        <v>1212</v>
      </c>
      <c r="I36" s="189" t="s">
        <v>802</v>
      </c>
    </row>
    <row r="37" spans="1:9" x14ac:dyDescent="0.2">
      <c r="A37" s="4" t="s">
        <v>568</v>
      </c>
      <c r="B37" s="4" t="s">
        <v>576</v>
      </c>
      <c r="C37" s="422" t="s">
        <v>5967</v>
      </c>
      <c r="D37" s="20" t="s">
        <v>5168</v>
      </c>
      <c r="E37" t="s">
        <v>5182</v>
      </c>
      <c r="F37" s="4" t="s">
        <v>1497</v>
      </c>
      <c r="G37" s="4">
        <v>2025</v>
      </c>
      <c r="H37" s="4" t="s">
        <v>1212</v>
      </c>
      <c r="I37" s="189" t="s">
        <v>802</v>
      </c>
    </row>
    <row r="38" spans="1:9" x14ac:dyDescent="0.2">
      <c r="A38" s="4" t="s">
        <v>568</v>
      </c>
      <c r="B38" s="4" t="s">
        <v>576</v>
      </c>
      <c r="C38" s="422" t="s">
        <v>5967</v>
      </c>
      <c r="D38" s="20" t="s">
        <v>5168</v>
      </c>
      <c r="E38" s="397" t="s">
        <v>5183</v>
      </c>
      <c r="F38" s="4" t="s">
        <v>1485</v>
      </c>
      <c r="G38" s="4">
        <v>2026</v>
      </c>
      <c r="H38" s="4" t="s">
        <v>1212</v>
      </c>
      <c r="I38" s="189" t="s">
        <v>802</v>
      </c>
    </row>
    <row r="39" spans="1:9" s="397" customFormat="1" x14ac:dyDescent="0.2">
      <c r="A39" s="4" t="s">
        <v>568</v>
      </c>
      <c r="B39" s="4" t="s">
        <v>576</v>
      </c>
      <c r="C39" s="422" t="s">
        <v>5968</v>
      </c>
      <c r="D39" s="20" t="s">
        <v>5167</v>
      </c>
      <c r="E39" s="397" t="s">
        <v>5165</v>
      </c>
      <c r="F39" s="4" t="s">
        <v>1508</v>
      </c>
      <c r="G39" s="4">
        <v>2021</v>
      </c>
      <c r="H39" s="4" t="s">
        <v>1212</v>
      </c>
      <c r="I39" s="189" t="s">
        <v>802</v>
      </c>
    </row>
    <row r="40" spans="1:9" s="397" customFormat="1" x14ac:dyDescent="0.2">
      <c r="A40" s="4" t="s">
        <v>568</v>
      </c>
      <c r="B40" s="4" t="s">
        <v>576</v>
      </c>
      <c r="C40" s="422" t="s">
        <v>5968</v>
      </c>
      <c r="D40" s="20" t="s">
        <v>5167</v>
      </c>
      <c r="E40" s="397" t="s">
        <v>5171</v>
      </c>
      <c r="F40" s="4" t="s">
        <v>1508</v>
      </c>
      <c r="G40" s="4">
        <v>2021</v>
      </c>
      <c r="H40" s="4" t="s">
        <v>1212</v>
      </c>
      <c r="I40" s="189" t="s">
        <v>802</v>
      </c>
    </row>
    <row r="41" spans="1:9" s="397" customFormat="1" x14ac:dyDescent="0.2">
      <c r="A41" s="4" t="s">
        <v>568</v>
      </c>
      <c r="B41" s="4" t="s">
        <v>576</v>
      </c>
      <c r="C41" s="422" t="s">
        <v>5968</v>
      </c>
      <c r="D41" s="20" t="s">
        <v>5167</v>
      </c>
      <c r="E41" s="397" t="s">
        <v>5172</v>
      </c>
      <c r="F41" s="4" t="s">
        <v>1488</v>
      </c>
      <c r="G41" s="4">
        <v>2021</v>
      </c>
      <c r="H41" s="4" t="s">
        <v>1212</v>
      </c>
      <c r="I41" s="189" t="s">
        <v>802</v>
      </c>
    </row>
    <row r="42" spans="1:9" s="397" customFormat="1" x14ac:dyDescent="0.2">
      <c r="A42" s="4" t="s">
        <v>568</v>
      </c>
      <c r="B42" s="4" t="s">
        <v>576</v>
      </c>
      <c r="C42" s="422" t="s">
        <v>5968</v>
      </c>
      <c r="D42" s="20" t="s">
        <v>5167</v>
      </c>
      <c r="E42" s="397" t="s">
        <v>5184</v>
      </c>
      <c r="F42" s="4" t="s">
        <v>1485</v>
      </c>
      <c r="G42" s="4">
        <v>2022</v>
      </c>
      <c r="H42" s="4" t="s">
        <v>1212</v>
      </c>
      <c r="I42" s="189" t="s">
        <v>802</v>
      </c>
    </row>
    <row r="43" spans="1:9" s="397" customFormat="1" x14ac:dyDescent="0.2">
      <c r="A43" s="4" t="s">
        <v>568</v>
      </c>
      <c r="B43" s="4" t="s">
        <v>576</v>
      </c>
      <c r="C43" s="422" t="s">
        <v>5968</v>
      </c>
      <c r="D43" s="20" t="s">
        <v>5167</v>
      </c>
      <c r="E43" s="397" t="s">
        <v>5191</v>
      </c>
      <c r="F43" s="4" t="s">
        <v>1485</v>
      </c>
      <c r="G43" s="4">
        <v>2022</v>
      </c>
      <c r="H43" s="4" t="s">
        <v>1212</v>
      </c>
      <c r="I43" s="189" t="s">
        <v>802</v>
      </c>
    </row>
    <row r="44" spans="1:9" s="397" customFormat="1" x14ac:dyDescent="0.2">
      <c r="A44" s="4" t="s">
        <v>568</v>
      </c>
      <c r="B44" s="4" t="s">
        <v>576</v>
      </c>
      <c r="C44" s="422" t="s">
        <v>5968</v>
      </c>
      <c r="D44" s="20" t="s">
        <v>5167</v>
      </c>
      <c r="E44" s="397" t="s">
        <v>5185</v>
      </c>
      <c r="F44" s="4" t="s">
        <v>1508</v>
      </c>
      <c r="G44" s="4">
        <v>2022</v>
      </c>
      <c r="H44" s="4" t="s">
        <v>1212</v>
      </c>
      <c r="I44" s="189" t="s">
        <v>802</v>
      </c>
    </row>
    <row r="45" spans="1:9" s="397" customFormat="1" x14ac:dyDescent="0.2">
      <c r="A45" s="4" t="s">
        <v>568</v>
      </c>
      <c r="B45" s="4" t="s">
        <v>576</v>
      </c>
      <c r="C45" s="422" t="s">
        <v>5968</v>
      </c>
      <c r="D45" s="20" t="s">
        <v>5167</v>
      </c>
      <c r="E45" s="397" t="s">
        <v>5186</v>
      </c>
      <c r="F45" s="4" t="s">
        <v>1485</v>
      </c>
      <c r="G45" s="4">
        <v>2023</v>
      </c>
      <c r="H45" s="4" t="s">
        <v>1212</v>
      </c>
      <c r="I45" s="189" t="s">
        <v>802</v>
      </c>
    </row>
    <row r="46" spans="1:9" s="397" customFormat="1" x14ac:dyDescent="0.2">
      <c r="A46" s="4" t="s">
        <v>568</v>
      </c>
      <c r="B46" s="4" t="s">
        <v>576</v>
      </c>
      <c r="C46" s="422" t="s">
        <v>5968</v>
      </c>
      <c r="D46" s="20" t="s">
        <v>5167</v>
      </c>
      <c r="E46" s="397" t="s">
        <v>5187</v>
      </c>
      <c r="F46" s="4" t="s">
        <v>1508</v>
      </c>
      <c r="G46" s="4">
        <v>2023</v>
      </c>
      <c r="H46" s="4" t="s">
        <v>1212</v>
      </c>
      <c r="I46" s="189" t="s">
        <v>802</v>
      </c>
    </row>
    <row r="47" spans="1:9" s="397" customFormat="1" x14ac:dyDescent="0.2">
      <c r="A47" s="4" t="s">
        <v>568</v>
      </c>
      <c r="B47" s="4" t="s">
        <v>576</v>
      </c>
      <c r="C47" s="422" t="s">
        <v>5968</v>
      </c>
      <c r="D47" s="20" t="s">
        <v>5167</v>
      </c>
      <c r="E47" s="397" t="s">
        <v>5188</v>
      </c>
      <c r="F47" s="4" t="s">
        <v>1508</v>
      </c>
      <c r="G47" s="4">
        <v>2024</v>
      </c>
      <c r="H47" s="4" t="s">
        <v>1212</v>
      </c>
      <c r="I47" s="189" t="s">
        <v>802</v>
      </c>
    </row>
    <row r="48" spans="1:9" s="397" customFormat="1" x14ac:dyDescent="0.2">
      <c r="A48" s="514" t="s">
        <v>568</v>
      </c>
      <c r="B48" s="514" t="s">
        <v>576</v>
      </c>
      <c r="C48" s="422" t="s">
        <v>5968</v>
      </c>
      <c r="D48" s="20" t="s">
        <v>5167</v>
      </c>
      <c r="E48" s="397" t="s">
        <v>5189</v>
      </c>
      <c r="F48" s="4" t="s">
        <v>1488</v>
      </c>
      <c r="G48" s="4">
        <v>2024</v>
      </c>
      <c r="H48" s="514" t="s">
        <v>1212</v>
      </c>
      <c r="I48" s="189" t="s">
        <v>802</v>
      </c>
    </row>
    <row r="49" spans="1:9" s="397" customFormat="1" x14ac:dyDescent="0.2">
      <c r="A49" s="514" t="s">
        <v>568</v>
      </c>
      <c r="B49" s="514" t="s">
        <v>576</v>
      </c>
      <c r="C49" s="422" t="s">
        <v>5968</v>
      </c>
      <c r="D49" s="20" t="s">
        <v>5167</v>
      </c>
      <c r="E49" s="397" t="s">
        <v>5192</v>
      </c>
      <c r="F49" s="4" t="s">
        <v>1488</v>
      </c>
      <c r="G49" s="4">
        <v>2024</v>
      </c>
      <c r="H49" s="4" t="s">
        <v>1212</v>
      </c>
      <c r="I49" s="189" t="s">
        <v>802</v>
      </c>
    </row>
    <row r="50" spans="1:9" s="397" customFormat="1" x14ac:dyDescent="0.2">
      <c r="A50" s="514" t="s">
        <v>568</v>
      </c>
      <c r="B50" s="514" t="s">
        <v>576</v>
      </c>
      <c r="C50" s="422" t="s">
        <v>5968</v>
      </c>
      <c r="D50" s="20" t="s">
        <v>5167</v>
      </c>
      <c r="E50" s="397" t="s">
        <v>5190</v>
      </c>
      <c r="F50" s="4" t="s">
        <v>1497</v>
      </c>
      <c r="G50" s="4">
        <v>2025</v>
      </c>
      <c r="H50" s="4" t="s">
        <v>1212</v>
      </c>
      <c r="I50" s="189" t="s">
        <v>802</v>
      </c>
    </row>
    <row r="51" spans="1:9" s="397" customFormat="1" x14ac:dyDescent="0.2">
      <c r="A51" s="4" t="s">
        <v>568</v>
      </c>
      <c r="B51" s="4" t="s">
        <v>576</v>
      </c>
      <c r="C51" s="422" t="s">
        <v>5968</v>
      </c>
      <c r="D51" s="20" t="s">
        <v>5167</v>
      </c>
      <c r="E51" s="397" t="s">
        <v>5193</v>
      </c>
      <c r="F51" s="4" t="s">
        <v>1488</v>
      </c>
      <c r="G51" s="4">
        <v>2025</v>
      </c>
      <c r="H51" s="4" t="s">
        <v>1212</v>
      </c>
      <c r="I51" s="189" t="s">
        <v>802</v>
      </c>
    </row>
    <row r="52" spans="1:9" s="397" customFormat="1" x14ac:dyDescent="0.2">
      <c r="A52" s="4" t="s">
        <v>568</v>
      </c>
      <c r="B52" s="4" t="s">
        <v>576</v>
      </c>
      <c r="C52" s="422" t="s">
        <v>5969</v>
      </c>
      <c r="D52" s="20" t="s">
        <v>5169</v>
      </c>
      <c r="E52" s="397" t="s">
        <v>5164</v>
      </c>
      <c r="F52" s="4" t="s">
        <v>1508</v>
      </c>
      <c r="G52" s="4">
        <v>2021</v>
      </c>
      <c r="H52" s="4" t="s">
        <v>1212</v>
      </c>
      <c r="I52" s="189" t="s">
        <v>802</v>
      </c>
    </row>
    <row r="53" spans="1:9" s="397" customFormat="1" x14ac:dyDescent="0.2">
      <c r="A53" s="4" t="s">
        <v>568</v>
      </c>
      <c r="B53" s="4" t="s">
        <v>576</v>
      </c>
      <c r="C53" s="422" t="s">
        <v>5969</v>
      </c>
      <c r="D53" s="20" t="s">
        <v>5169</v>
      </c>
      <c r="E53" s="397" t="s">
        <v>5166</v>
      </c>
      <c r="F53" s="4" t="s">
        <v>1508</v>
      </c>
      <c r="G53" s="4">
        <v>2021</v>
      </c>
      <c r="H53" s="4" t="s">
        <v>1212</v>
      </c>
      <c r="I53" s="189" t="s">
        <v>802</v>
      </c>
    </row>
    <row r="54" spans="1:9" s="397" customFormat="1" x14ac:dyDescent="0.2">
      <c r="A54" s="4" t="s">
        <v>568</v>
      </c>
      <c r="B54" s="4" t="s">
        <v>576</v>
      </c>
      <c r="C54" s="422" t="s">
        <v>5969</v>
      </c>
      <c r="D54" s="20" t="s">
        <v>5169</v>
      </c>
      <c r="E54" s="397" t="s">
        <v>5173</v>
      </c>
      <c r="F54" s="4" t="s">
        <v>1497</v>
      </c>
      <c r="G54" s="4">
        <v>2022</v>
      </c>
      <c r="H54" s="4" t="s">
        <v>1212</v>
      </c>
      <c r="I54" s="189" t="s">
        <v>802</v>
      </c>
    </row>
    <row r="55" spans="1:9" s="397" customFormat="1" x14ac:dyDescent="0.2">
      <c r="A55" s="4" t="s">
        <v>568</v>
      </c>
      <c r="B55" s="4" t="s">
        <v>576</v>
      </c>
      <c r="C55" s="422" t="s">
        <v>5969</v>
      </c>
      <c r="D55" s="20" t="s">
        <v>5169</v>
      </c>
      <c r="E55" s="397" t="s">
        <v>5175</v>
      </c>
      <c r="F55" s="4" t="s">
        <v>1508</v>
      </c>
      <c r="G55" s="4">
        <v>2022</v>
      </c>
      <c r="H55" s="4" t="s">
        <v>1212</v>
      </c>
      <c r="I55" s="189" t="s">
        <v>802</v>
      </c>
    </row>
    <row r="56" spans="1:9" s="397" customFormat="1" x14ac:dyDescent="0.2">
      <c r="A56" s="4" t="s">
        <v>568</v>
      </c>
      <c r="B56" s="4" t="s">
        <v>576</v>
      </c>
      <c r="C56" s="422" t="s">
        <v>5969</v>
      </c>
      <c r="D56" s="20" t="s">
        <v>5169</v>
      </c>
      <c r="E56" s="397" t="s">
        <v>5176</v>
      </c>
      <c r="F56" s="4" t="s">
        <v>1497</v>
      </c>
      <c r="G56" s="4">
        <v>2023</v>
      </c>
      <c r="H56" s="4" t="s">
        <v>1212</v>
      </c>
      <c r="I56" s="189" t="s">
        <v>802</v>
      </c>
    </row>
    <row r="57" spans="1:9" s="397" customFormat="1" x14ac:dyDescent="0.2">
      <c r="A57" s="4" t="s">
        <v>568</v>
      </c>
      <c r="B57" s="4" t="s">
        <v>576</v>
      </c>
      <c r="C57" s="422" t="s">
        <v>5969</v>
      </c>
      <c r="D57" s="20" t="s">
        <v>5169</v>
      </c>
      <c r="E57" s="397" t="s">
        <v>5177</v>
      </c>
      <c r="F57" s="4" t="s">
        <v>1497</v>
      </c>
      <c r="G57" s="4">
        <v>2025</v>
      </c>
      <c r="H57" s="4" t="s">
        <v>1212</v>
      </c>
      <c r="I57" s="189" t="s">
        <v>802</v>
      </c>
    </row>
    <row r="58" spans="1:9" x14ac:dyDescent="0.2">
      <c r="A58" s="4" t="s">
        <v>568</v>
      </c>
      <c r="B58" s="4" t="s">
        <v>576</v>
      </c>
      <c r="C58" s="422" t="s">
        <v>5969</v>
      </c>
      <c r="D58" s="20" t="s">
        <v>5169</v>
      </c>
      <c r="E58" t="s">
        <v>5178</v>
      </c>
      <c r="F58" s="4" t="s">
        <v>1497</v>
      </c>
      <c r="G58" s="4">
        <v>2026</v>
      </c>
      <c r="H58" s="4" t="s">
        <v>1212</v>
      </c>
      <c r="I58" s="189" t="s">
        <v>802</v>
      </c>
    </row>
    <row r="59" spans="1:9" x14ac:dyDescent="0.2">
      <c r="A59" s="4" t="s">
        <v>568</v>
      </c>
      <c r="B59" s="4" t="s">
        <v>577</v>
      </c>
      <c r="C59" s="422" t="s">
        <v>5715</v>
      </c>
      <c r="D59" s="20" t="s">
        <v>873</v>
      </c>
      <c r="E59" t="s">
        <v>5293</v>
      </c>
      <c r="F59" s="4" t="s">
        <v>1508</v>
      </c>
      <c r="G59" s="4">
        <v>2021</v>
      </c>
      <c r="H59" s="4" t="s">
        <v>5292</v>
      </c>
      <c r="I59" s="189" t="s">
        <v>873</v>
      </c>
    </row>
    <row r="60" spans="1:9" x14ac:dyDescent="0.2">
      <c r="A60" s="4" t="s">
        <v>568</v>
      </c>
      <c r="B60" s="4" t="s">
        <v>577</v>
      </c>
      <c r="C60" s="422" t="s">
        <v>5715</v>
      </c>
      <c r="D60" s="20" t="s">
        <v>873</v>
      </c>
      <c r="E60" t="s">
        <v>5294</v>
      </c>
      <c r="F60" s="4" t="s">
        <v>1488</v>
      </c>
      <c r="G60" s="4">
        <v>2021</v>
      </c>
      <c r="H60" s="4" t="s">
        <v>5292</v>
      </c>
      <c r="I60" s="189" t="s">
        <v>873</v>
      </c>
    </row>
    <row r="61" spans="1:9" x14ac:dyDescent="0.2">
      <c r="A61" s="4" t="s">
        <v>568</v>
      </c>
      <c r="B61" s="4" t="s">
        <v>577</v>
      </c>
      <c r="C61" s="422" t="s">
        <v>5715</v>
      </c>
      <c r="D61" s="20" t="s">
        <v>873</v>
      </c>
      <c r="E61" t="s">
        <v>5295</v>
      </c>
      <c r="F61" s="4" t="s">
        <v>1497</v>
      </c>
      <c r="G61" s="4">
        <v>2022</v>
      </c>
      <c r="H61" s="4" t="s">
        <v>5292</v>
      </c>
      <c r="I61" s="189" t="s">
        <v>873</v>
      </c>
    </row>
    <row r="62" spans="1:9" x14ac:dyDescent="0.2">
      <c r="A62" s="4" t="s">
        <v>568</v>
      </c>
      <c r="B62" s="4" t="s">
        <v>577</v>
      </c>
      <c r="C62" s="422" t="s">
        <v>5715</v>
      </c>
      <c r="D62" s="20" t="s">
        <v>873</v>
      </c>
      <c r="E62" t="s">
        <v>5296</v>
      </c>
      <c r="F62" s="4" t="s">
        <v>1497</v>
      </c>
      <c r="G62" s="4">
        <v>2022</v>
      </c>
      <c r="H62" s="4" t="s">
        <v>5292</v>
      </c>
      <c r="I62" s="189" t="s">
        <v>873</v>
      </c>
    </row>
    <row r="63" spans="1:9" x14ac:dyDescent="0.2">
      <c r="A63" s="4" t="s">
        <v>568</v>
      </c>
      <c r="B63" s="4" t="s">
        <v>577</v>
      </c>
      <c r="C63" s="422" t="s">
        <v>5715</v>
      </c>
      <c r="D63" s="20" t="s">
        <v>873</v>
      </c>
      <c r="E63" s="397" t="s">
        <v>5297</v>
      </c>
      <c r="F63" s="4" t="s">
        <v>1485</v>
      </c>
      <c r="G63" s="4">
        <v>2022</v>
      </c>
      <c r="H63" s="4" t="s">
        <v>5292</v>
      </c>
      <c r="I63" s="189" t="s">
        <v>873</v>
      </c>
    </row>
    <row r="64" spans="1:9" x14ac:dyDescent="0.2">
      <c r="A64" s="4" t="s">
        <v>568</v>
      </c>
      <c r="B64" s="4" t="s">
        <v>577</v>
      </c>
      <c r="C64" s="422" t="s">
        <v>5715</v>
      </c>
      <c r="D64" s="20" t="s">
        <v>873</v>
      </c>
      <c r="E64" t="s">
        <v>5298</v>
      </c>
      <c r="F64" s="4" t="s">
        <v>1508</v>
      </c>
      <c r="G64" s="4">
        <v>2022</v>
      </c>
      <c r="H64" s="4" t="s">
        <v>5292</v>
      </c>
      <c r="I64" s="189" t="s">
        <v>873</v>
      </c>
    </row>
    <row r="65" spans="1:9" x14ac:dyDescent="0.2">
      <c r="A65" s="4" t="s">
        <v>568</v>
      </c>
      <c r="B65" s="4" t="s">
        <v>577</v>
      </c>
      <c r="C65" s="422" t="s">
        <v>5715</v>
      </c>
      <c r="D65" s="20" t="s">
        <v>873</v>
      </c>
      <c r="E65" t="s">
        <v>5299</v>
      </c>
      <c r="F65" s="4" t="s">
        <v>1488</v>
      </c>
      <c r="G65" s="4">
        <v>2022</v>
      </c>
      <c r="H65" s="4" t="s">
        <v>5292</v>
      </c>
      <c r="I65" s="189" t="s">
        <v>873</v>
      </c>
    </row>
    <row r="66" spans="1:9" x14ac:dyDescent="0.2">
      <c r="A66" s="4" t="s">
        <v>568</v>
      </c>
      <c r="B66" s="4" t="s">
        <v>577</v>
      </c>
      <c r="C66" s="422" t="s">
        <v>5715</v>
      </c>
      <c r="D66" s="20" t="s">
        <v>873</v>
      </c>
      <c r="E66" t="s">
        <v>5300</v>
      </c>
      <c r="F66" s="4" t="s">
        <v>1497</v>
      </c>
      <c r="G66" s="4">
        <v>2023</v>
      </c>
      <c r="H66" s="4" t="s">
        <v>5292</v>
      </c>
      <c r="I66" s="189" t="s">
        <v>873</v>
      </c>
    </row>
    <row r="67" spans="1:9" s="397" customFormat="1" x14ac:dyDescent="0.2">
      <c r="A67" s="4" t="s">
        <v>568</v>
      </c>
      <c r="B67" s="4" t="s">
        <v>577</v>
      </c>
      <c r="C67" s="422" t="s">
        <v>5715</v>
      </c>
      <c r="D67" s="20" t="s">
        <v>873</v>
      </c>
      <c r="E67" s="397" t="s">
        <v>5301</v>
      </c>
      <c r="F67" s="4" t="s">
        <v>1485</v>
      </c>
      <c r="G67" s="4">
        <v>2023</v>
      </c>
      <c r="H67" s="4" t="s">
        <v>5292</v>
      </c>
      <c r="I67" s="189" t="s">
        <v>873</v>
      </c>
    </row>
    <row r="68" spans="1:9" s="397" customFormat="1" x14ac:dyDescent="0.2">
      <c r="A68" s="4" t="s">
        <v>568</v>
      </c>
      <c r="B68" s="4" t="s">
        <v>577</v>
      </c>
      <c r="C68" s="422" t="s">
        <v>5715</v>
      </c>
      <c r="D68" s="20" t="s">
        <v>873</v>
      </c>
      <c r="E68" s="397" t="s">
        <v>5302</v>
      </c>
      <c r="F68" s="4" t="s">
        <v>1488</v>
      </c>
      <c r="G68" s="4">
        <v>2024</v>
      </c>
      <c r="H68" s="4" t="s">
        <v>5292</v>
      </c>
      <c r="I68" s="189" t="s">
        <v>873</v>
      </c>
    </row>
    <row r="69" spans="1:9" s="397" customFormat="1" x14ac:dyDescent="0.2">
      <c r="A69" s="4" t="s">
        <v>568</v>
      </c>
      <c r="B69" s="4" t="s">
        <v>577</v>
      </c>
      <c r="C69" s="422" t="s">
        <v>5715</v>
      </c>
      <c r="D69" s="20" t="s">
        <v>873</v>
      </c>
      <c r="E69" s="397" t="s">
        <v>5303</v>
      </c>
      <c r="F69" s="4" t="s">
        <v>1497</v>
      </c>
      <c r="G69" s="4">
        <v>2026</v>
      </c>
      <c r="H69" s="4" t="s">
        <v>5292</v>
      </c>
      <c r="I69" s="189" t="s">
        <v>873</v>
      </c>
    </row>
    <row r="70" spans="1:9" s="397" customFormat="1" x14ac:dyDescent="0.2">
      <c r="A70" s="4" t="s">
        <v>568</v>
      </c>
      <c r="B70" s="4" t="s">
        <v>577</v>
      </c>
      <c r="C70" s="422" t="s">
        <v>5715</v>
      </c>
      <c r="D70" s="20" t="s">
        <v>873</v>
      </c>
      <c r="E70" s="397" t="s">
        <v>5304</v>
      </c>
      <c r="F70" s="4" t="s">
        <v>1488</v>
      </c>
      <c r="G70" s="4">
        <v>2026</v>
      </c>
      <c r="H70" s="4" t="s">
        <v>5292</v>
      </c>
      <c r="I70" s="189" t="s">
        <v>873</v>
      </c>
    </row>
    <row r="71" spans="1:9" s="397" customFormat="1" x14ac:dyDescent="0.2">
      <c r="A71" s="4" t="s">
        <v>570</v>
      </c>
      <c r="B71" s="4" t="s">
        <v>586</v>
      </c>
      <c r="C71" s="422" t="s">
        <v>5749</v>
      </c>
      <c r="D71" s="20" t="s">
        <v>1939</v>
      </c>
      <c r="E71" s="397" t="s">
        <v>5195</v>
      </c>
      <c r="F71" s="4" t="s">
        <v>1508</v>
      </c>
      <c r="G71" s="4">
        <v>2021</v>
      </c>
      <c r="H71" s="4" t="s">
        <v>1212</v>
      </c>
      <c r="I71" s="189" t="s">
        <v>826</v>
      </c>
    </row>
    <row r="72" spans="1:9" s="397" customFormat="1" x14ac:dyDescent="0.2">
      <c r="A72" s="514" t="s">
        <v>570</v>
      </c>
      <c r="B72" s="514" t="s">
        <v>586</v>
      </c>
      <c r="C72" s="422" t="s">
        <v>5749</v>
      </c>
      <c r="D72" s="20" t="s">
        <v>1939</v>
      </c>
      <c r="E72" s="397" t="s">
        <v>5196</v>
      </c>
      <c r="F72" s="4" t="s">
        <v>1497</v>
      </c>
      <c r="G72" s="4">
        <v>2022</v>
      </c>
      <c r="H72" s="514" t="s">
        <v>1212</v>
      </c>
      <c r="I72" s="189" t="s">
        <v>826</v>
      </c>
    </row>
    <row r="73" spans="1:9" s="397" customFormat="1" x14ac:dyDescent="0.2">
      <c r="A73" s="4" t="s">
        <v>570</v>
      </c>
      <c r="B73" s="4" t="s">
        <v>586</v>
      </c>
      <c r="C73" s="422" t="s">
        <v>5749</v>
      </c>
      <c r="D73" s="20" t="s">
        <v>1939</v>
      </c>
      <c r="E73" s="397" t="s">
        <v>5197</v>
      </c>
      <c r="F73" s="4" t="s">
        <v>1497</v>
      </c>
      <c r="G73" s="4">
        <v>2022</v>
      </c>
      <c r="H73" s="4" t="s">
        <v>1212</v>
      </c>
      <c r="I73" s="189" t="s">
        <v>826</v>
      </c>
    </row>
    <row r="74" spans="1:9" s="397" customFormat="1" x14ac:dyDescent="0.2">
      <c r="A74" s="4" t="s">
        <v>570</v>
      </c>
      <c r="B74" s="4" t="s">
        <v>586</v>
      </c>
      <c r="C74" s="422" t="s">
        <v>5749</v>
      </c>
      <c r="D74" s="20" t="s">
        <v>1939</v>
      </c>
      <c r="E74" s="397" t="s">
        <v>5201</v>
      </c>
      <c r="F74" s="4" t="s">
        <v>1488</v>
      </c>
      <c r="G74" s="4">
        <v>2022</v>
      </c>
      <c r="H74" s="4" t="s">
        <v>1212</v>
      </c>
      <c r="I74" s="189" t="s">
        <v>826</v>
      </c>
    </row>
    <row r="75" spans="1:9" s="397" customFormat="1" x14ac:dyDescent="0.2">
      <c r="A75" s="4" t="s">
        <v>570</v>
      </c>
      <c r="B75" s="4" t="s">
        <v>586</v>
      </c>
      <c r="C75" s="422" t="s">
        <v>5749</v>
      </c>
      <c r="D75" s="20" t="s">
        <v>1939</v>
      </c>
      <c r="E75" s="397" t="s">
        <v>5198</v>
      </c>
      <c r="F75" s="4" t="s">
        <v>1488</v>
      </c>
      <c r="G75" s="4">
        <v>2022</v>
      </c>
      <c r="H75" s="4" t="s">
        <v>1212</v>
      </c>
      <c r="I75" s="189" t="s">
        <v>826</v>
      </c>
    </row>
    <row r="76" spans="1:9" s="397" customFormat="1" x14ac:dyDescent="0.2">
      <c r="A76" s="4" t="s">
        <v>570</v>
      </c>
      <c r="B76" s="4" t="s">
        <v>586</v>
      </c>
      <c r="C76" s="422" t="s">
        <v>5749</v>
      </c>
      <c r="D76" s="20" t="s">
        <v>1939</v>
      </c>
      <c r="E76" s="397" t="s">
        <v>5202</v>
      </c>
      <c r="F76" s="4" t="s">
        <v>1485</v>
      </c>
      <c r="G76" s="4">
        <v>2023</v>
      </c>
      <c r="H76" s="4" t="s">
        <v>1212</v>
      </c>
      <c r="I76" s="189" t="s">
        <v>826</v>
      </c>
    </row>
    <row r="77" spans="1:9" s="397" customFormat="1" x14ac:dyDescent="0.2">
      <c r="A77" s="4" t="s">
        <v>570</v>
      </c>
      <c r="B77" s="4" t="s">
        <v>586</v>
      </c>
      <c r="C77" s="422" t="s">
        <v>5749</v>
      </c>
      <c r="D77" s="20" t="s">
        <v>1939</v>
      </c>
      <c r="E77" s="397" t="s">
        <v>5199</v>
      </c>
      <c r="F77" s="4" t="s">
        <v>1485</v>
      </c>
      <c r="G77" s="4">
        <v>2025</v>
      </c>
      <c r="H77" s="4" t="s">
        <v>1212</v>
      </c>
      <c r="I77" s="189" t="s">
        <v>826</v>
      </c>
    </row>
    <row r="78" spans="1:9" s="397" customFormat="1" x14ac:dyDescent="0.2">
      <c r="A78" s="4" t="s">
        <v>570</v>
      </c>
      <c r="B78" s="4" t="s">
        <v>586</v>
      </c>
      <c r="C78" s="422" t="s">
        <v>5749</v>
      </c>
      <c r="D78" s="20" t="s">
        <v>1939</v>
      </c>
      <c r="E78" s="397" t="s">
        <v>5200</v>
      </c>
      <c r="F78" s="4" t="s">
        <v>1488</v>
      </c>
      <c r="G78" s="4">
        <v>2026</v>
      </c>
      <c r="H78" s="4" t="s">
        <v>1212</v>
      </c>
      <c r="I78" s="189" t="s">
        <v>826</v>
      </c>
    </row>
    <row r="79" spans="1:9" s="397" customFormat="1" x14ac:dyDescent="0.2">
      <c r="A79" s="4" t="s">
        <v>570</v>
      </c>
      <c r="B79" s="4" t="s">
        <v>586</v>
      </c>
      <c r="C79" s="422" t="s">
        <v>5752</v>
      </c>
      <c r="D79" s="20" t="s">
        <v>5203</v>
      </c>
      <c r="E79" s="397" t="s">
        <v>5205</v>
      </c>
      <c r="F79" s="4" t="s">
        <v>1508</v>
      </c>
      <c r="G79" s="4">
        <v>2021</v>
      </c>
      <c r="H79" s="4" t="s">
        <v>1212</v>
      </c>
      <c r="I79" s="189" t="s">
        <v>878</v>
      </c>
    </row>
    <row r="80" spans="1:9" s="397" customFormat="1" x14ac:dyDescent="0.2">
      <c r="A80" s="4" t="s">
        <v>570</v>
      </c>
      <c r="B80" s="4" t="s">
        <v>586</v>
      </c>
      <c r="C80" s="422" t="s">
        <v>5752</v>
      </c>
      <c r="D80" s="20" t="s">
        <v>5203</v>
      </c>
      <c r="E80" s="397" t="s">
        <v>5206</v>
      </c>
      <c r="F80" s="4" t="s">
        <v>1488</v>
      </c>
      <c r="G80" s="4">
        <v>2021</v>
      </c>
      <c r="H80" s="4" t="s">
        <v>1212</v>
      </c>
      <c r="I80" s="189" t="s">
        <v>878</v>
      </c>
    </row>
    <row r="81" spans="1:9" s="397" customFormat="1" x14ac:dyDescent="0.2">
      <c r="A81" s="4" t="s">
        <v>570</v>
      </c>
      <c r="B81" s="4" t="s">
        <v>586</v>
      </c>
      <c r="C81" s="422" t="s">
        <v>5752</v>
      </c>
      <c r="D81" s="20" t="s">
        <v>5203</v>
      </c>
      <c r="E81" s="397" t="s">
        <v>5216</v>
      </c>
      <c r="F81" s="4" t="s">
        <v>1488</v>
      </c>
      <c r="G81" s="4">
        <v>2021</v>
      </c>
      <c r="H81" s="4" t="s">
        <v>1212</v>
      </c>
      <c r="I81" s="189" t="s">
        <v>878</v>
      </c>
    </row>
    <row r="82" spans="1:9" x14ac:dyDescent="0.2">
      <c r="A82" s="4" t="s">
        <v>570</v>
      </c>
      <c r="B82" s="4" t="s">
        <v>586</v>
      </c>
      <c r="C82" s="422" t="s">
        <v>5752</v>
      </c>
      <c r="D82" s="20" t="s">
        <v>5203</v>
      </c>
      <c r="E82" t="s">
        <v>5208</v>
      </c>
      <c r="F82" s="4" t="s">
        <v>1497</v>
      </c>
      <c r="G82" s="4">
        <v>2022</v>
      </c>
      <c r="H82" s="4" t="s">
        <v>1212</v>
      </c>
      <c r="I82" s="189" t="s">
        <v>878</v>
      </c>
    </row>
    <row r="83" spans="1:9" x14ac:dyDescent="0.2">
      <c r="A83" s="4" t="s">
        <v>570</v>
      </c>
      <c r="B83" s="4" t="s">
        <v>586</v>
      </c>
      <c r="C83" s="422" t="s">
        <v>5752</v>
      </c>
      <c r="D83" s="20" t="s">
        <v>5203</v>
      </c>
      <c r="E83" t="s">
        <v>5209</v>
      </c>
      <c r="F83" s="4" t="s">
        <v>1485</v>
      </c>
      <c r="G83" s="4">
        <v>2022</v>
      </c>
      <c r="H83" s="4" t="s">
        <v>1212</v>
      </c>
      <c r="I83" s="189" t="s">
        <v>878</v>
      </c>
    </row>
    <row r="84" spans="1:9" x14ac:dyDescent="0.2">
      <c r="A84" s="4" t="s">
        <v>570</v>
      </c>
      <c r="B84" s="4" t="s">
        <v>586</v>
      </c>
      <c r="C84" s="422" t="s">
        <v>5752</v>
      </c>
      <c r="D84" s="20" t="s">
        <v>5203</v>
      </c>
      <c r="E84" t="s">
        <v>5217</v>
      </c>
      <c r="F84" s="4" t="s">
        <v>1485</v>
      </c>
      <c r="G84" s="4">
        <v>2022</v>
      </c>
      <c r="H84" s="4" t="s">
        <v>1212</v>
      </c>
      <c r="I84" s="189" t="s">
        <v>878</v>
      </c>
    </row>
    <row r="85" spans="1:9" x14ac:dyDescent="0.2">
      <c r="A85" s="4" t="s">
        <v>570</v>
      </c>
      <c r="B85" s="4" t="s">
        <v>586</v>
      </c>
      <c r="C85" s="422" t="s">
        <v>5752</v>
      </c>
      <c r="D85" s="20" t="s">
        <v>5203</v>
      </c>
      <c r="E85" t="s">
        <v>5210</v>
      </c>
      <c r="F85" s="4" t="s">
        <v>1508</v>
      </c>
      <c r="G85" s="4">
        <v>2022</v>
      </c>
      <c r="H85" s="4" t="s">
        <v>1212</v>
      </c>
      <c r="I85" s="189" t="s">
        <v>878</v>
      </c>
    </row>
    <row r="86" spans="1:9" x14ac:dyDescent="0.2">
      <c r="A86" s="4" t="s">
        <v>570</v>
      </c>
      <c r="B86" s="4" t="s">
        <v>586</v>
      </c>
      <c r="C86" s="422" t="s">
        <v>5752</v>
      </c>
      <c r="D86" s="20" t="s">
        <v>5203</v>
      </c>
      <c r="E86" t="s">
        <v>5211</v>
      </c>
      <c r="F86" s="4" t="s">
        <v>1488</v>
      </c>
      <c r="G86" s="4">
        <v>2022</v>
      </c>
      <c r="H86" s="4" t="s">
        <v>1212</v>
      </c>
      <c r="I86" s="189" t="s">
        <v>878</v>
      </c>
    </row>
    <row r="87" spans="1:9" x14ac:dyDescent="0.2">
      <c r="A87" s="4" t="s">
        <v>570</v>
      </c>
      <c r="B87" s="4" t="s">
        <v>586</v>
      </c>
      <c r="C87" s="422" t="s">
        <v>5752</v>
      </c>
      <c r="D87" s="20" t="s">
        <v>5203</v>
      </c>
      <c r="E87" t="s">
        <v>5218</v>
      </c>
      <c r="F87" s="4" t="s">
        <v>1508</v>
      </c>
      <c r="G87" s="4">
        <v>2023</v>
      </c>
      <c r="H87" s="4" t="s">
        <v>1212</v>
      </c>
      <c r="I87" s="189" t="s">
        <v>878</v>
      </c>
    </row>
    <row r="88" spans="1:9" x14ac:dyDescent="0.2">
      <c r="A88" s="4" t="s">
        <v>570</v>
      </c>
      <c r="B88" s="4" t="s">
        <v>586</v>
      </c>
      <c r="C88" s="422" t="s">
        <v>5752</v>
      </c>
      <c r="D88" s="20" t="s">
        <v>5203</v>
      </c>
      <c r="E88" t="s">
        <v>5212</v>
      </c>
      <c r="F88" s="4" t="s">
        <v>1488</v>
      </c>
      <c r="G88" s="4">
        <v>2023</v>
      </c>
      <c r="H88" s="4" t="s">
        <v>1212</v>
      </c>
      <c r="I88" s="189" t="s">
        <v>878</v>
      </c>
    </row>
    <row r="89" spans="1:9" x14ac:dyDescent="0.2">
      <c r="A89" s="4" t="s">
        <v>570</v>
      </c>
      <c r="B89" s="4" t="s">
        <v>586</v>
      </c>
      <c r="C89" s="422" t="s">
        <v>5752</v>
      </c>
      <c r="D89" s="20" t="s">
        <v>5203</v>
      </c>
      <c r="E89" t="s">
        <v>5219</v>
      </c>
      <c r="F89" s="4" t="s">
        <v>1488</v>
      </c>
      <c r="G89" s="4">
        <v>2023</v>
      </c>
      <c r="H89" s="4" t="s">
        <v>1212</v>
      </c>
      <c r="I89" s="189" t="s">
        <v>878</v>
      </c>
    </row>
    <row r="90" spans="1:9" x14ac:dyDescent="0.2">
      <c r="A90" s="4" t="s">
        <v>570</v>
      </c>
      <c r="B90" s="4" t="s">
        <v>586</v>
      </c>
      <c r="C90" s="422" t="s">
        <v>5752</v>
      </c>
      <c r="D90" s="20" t="s">
        <v>5203</v>
      </c>
      <c r="E90" t="s">
        <v>5213</v>
      </c>
      <c r="F90" s="4" t="s">
        <v>1497</v>
      </c>
      <c r="G90" s="4">
        <v>2024</v>
      </c>
      <c r="H90" s="4" t="s">
        <v>1212</v>
      </c>
      <c r="I90" s="189" t="s">
        <v>878</v>
      </c>
    </row>
    <row r="91" spans="1:9" x14ac:dyDescent="0.2">
      <c r="A91" s="4" t="s">
        <v>570</v>
      </c>
      <c r="B91" s="4" t="s">
        <v>586</v>
      </c>
      <c r="C91" s="422" t="s">
        <v>5752</v>
      </c>
      <c r="D91" s="20" t="s">
        <v>5203</v>
      </c>
      <c r="E91" t="s">
        <v>5214</v>
      </c>
      <c r="F91" s="4" t="s">
        <v>1485</v>
      </c>
      <c r="G91" s="4">
        <v>2024</v>
      </c>
      <c r="H91" s="4" t="s">
        <v>1212</v>
      </c>
      <c r="I91" s="189" t="s">
        <v>878</v>
      </c>
    </row>
    <row r="92" spans="1:9" x14ac:dyDescent="0.2">
      <c r="A92" s="4" t="s">
        <v>570</v>
      </c>
      <c r="B92" s="4" t="s">
        <v>586</v>
      </c>
      <c r="C92" s="422" t="s">
        <v>5752</v>
      </c>
      <c r="D92" s="20" t="s">
        <v>5203</v>
      </c>
      <c r="E92" t="s">
        <v>5215</v>
      </c>
      <c r="F92" s="4" t="s">
        <v>1508</v>
      </c>
      <c r="G92" s="4">
        <v>2024</v>
      </c>
      <c r="H92" s="4" t="s">
        <v>1212</v>
      </c>
      <c r="I92" s="189" t="s">
        <v>878</v>
      </c>
    </row>
    <row r="93" spans="1:9" x14ac:dyDescent="0.2">
      <c r="A93" s="4" t="s">
        <v>570</v>
      </c>
      <c r="B93" s="4" t="s">
        <v>586</v>
      </c>
      <c r="C93" s="422" t="s">
        <v>5752</v>
      </c>
      <c r="D93" s="20" t="s">
        <v>5203</v>
      </c>
      <c r="E93" t="s">
        <v>5220</v>
      </c>
      <c r="F93" s="4" t="s">
        <v>1485</v>
      </c>
      <c r="G93" s="4">
        <v>2025</v>
      </c>
      <c r="H93" s="4" t="s">
        <v>1212</v>
      </c>
      <c r="I93" s="189" t="s">
        <v>878</v>
      </c>
    </row>
    <row r="94" spans="1:9" x14ac:dyDescent="0.2">
      <c r="A94" s="4" t="s">
        <v>570</v>
      </c>
      <c r="B94" s="4" t="s">
        <v>586</v>
      </c>
      <c r="C94" s="422" t="s">
        <v>5753</v>
      </c>
      <c r="D94" s="20" t="s">
        <v>5204</v>
      </c>
      <c r="E94" t="s">
        <v>5205</v>
      </c>
      <c r="F94" s="4" t="s">
        <v>1508</v>
      </c>
      <c r="G94" s="4">
        <v>2021</v>
      </c>
      <c r="H94" s="4" t="s">
        <v>1212</v>
      </c>
      <c r="I94" s="189" t="s">
        <v>878</v>
      </c>
    </row>
    <row r="95" spans="1:9" x14ac:dyDescent="0.2">
      <c r="A95" s="4" t="s">
        <v>570</v>
      </c>
      <c r="B95" s="4" t="s">
        <v>586</v>
      </c>
      <c r="C95" s="422" t="s">
        <v>5753</v>
      </c>
      <c r="D95" s="20" t="s">
        <v>5204</v>
      </c>
      <c r="E95" t="s">
        <v>5221</v>
      </c>
      <c r="F95" s="4" t="s">
        <v>1488</v>
      </c>
      <c r="G95" s="4">
        <v>2021</v>
      </c>
      <c r="H95" s="4" t="s">
        <v>1212</v>
      </c>
      <c r="I95" s="189" t="s">
        <v>878</v>
      </c>
    </row>
    <row r="96" spans="1:9" x14ac:dyDescent="0.2">
      <c r="A96" s="4" t="s">
        <v>570</v>
      </c>
      <c r="B96" s="4" t="s">
        <v>586</v>
      </c>
      <c r="C96" s="422" t="s">
        <v>5753</v>
      </c>
      <c r="D96" s="20" t="s">
        <v>5204</v>
      </c>
      <c r="E96" t="s">
        <v>5207</v>
      </c>
      <c r="F96" s="4" t="s">
        <v>1497</v>
      </c>
      <c r="G96" s="4">
        <v>2022</v>
      </c>
      <c r="H96" s="4" t="s">
        <v>1212</v>
      </c>
      <c r="I96" s="189" t="s">
        <v>878</v>
      </c>
    </row>
    <row r="97" spans="1:9" x14ac:dyDescent="0.2">
      <c r="A97" s="514" t="s">
        <v>570</v>
      </c>
      <c r="B97" s="514" t="s">
        <v>586</v>
      </c>
      <c r="C97" s="422" t="s">
        <v>5753</v>
      </c>
      <c r="D97" s="20" t="s">
        <v>5204</v>
      </c>
      <c r="E97" t="s">
        <v>5222</v>
      </c>
      <c r="F97" s="4" t="s">
        <v>1485</v>
      </c>
      <c r="G97" s="4">
        <v>2022</v>
      </c>
      <c r="H97" s="514" t="s">
        <v>1212</v>
      </c>
      <c r="I97" s="189" t="s">
        <v>878</v>
      </c>
    </row>
    <row r="98" spans="1:9" x14ac:dyDescent="0.2">
      <c r="A98" s="514" t="s">
        <v>570</v>
      </c>
      <c r="B98" s="514" t="s">
        <v>586</v>
      </c>
      <c r="C98" s="422" t="s">
        <v>5753</v>
      </c>
      <c r="D98" s="20" t="s">
        <v>5204</v>
      </c>
      <c r="E98" t="s">
        <v>5223</v>
      </c>
      <c r="F98" s="4" t="s">
        <v>1508</v>
      </c>
      <c r="G98" s="4">
        <v>2022</v>
      </c>
      <c r="H98" s="4" t="s">
        <v>1212</v>
      </c>
      <c r="I98" s="189" t="s">
        <v>878</v>
      </c>
    </row>
    <row r="99" spans="1:9" x14ac:dyDescent="0.2">
      <c r="A99" s="514" t="s">
        <v>570</v>
      </c>
      <c r="B99" s="514" t="s">
        <v>586</v>
      </c>
      <c r="C99" s="422" t="s">
        <v>5753</v>
      </c>
      <c r="D99" s="20" t="s">
        <v>5204</v>
      </c>
      <c r="E99" t="s">
        <v>5224</v>
      </c>
      <c r="F99" s="4" t="s">
        <v>1488</v>
      </c>
      <c r="G99" s="4">
        <v>2022</v>
      </c>
      <c r="H99" s="4" t="s">
        <v>1212</v>
      </c>
      <c r="I99" s="189" t="s">
        <v>878</v>
      </c>
    </row>
    <row r="100" spans="1:9" x14ac:dyDescent="0.2">
      <c r="A100" s="4" t="s">
        <v>570</v>
      </c>
      <c r="B100" s="4" t="s">
        <v>586</v>
      </c>
      <c r="C100" s="422" t="s">
        <v>5753</v>
      </c>
      <c r="D100" s="20" t="s">
        <v>5204</v>
      </c>
      <c r="E100" t="s">
        <v>5225</v>
      </c>
      <c r="F100" s="4" t="s">
        <v>1508</v>
      </c>
      <c r="G100" s="4">
        <v>2023</v>
      </c>
      <c r="H100" s="4" t="s">
        <v>1212</v>
      </c>
      <c r="I100" s="189" t="s">
        <v>878</v>
      </c>
    </row>
    <row r="101" spans="1:9" x14ac:dyDescent="0.2">
      <c r="A101" s="4" t="s">
        <v>570</v>
      </c>
      <c r="B101" s="4" t="s">
        <v>586</v>
      </c>
      <c r="C101" s="422" t="s">
        <v>5753</v>
      </c>
      <c r="D101" s="20" t="s">
        <v>5204</v>
      </c>
      <c r="E101" t="s">
        <v>5226</v>
      </c>
      <c r="F101" s="4" t="s">
        <v>1488</v>
      </c>
      <c r="G101" s="4">
        <v>2023</v>
      </c>
      <c r="H101" s="4" t="s">
        <v>1212</v>
      </c>
      <c r="I101" s="189" t="s">
        <v>878</v>
      </c>
    </row>
    <row r="102" spans="1:9" x14ac:dyDescent="0.2">
      <c r="A102" s="4" t="s">
        <v>570</v>
      </c>
      <c r="B102" s="4" t="s">
        <v>586</v>
      </c>
      <c r="C102" s="422" t="s">
        <v>5753</v>
      </c>
      <c r="D102" s="20" t="s">
        <v>5204</v>
      </c>
      <c r="E102" t="s">
        <v>5227</v>
      </c>
      <c r="F102" s="4" t="s">
        <v>1485</v>
      </c>
      <c r="G102" s="4">
        <v>2024</v>
      </c>
      <c r="H102" s="4" t="s">
        <v>1212</v>
      </c>
      <c r="I102" s="189" t="s">
        <v>878</v>
      </c>
    </row>
    <row r="103" spans="1:9" x14ac:dyDescent="0.2">
      <c r="A103" s="4" t="s">
        <v>570</v>
      </c>
      <c r="B103" s="4" t="s">
        <v>586</v>
      </c>
      <c r="C103" s="422" t="s">
        <v>5753</v>
      </c>
      <c r="D103" s="20" t="s">
        <v>5204</v>
      </c>
      <c r="E103" t="s">
        <v>5228</v>
      </c>
      <c r="F103" s="4" t="s">
        <v>1497</v>
      </c>
      <c r="G103" s="4">
        <v>2025</v>
      </c>
      <c r="H103" s="4" t="s">
        <v>1212</v>
      </c>
      <c r="I103" s="189" t="s">
        <v>878</v>
      </c>
    </row>
    <row r="104" spans="1:9" s="397" customFormat="1" x14ac:dyDescent="0.2">
      <c r="A104" s="4" t="s">
        <v>570</v>
      </c>
      <c r="B104" s="4" t="s">
        <v>586</v>
      </c>
      <c r="C104" s="422" t="s">
        <v>5754</v>
      </c>
      <c r="D104" s="20" t="s">
        <v>828</v>
      </c>
      <c r="E104" s="397" t="s">
        <v>5229</v>
      </c>
      <c r="F104" s="4" t="s">
        <v>1508</v>
      </c>
      <c r="G104" s="4">
        <v>2021</v>
      </c>
      <c r="H104" s="4" t="s">
        <v>1212</v>
      </c>
      <c r="I104" s="189" t="s">
        <v>828</v>
      </c>
    </row>
    <row r="105" spans="1:9" s="397" customFormat="1" x14ac:dyDescent="0.2">
      <c r="A105" s="4" t="s">
        <v>570</v>
      </c>
      <c r="B105" s="4" t="s">
        <v>586</v>
      </c>
      <c r="C105" s="422" t="s">
        <v>5754</v>
      </c>
      <c r="D105" s="20" t="s">
        <v>828</v>
      </c>
      <c r="E105" s="397" t="s">
        <v>5229</v>
      </c>
      <c r="F105" s="4" t="s">
        <v>1508</v>
      </c>
      <c r="G105" s="4">
        <v>2021</v>
      </c>
      <c r="H105" s="4" t="s">
        <v>1212</v>
      </c>
      <c r="I105" s="189" t="s">
        <v>828</v>
      </c>
    </row>
    <row r="106" spans="1:9" s="397" customFormat="1" x14ac:dyDescent="0.2">
      <c r="A106" s="4" t="s">
        <v>570</v>
      </c>
      <c r="B106" s="4" t="s">
        <v>586</v>
      </c>
      <c r="C106" s="422" t="s">
        <v>5754</v>
      </c>
      <c r="D106" s="20" t="s">
        <v>828</v>
      </c>
      <c r="E106" s="397" t="s">
        <v>5243</v>
      </c>
      <c r="F106" s="4" t="s">
        <v>1508</v>
      </c>
      <c r="G106" s="4">
        <v>2021</v>
      </c>
      <c r="H106" s="4" t="s">
        <v>1212</v>
      </c>
      <c r="I106" s="189" t="s">
        <v>828</v>
      </c>
    </row>
    <row r="107" spans="1:9" s="397" customFormat="1" x14ac:dyDescent="0.2">
      <c r="A107" s="4" t="s">
        <v>570</v>
      </c>
      <c r="B107" s="4" t="s">
        <v>586</v>
      </c>
      <c r="C107" s="422" t="s">
        <v>5754</v>
      </c>
      <c r="D107" s="20" t="s">
        <v>828</v>
      </c>
      <c r="E107" s="397" t="s">
        <v>5230</v>
      </c>
      <c r="F107" s="4" t="s">
        <v>1488</v>
      </c>
      <c r="G107" s="4">
        <v>2021</v>
      </c>
      <c r="H107" s="4" t="s">
        <v>1212</v>
      </c>
      <c r="I107" s="189" t="s">
        <v>828</v>
      </c>
    </row>
    <row r="108" spans="1:9" s="397" customFormat="1" x14ac:dyDescent="0.2">
      <c r="A108" s="4" t="s">
        <v>570</v>
      </c>
      <c r="B108" s="4" t="s">
        <v>586</v>
      </c>
      <c r="C108" s="422" t="s">
        <v>5754</v>
      </c>
      <c r="D108" s="20" t="s">
        <v>828</v>
      </c>
      <c r="E108" s="397" t="s">
        <v>5248</v>
      </c>
      <c r="F108" s="4" t="s">
        <v>1488</v>
      </c>
      <c r="G108" s="4">
        <v>2021</v>
      </c>
      <c r="H108" s="4" t="s">
        <v>1212</v>
      </c>
      <c r="I108" s="189" t="s">
        <v>828</v>
      </c>
    </row>
    <row r="109" spans="1:9" s="397" customFormat="1" x14ac:dyDescent="0.2">
      <c r="A109" s="4" t="s">
        <v>570</v>
      </c>
      <c r="B109" s="4" t="s">
        <v>586</v>
      </c>
      <c r="C109" s="422" t="s">
        <v>5754</v>
      </c>
      <c r="D109" s="20" t="s">
        <v>828</v>
      </c>
      <c r="E109" s="397" t="s">
        <v>5231</v>
      </c>
      <c r="F109" s="4" t="s">
        <v>1497</v>
      </c>
      <c r="G109" s="4">
        <v>2022</v>
      </c>
      <c r="H109" s="4" t="s">
        <v>1212</v>
      </c>
      <c r="I109" s="189" t="s">
        <v>828</v>
      </c>
    </row>
    <row r="110" spans="1:9" s="397" customFormat="1" x14ac:dyDescent="0.2">
      <c r="A110" s="4" t="s">
        <v>570</v>
      </c>
      <c r="B110" s="4" t="s">
        <v>586</v>
      </c>
      <c r="C110" s="422" t="s">
        <v>5754</v>
      </c>
      <c r="D110" s="20" t="s">
        <v>828</v>
      </c>
      <c r="E110" s="397" t="s">
        <v>5233</v>
      </c>
      <c r="F110" s="4" t="s">
        <v>1485</v>
      </c>
      <c r="G110" s="4">
        <v>2022</v>
      </c>
      <c r="H110" s="4" t="s">
        <v>1212</v>
      </c>
      <c r="I110" s="189" t="s">
        <v>828</v>
      </c>
    </row>
    <row r="111" spans="1:9" s="397" customFormat="1" x14ac:dyDescent="0.2">
      <c r="A111" s="4" t="s">
        <v>570</v>
      </c>
      <c r="B111" s="4" t="s">
        <v>586</v>
      </c>
      <c r="C111" s="422" t="s">
        <v>5754</v>
      </c>
      <c r="D111" s="20" t="s">
        <v>828</v>
      </c>
      <c r="E111" s="397" t="s">
        <v>5244</v>
      </c>
      <c r="F111" s="4" t="s">
        <v>1485</v>
      </c>
      <c r="G111" s="4">
        <v>2022</v>
      </c>
      <c r="H111" s="4" t="s">
        <v>1212</v>
      </c>
      <c r="I111" s="189" t="s">
        <v>828</v>
      </c>
    </row>
    <row r="112" spans="1:9" s="397" customFormat="1" x14ac:dyDescent="0.2">
      <c r="A112" s="4" t="s">
        <v>570</v>
      </c>
      <c r="B112" s="4" t="s">
        <v>586</v>
      </c>
      <c r="C112" s="422" t="s">
        <v>5754</v>
      </c>
      <c r="D112" s="20" t="s">
        <v>828</v>
      </c>
      <c r="E112" s="397" t="s">
        <v>5232</v>
      </c>
      <c r="F112" s="4" t="s">
        <v>1508</v>
      </c>
      <c r="G112" s="4">
        <v>2022</v>
      </c>
      <c r="H112" s="4" t="s">
        <v>1212</v>
      </c>
      <c r="I112" s="189" t="s">
        <v>828</v>
      </c>
    </row>
    <row r="113" spans="1:9" s="397" customFormat="1" x14ac:dyDescent="0.2">
      <c r="A113" s="4" t="s">
        <v>570</v>
      </c>
      <c r="B113" s="4" t="s">
        <v>586</v>
      </c>
      <c r="C113" s="422" t="s">
        <v>5754</v>
      </c>
      <c r="D113" s="20" t="s">
        <v>828</v>
      </c>
      <c r="E113" s="397" t="s">
        <v>5234</v>
      </c>
      <c r="F113" s="4" t="s">
        <v>1508</v>
      </c>
      <c r="G113" s="4">
        <v>2022</v>
      </c>
      <c r="H113" s="4" t="s">
        <v>1212</v>
      </c>
      <c r="I113" s="189" t="s">
        <v>828</v>
      </c>
    </row>
    <row r="114" spans="1:9" x14ac:dyDescent="0.2">
      <c r="A114" s="4" t="s">
        <v>570</v>
      </c>
      <c r="B114" s="4" t="s">
        <v>586</v>
      </c>
      <c r="C114" s="422" t="s">
        <v>5754</v>
      </c>
      <c r="D114" s="20" t="s">
        <v>828</v>
      </c>
      <c r="E114" t="s">
        <v>5245</v>
      </c>
      <c r="F114" s="4" t="s">
        <v>1508</v>
      </c>
      <c r="G114" s="4">
        <v>2022</v>
      </c>
      <c r="H114" s="4" t="s">
        <v>1212</v>
      </c>
      <c r="I114" s="189" t="s">
        <v>828</v>
      </c>
    </row>
    <row r="115" spans="1:9" s="397" customFormat="1" x14ac:dyDescent="0.2">
      <c r="A115" s="4" t="s">
        <v>570</v>
      </c>
      <c r="B115" s="4" t="s">
        <v>586</v>
      </c>
      <c r="C115" s="422" t="s">
        <v>5754</v>
      </c>
      <c r="D115" s="20" t="s">
        <v>828</v>
      </c>
      <c r="E115" s="397" t="s">
        <v>5235</v>
      </c>
      <c r="F115" s="4" t="s">
        <v>1488</v>
      </c>
      <c r="G115" s="4">
        <v>2022</v>
      </c>
      <c r="H115" s="4" t="s">
        <v>1212</v>
      </c>
      <c r="I115" s="189" t="s">
        <v>828</v>
      </c>
    </row>
    <row r="116" spans="1:9" s="397" customFormat="1" x14ac:dyDescent="0.2">
      <c r="A116" s="4" t="s">
        <v>570</v>
      </c>
      <c r="B116" s="4" t="s">
        <v>586</v>
      </c>
      <c r="C116" s="422" t="s">
        <v>5754</v>
      </c>
      <c r="D116" s="20" t="s">
        <v>828</v>
      </c>
      <c r="E116" s="397" t="s">
        <v>5249</v>
      </c>
      <c r="F116" s="4" t="s">
        <v>1488</v>
      </c>
      <c r="G116" s="4">
        <v>2022</v>
      </c>
      <c r="H116" s="4" t="s">
        <v>1212</v>
      </c>
      <c r="I116" s="189" t="s">
        <v>828</v>
      </c>
    </row>
    <row r="117" spans="1:9" s="397" customFormat="1" x14ac:dyDescent="0.2">
      <c r="A117" s="4" t="s">
        <v>570</v>
      </c>
      <c r="B117" s="4" t="s">
        <v>586</v>
      </c>
      <c r="C117" s="422" t="s">
        <v>5754</v>
      </c>
      <c r="D117" s="20" t="s">
        <v>828</v>
      </c>
      <c r="E117" s="397" t="s">
        <v>5235</v>
      </c>
      <c r="F117" s="4" t="s">
        <v>1497</v>
      </c>
      <c r="G117" s="4">
        <v>2023</v>
      </c>
      <c r="H117" s="4" t="s">
        <v>1212</v>
      </c>
      <c r="I117" s="189" t="s">
        <v>828</v>
      </c>
    </row>
    <row r="118" spans="1:9" s="397" customFormat="1" x14ac:dyDescent="0.2">
      <c r="A118" s="4" t="s">
        <v>570</v>
      </c>
      <c r="B118" s="4" t="s">
        <v>586</v>
      </c>
      <c r="C118" s="422" t="s">
        <v>5754</v>
      </c>
      <c r="D118" s="20" t="s">
        <v>828</v>
      </c>
      <c r="E118" s="397" t="s">
        <v>5250</v>
      </c>
      <c r="F118" s="4" t="s">
        <v>1497</v>
      </c>
      <c r="G118" s="4">
        <v>2023</v>
      </c>
      <c r="H118" s="4" t="s">
        <v>1212</v>
      </c>
      <c r="I118" s="189" t="s">
        <v>828</v>
      </c>
    </row>
    <row r="119" spans="1:9" s="397" customFormat="1" x14ac:dyDescent="0.2">
      <c r="A119" s="4" t="s">
        <v>570</v>
      </c>
      <c r="B119" s="4" t="s">
        <v>586</v>
      </c>
      <c r="C119" s="422" t="s">
        <v>5754</v>
      </c>
      <c r="D119" s="20" t="s">
        <v>828</v>
      </c>
      <c r="E119" s="397" t="s">
        <v>5235</v>
      </c>
      <c r="F119" s="4" t="s">
        <v>1485</v>
      </c>
      <c r="G119" s="4">
        <v>2023</v>
      </c>
      <c r="H119" s="4" t="s">
        <v>1212</v>
      </c>
      <c r="I119" s="189" t="s">
        <v>828</v>
      </c>
    </row>
    <row r="120" spans="1:9" s="397" customFormat="1" x14ac:dyDescent="0.2">
      <c r="A120" s="4" t="s">
        <v>570</v>
      </c>
      <c r="B120" s="4" t="s">
        <v>586</v>
      </c>
      <c r="C120" s="422" t="s">
        <v>5754</v>
      </c>
      <c r="D120" s="20" t="s">
        <v>828</v>
      </c>
      <c r="E120" s="397" t="s">
        <v>5252</v>
      </c>
      <c r="F120" s="4" t="s">
        <v>1485</v>
      </c>
      <c r="G120" s="4">
        <v>2023</v>
      </c>
      <c r="H120" s="4" t="s">
        <v>1212</v>
      </c>
      <c r="I120" s="189" t="s">
        <v>828</v>
      </c>
    </row>
    <row r="121" spans="1:9" s="397" customFormat="1" x14ac:dyDescent="0.2">
      <c r="A121" s="514" t="s">
        <v>570</v>
      </c>
      <c r="B121" s="514" t="s">
        <v>586</v>
      </c>
      <c r="C121" s="422" t="s">
        <v>5754</v>
      </c>
      <c r="D121" s="20" t="s">
        <v>828</v>
      </c>
      <c r="E121" s="397" t="s">
        <v>5235</v>
      </c>
      <c r="F121" s="4" t="s">
        <v>1508</v>
      </c>
      <c r="G121" s="4">
        <v>2023</v>
      </c>
      <c r="H121" s="514" t="s">
        <v>1212</v>
      </c>
      <c r="I121" s="189" t="s">
        <v>828</v>
      </c>
    </row>
    <row r="122" spans="1:9" s="397" customFormat="1" x14ac:dyDescent="0.2">
      <c r="A122" s="514" t="s">
        <v>570</v>
      </c>
      <c r="B122" s="514" t="s">
        <v>586</v>
      </c>
      <c r="C122" s="422" t="s">
        <v>5754</v>
      </c>
      <c r="D122" s="20" t="s">
        <v>828</v>
      </c>
      <c r="E122" s="397" t="s">
        <v>5235</v>
      </c>
      <c r="F122" s="4" t="s">
        <v>1488</v>
      </c>
      <c r="G122" s="4">
        <v>2023</v>
      </c>
      <c r="H122" s="4" t="s">
        <v>1212</v>
      </c>
      <c r="I122" s="189" t="s">
        <v>828</v>
      </c>
    </row>
    <row r="123" spans="1:9" s="397" customFormat="1" x14ac:dyDescent="0.2">
      <c r="A123" s="4" t="s">
        <v>570</v>
      </c>
      <c r="B123" s="4" t="s">
        <v>586</v>
      </c>
      <c r="C123" s="422" t="s">
        <v>5754</v>
      </c>
      <c r="D123" s="20" t="s">
        <v>828</v>
      </c>
      <c r="E123" s="397" t="s">
        <v>5237</v>
      </c>
      <c r="F123" s="4" t="s">
        <v>1488</v>
      </c>
      <c r="G123" s="4">
        <v>2023</v>
      </c>
      <c r="H123" s="4" t="s">
        <v>1212</v>
      </c>
      <c r="I123" s="189" t="s">
        <v>828</v>
      </c>
    </row>
    <row r="124" spans="1:9" x14ac:dyDescent="0.2">
      <c r="A124" s="4" t="s">
        <v>570</v>
      </c>
      <c r="B124" s="4" t="s">
        <v>586</v>
      </c>
      <c r="C124" s="422" t="s">
        <v>5754</v>
      </c>
      <c r="D124" s="20" t="s">
        <v>828</v>
      </c>
      <c r="E124" t="s">
        <v>5237</v>
      </c>
      <c r="F124" s="4" t="s">
        <v>1488</v>
      </c>
      <c r="G124" s="4">
        <v>2023</v>
      </c>
      <c r="H124" s="4" t="s">
        <v>1212</v>
      </c>
      <c r="I124" s="189" t="s">
        <v>828</v>
      </c>
    </row>
    <row r="125" spans="1:9" s="397" customFormat="1" x14ac:dyDescent="0.2">
      <c r="A125" s="4" t="s">
        <v>570</v>
      </c>
      <c r="B125" s="4" t="s">
        <v>586</v>
      </c>
      <c r="C125" s="422" t="s">
        <v>5754</v>
      </c>
      <c r="D125" s="20" t="s">
        <v>828</v>
      </c>
      <c r="E125" s="397" t="s">
        <v>5235</v>
      </c>
      <c r="F125" s="4" t="s">
        <v>1497</v>
      </c>
      <c r="G125" s="4">
        <v>2024</v>
      </c>
      <c r="H125" s="4" t="s">
        <v>1212</v>
      </c>
      <c r="I125" s="189" t="s">
        <v>828</v>
      </c>
    </row>
    <row r="126" spans="1:9" s="397" customFormat="1" x14ac:dyDescent="0.2">
      <c r="A126" s="4" t="s">
        <v>570</v>
      </c>
      <c r="B126" s="4" t="s">
        <v>586</v>
      </c>
      <c r="C126" s="422" t="s">
        <v>5754</v>
      </c>
      <c r="D126" s="20" t="s">
        <v>828</v>
      </c>
      <c r="E126" s="397" t="s">
        <v>5238</v>
      </c>
      <c r="F126" s="4" t="s">
        <v>1497</v>
      </c>
      <c r="G126" s="4">
        <v>2024</v>
      </c>
      <c r="H126" s="4" t="s">
        <v>1212</v>
      </c>
      <c r="I126" s="189" t="s">
        <v>828</v>
      </c>
    </row>
    <row r="127" spans="1:9" s="397" customFormat="1" x14ac:dyDescent="0.2">
      <c r="A127" s="4" t="s">
        <v>570</v>
      </c>
      <c r="B127" s="4" t="s">
        <v>586</v>
      </c>
      <c r="C127" s="422" t="s">
        <v>5754</v>
      </c>
      <c r="D127" s="20" t="s">
        <v>828</v>
      </c>
      <c r="E127" s="397" t="s">
        <v>5235</v>
      </c>
      <c r="F127" s="4" t="s">
        <v>1485</v>
      </c>
      <c r="G127" s="4">
        <v>2024</v>
      </c>
      <c r="H127" s="4" t="s">
        <v>1212</v>
      </c>
      <c r="I127" s="189" t="s">
        <v>828</v>
      </c>
    </row>
    <row r="128" spans="1:9" s="397" customFormat="1" x14ac:dyDescent="0.2">
      <c r="A128" s="4" t="s">
        <v>570</v>
      </c>
      <c r="B128" s="4" t="s">
        <v>586</v>
      </c>
      <c r="C128" s="422" t="s">
        <v>5754</v>
      </c>
      <c r="D128" s="20" t="s">
        <v>828</v>
      </c>
      <c r="E128" s="397" t="s">
        <v>5239</v>
      </c>
      <c r="F128" s="4" t="s">
        <v>1485</v>
      </c>
      <c r="G128" s="4">
        <v>2024</v>
      </c>
      <c r="H128" s="4" t="s">
        <v>1212</v>
      </c>
      <c r="I128" s="189" t="s">
        <v>828</v>
      </c>
    </row>
    <row r="129" spans="1:9" s="397" customFormat="1" x14ac:dyDescent="0.2">
      <c r="A129" s="4" t="s">
        <v>570</v>
      </c>
      <c r="B129" s="4" t="s">
        <v>586</v>
      </c>
      <c r="C129" s="422" t="s">
        <v>5754</v>
      </c>
      <c r="D129" s="20" t="s">
        <v>828</v>
      </c>
      <c r="E129" s="397" t="s">
        <v>5235</v>
      </c>
      <c r="F129" s="4" t="s">
        <v>1508</v>
      </c>
      <c r="G129" s="4">
        <v>2024</v>
      </c>
      <c r="H129" s="4" t="s">
        <v>1212</v>
      </c>
      <c r="I129" s="189" t="s">
        <v>828</v>
      </c>
    </row>
    <row r="130" spans="1:9" s="397" customFormat="1" x14ac:dyDescent="0.2">
      <c r="A130" s="4" t="s">
        <v>570</v>
      </c>
      <c r="B130" s="4" t="s">
        <v>586</v>
      </c>
      <c r="C130" s="422" t="s">
        <v>5754</v>
      </c>
      <c r="D130" s="20" t="s">
        <v>828</v>
      </c>
      <c r="E130" s="397" t="s">
        <v>5236</v>
      </c>
      <c r="F130" s="4" t="s">
        <v>1488</v>
      </c>
      <c r="G130" s="4">
        <v>2024</v>
      </c>
      <c r="H130" s="4" t="s">
        <v>1212</v>
      </c>
      <c r="I130" s="189" t="s">
        <v>828</v>
      </c>
    </row>
    <row r="131" spans="1:9" s="397" customFormat="1" x14ac:dyDescent="0.2">
      <c r="A131" s="4" t="s">
        <v>570</v>
      </c>
      <c r="B131" s="4" t="s">
        <v>586</v>
      </c>
      <c r="C131" s="422" t="s">
        <v>5754</v>
      </c>
      <c r="D131" s="20" t="s">
        <v>828</v>
      </c>
      <c r="E131" s="397" t="s">
        <v>5246</v>
      </c>
      <c r="F131" s="4" t="s">
        <v>1488</v>
      </c>
      <c r="G131" s="4">
        <v>2024</v>
      </c>
      <c r="H131" s="4" t="s">
        <v>1212</v>
      </c>
      <c r="I131" s="189" t="s">
        <v>828</v>
      </c>
    </row>
    <row r="132" spans="1:9" s="397" customFormat="1" x14ac:dyDescent="0.2">
      <c r="A132" s="4" t="s">
        <v>570</v>
      </c>
      <c r="B132" s="4" t="s">
        <v>586</v>
      </c>
      <c r="C132" s="422" t="s">
        <v>5754</v>
      </c>
      <c r="D132" s="20" t="s">
        <v>828</v>
      </c>
      <c r="E132" s="397" t="s">
        <v>5240</v>
      </c>
      <c r="F132" s="4" t="s">
        <v>1485</v>
      </c>
      <c r="G132" s="4">
        <v>2025</v>
      </c>
      <c r="H132" s="4" t="s">
        <v>1212</v>
      </c>
      <c r="I132" s="189" t="s">
        <v>828</v>
      </c>
    </row>
    <row r="133" spans="1:9" s="397" customFormat="1" x14ac:dyDescent="0.2">
      <c r="A133" s="4" t="s">
        <v>570</v>
      </c>
      <c r="B133" s="4" t="s">
        <v>586</v>
      </c>
      <c r="C133" s="422" t="s">
        <v>5754</v>
      </c>
      <c r="D133" s="20" t="s">
        <v>828</v>
      </c>
      <c r="E133" s="397" t="s">
        <v>5241</v>
      </c>
      <c r="F133" s="4" t="s">
        <v>1488</v>
      </c>
      <c r="G133" s="4">
        <v>2025</v>
      </c>
      <c r="H133" s="4" t="s">
        <v>1212</v>
      </c>
      <c r="I133" s="189" t="s">
        <v>828</v>
      </c>
    </row>
    <row r="134" spans="1:9" s="397" customFormat="1" x14ac:dyDescent="0.2">
      <c r="A134" s="4" t="s">
        <v>570</v>
      </c>
      <c r="B134" s="4" t="s">
        <v>586</v>
      </c>
      <c r="C134" s="422" t="s">
        <v>5754</v>
      </c>
      <c r="D134" s="20" t="s">
        <v>828</v>
      </c>
      <c r="E134" s="397" t="s">
        <v>5251</v>
      </c>
      <c r="F134" s="4" t="s">
        <v>1488</v>
      </c>
      <c r="G134" s="4">
        <v>2025</v>
      </c>
      <c r="H134" s="4" t="s">
        <v>1212</v>
      </c>
      <c r="I134" s="189" t="s">
        <v>828</v>
      </c>
    </row>
    <row r="135" spans="1:9" s="397" customFormat="1" x14ac:dyDescent="0.2">
      <c r="A135" s="4" t="s">
        <v>570</v>
      </c>
      <c r="B135" s="4" t="s">
        <v>586</v>
      </c>
      <c r="C135" s="422" t="s">
        <v>5754</v>
      </c>
      <c r="D135" s="20" t="s">
        <v>828</v>
      </c>
      <c r="E135" s="397" t="s">
        <v>5242</v>
      </c>
      <c r="F135" s="4" t="s">
        <v>1485</v>
      </c>
      <c r="G135" s="4">
        <v>2026</v>
      </c>
      <c r="H135" s="4" t="s">
        <v>1212</v>
      </c>
      <c r="I135" s="189" t="s">
        <v>828</v>
      </c>
    </row>
    <row r="136" spans="1:9" s="397" customFormat="1" x14ac:dyDescent="0.2">
      <c r="A136" s="4" t="s">
        <v>570</v>
      </c>
      <c r="B136" s="4" t="s">
        <v>586</v>
      </c>
      <c r="C136" s="422" t="s">
        <v>5754</v>
      </c>
      <c r="D136" s="20" t="s">
        <v>828</v>
      </c>
      <c r="E136" s="397" t="s">
        <v>5247</v>
      </c>
      <c r="F136" s="4" t="s">
        <v>1488</v>
      </c>
      <c r="G136" s="4">
        <v>2026</v>
      </c>
      <c r="H136" s="4" t="s">
        <v>1212</v>
      </c>
      <c r="I136" s="189" t="s">
        <v>828</v>
      </c>
    </row>
    <row r="137" spans="1:9" s="397" customFormat="1" x14ac:dyDescent="0.2">
      <c r="A137" s="4" t="s">
        <v>570</v>
      </c>
      <c r="B137" s="4" t="s">
        <v>586</v>
      </c>
      <c r="C137" s="422" t="s">
        <v>5755</v>
      </c>
      <c r="D137" s="20" t="s">
        <v>1941</v>
      </c>
      <c r="E137" s="397" t="s">
        <v>5253</v>
      </c>
      <c r="F137" s="4" t="s">
        <v>1488</v>
      </c>
      <c r="G137" s="4">
        <v>2021</v>
      </c>
      <c r="H137" s="4" t="s">
        <v>1212</v>
      </c>
      <c r="I137" s="189" t="s">
        <v>829</v>
      </c>
    </row>
    <row r="138" spans="1:9" s="397" customFormat="1" x14ac:dyDescent="0.2">
      <c r="A138" s="4" t="s">
        <v>570</v>
      </c>
      <c r="B138" s="4" t="s">
        <v>586</v>
      </c>
      <c r="C138" s="422" t="s">
        <v>5755</v>
      </c>
      <c r="D138" s="20" t="s">
        <v>1941</v>
      </c>
      <c r="E138" s="397" t="s">
        <v>5259</v>
      </c>
      <c r="F138" s="4" t="s">
        <v>1485</v>
      </c>
      <c r="G138" s="4">
        <v>2022</v>
      </c>
      <c r="H138" s="4" t="s">
        <v>1212</v>
      </c>
      <c r="I138" s="189" t="s">
        <v>829</v>
      </c>
    </row>
    <row r="139" spans="1:9" s="397" customFormat="1" x14ac:dyDescent="0.2">
      <c r="A139" s="4" t="s">
        <v>570</v>
      </c>
      <c r="B139" s="4" t="s">
        <v>586</v>
      </c>
      <c r="C139" s="422" t="s">
        <v>5755</v>
      </c>
      <c r="D139" s="20" t="s">
        <v>1941</v>
      </c>
      <c r="E139" s="397" t="s">
        <v>5260</v>
      </c>
      <c r="F139" s="4" t="s">
        <v>1485</v>
      </c>
      <c r="G139" s="4">
        <v>2022</v>
      </c>
      <c r="H139" s="4" t="s">
        <v>1212</v>
      </c>
      <c r="I139" s="189" t="s">
        <v>829</v>
      </c>
    </row>
    <row r="140" spans="1:9" s="397" customFormat="1" x14ac:dyDescent="0.2">
      <c r="A140" s="4" t="s">
        <v>570</v>
      </c>
      <c r="B140" s="4" t="s">
        <v>586</v>
      </c>
      <c r="C140" s="422" t="s">
        <v>5755</v>
      </c>
      <c r="D140" s="20" t="s">
        <v>1941</v>
      </c>
      <c r="E140" s="397" t="s">
        <v>5254</v>
      </c>
      <c r="F140" s="4" t="s">
        <v>1488</v>
      </c>
      <c r="G140" s="4">
        <v>2022</v>
      </c>
      <c r="H140" s="4" t="s">
        <v>1212</v>
      </c>
      <c r="I140" s="189" t="s">
        <v>829</v>
      </c>
    </row>
    <row r="141" spans="1:9" s="397" customFormat="1" x14ac:dyDescent="0.2">
      <c r="A141" s="514" t="s">
        <v>570</v>
      </c>
      <c r="B141" s="514" t="s">
        <v>586</v>
      </c>
      <c r="C141" s="422" t="s">
        <v>5755</v>
      </c>
      <c r="D141" s="20" t="s">
        <v>1941</v>
      </c>
      <c r="E141" s="397" t="s">
        <v>5255</v>
      </c>
      <c r="F141" s="4" t="s">
        <v>1497</v>
      </c>
      <c r="G141" s="4">
        <v>2023</v>
      </c>
      <c r="H141" s="514" t="s">
        <v>1212</v>
      </c>
      <c r="I141" s="189" t="s">
        <v>829</v>
      </c>
    </row>
    <row r="142" spans="1:9" s="397" customFormat="1" x14ac:dyDescent="0.2">
      <c r="A142" s="514" t="s">
        <v>570</v>
      </c>
      <c r="B142" s="514" t="s">
        <v>586</v>
      </c>
      <c r="C142" s="422" t="s">
        <v>5755</v>
      </c>
      <c r="D142" s="20" t="s">
        <v>1941</v>
      </c>
      <c r="E142" s="397" t="s">
        <v>5256</v>
      </c>
      <c r="F142" s="4" t="s">
        <v>1485</v>
      </c>
      <c r="G142" s="4">
        <v>2023</v>
      </c>
      <c r="H142" s="4" t="s">
        <v>1212</v>
      </c>
      <c r="I142" s="189" t="s">
        <v>829</v>
      </c>
    </row>
    <row r="143" spans="1:9" s="397" customFormat="1" x14ac:dyDescent="0.2">
      <c r="A143" s="514" t="s">
        <v>570</v>
      </c>
      <c r="B143" s="514" t="s">
        <v>586</v>
      </c>
      <c r="C143" s="422" t="s">
        <v>5755</v>
      </c>
      <c r="D143" s="20" t="s">
        <v>1941</v>
      </c>
      <c r="E143" s="397" t="s">
        <v>5257</v>
      </c>
      <c r="F143" s="4" t="s">
        <v>1488</v>
      </c>
      <c r="G143" s="4">
        <v>2023</v>
      </c>
      <c r="H143" s="4" t="s">
        <v>1212</v>
      </c>
      <c r="I143" s="189" t="s">
        <v>829</v>
      </c>
    </row>
    <row r="144" spans="1:9" s="397" customFormat="1" x14ac:dyDescent="0.2">
      <c r="A144" s="4" t="s">
        <v>570</v>
      </c>
      <c r="B144" s="4" t="s">
        <v>586</v>
      </c>
      <c r="C144" s="422" t="s">
        <v>5755</v>
      </c>
      <c r="D144" s="20" t="s">
        <v>1941</v>
      </c>
      <c r="E144" s="397" t="s">
        <v>5258</v>
      </c>
      <c r="F144" s="4" t="s">
        <v>1485</v>
      </c>
      <c r="G144" s="4">
        <v>2024</v>
      </c>
      <c r="H144" s="4" t="s">
        <v>1212</v>
      </c>
      <c r="I144" s="189" t="s">
        <v>829</v>
      </c>
    </row>
    <row r="145" spans="1:9" s="397" customFormat="1" x14ac:dyDescent="0.2">
      <c r="A145" s="4" t="s">
        <v>570</v>
      </c>
      <c r="B145" s="4" t="s">
        <v>586</v>
      </c>
      <c r="C145" s="422" t="s">
        <v>5755</v>
      </c>
      <c r="D145" s="20" t="s">
        <v>1941</v>
      </c>
      <c r="E145" s="397" t="s">
        <v>5251</v>
      </c>
      <c r="F145" s="4" t="s">
        <v>1488</v>
      </c>
      <c r="G145" s="4">
        <v>2025</v>
      </c>
      <c r="H145" s="4" t="s">
        <v>1212</v>
      </c>
      <c r="I145" s="189" t="s">
        <v>829</v>
      </c>
    </row>
    <row r="146" spans="1:9" s="397" customFormat="1" x14ac:dyDescent="0.2">
      <c r="A146" s="4" t="s">
        <v>570</v>
      </c>
      <c r="B146" s="4" t="s">
        <v>586</v>
      </c>
      <c r="C146" s="422" t="s">
        <v>5755</v>
      </c>
      <c r="D146" s="20" t="s">
        <v>1941</v>
      </c>
      <c r="E146" s="397" t="s">
        <v>5261</v>
      </c>
      <c r="F146" s="4" t="s">
        <v>1497</v>
      </c>
      <c r="G146" s="4">
        <v>2026</v>
      </c>
      <c r="H146" s="4" t="s">
        <v>1212</v>
      </c>
      <c r="I146" s="189" t="s">
        <v>829</v>
      </c>
    </row>
    <row r="147" spans="1:9" x14ac:dyDescent="0.2">
      <c r="A147" s="4" t="s">
        <v>570</v>
      </c>
      <c r="B147" s="4" t="s">
        <v>587</v>
      </c>
      <c r="C147" s="422" t="s">
        <v>5770</v>
      </c>
      <c r="D147" s="20" t="s">
        <v>1945</v>
      </c>
      <c r="E147" t="s">
        <v>5262</v>
      </c>
      <c r="F147" s="4" t="s">
        <v>1508</v>
      </c>
      <c r="G147" s="4">
        <v>2021</v>
      </c>
      <c r="H147" s="4" t="s">
        <v>1212</v>
      </c>
      <c r="I147" s="189" t="s">
        <v>885</v>
      </c>
    </row>
    <row r="148" spans="1:9" x14ac:dyDescent="0.2">
      <c r="A148" s="4" t="s">
        <v>570</v>
      </c>
      <c r="B148" s="4" t="s">
        <v>587</v>
      </c>
      <c r="C148" s="422" t="s">
        <v>5770</v>
      </c>
      <c r="D148" s="20" t="s">
        <v>1945</v>
      </c>
      <c r="E148" t="s">
        <v>5263</v>
      </c>
      <c r="F148" s="4" t="s">
        <v>1488</v>
      </c>
      <c r="G148" s="4">
        <v>2021</v>
      </c>
      <c r="H148" s="4" t="s">
        <v>1212</v>
      </c>
      <c r="I148" s="189" t="s">
        <v>885</v>
      </c>
    </row>
    <row r="149" spans="1:9" x14ac:dyDescent="0.2">
      <c r="A149" s="4" t="s">
        <v>570</v>
      </c>
      <c r="B149" s="4" t="s">
        <v>587</v>
      </c>
      <c r="C149" s="422" t="s">
        <v>5770</v>
      </c>
      <c r="D149" s="20" t="s">
        <v>1945</v>
      </c>
      <c r="E149" t="s">
        <v>5264</v>
      </c>
      <c r="F149" s="4" t="s">
        <v>1497</v>
      </c>
      <c r="G149" s="4">
        <v>2022</v>
      </c>
      <c r="H149" s="4" t="s">
        <v>1212</v>
      </c>
      <c r="I149" s="189" t="s">
        <v>885</v>
      </c>
    </row>
    <row r="150" spans="1:9" x14ac:dyDescent="0.2">
      <c r="A150" s="4" t="s">
        <v>570</v>
      </c>
      <c r="B150" s="4" t="s">
        <v>587</v>
      </c>
      <c r="C150" s="422" t="s">
        <v>5770</v>
      </c>
      <c r="D150" s="20" t="s">
        <v>1945</v>
      </c>
      <c r="E150" t="s">
        <v>5265</v>
      </c>
      <c r="F150" s="4" t="s">
        <v>1485</v>
      </c>
      <c r="G150" s="4">
        <v>2022</v>
      </c>
      <c r="H150" s="4" t="s">
        <v>1212</v>
      </c>
      <c r="I150" s="189" t="s">
        <v>885</v>
      </c>
    </row>
    <row r="151" spans="1:9" x14ac:dyDescent="0.2">
      <c r="A151" s="4" t="s">
        <v>570</v>
      </c>
      <c r="B151" s="4" t="s">
        <v>587</v>
      </c>
      <c r="C151" s="422" t="s">
        <v>5770</v>
      </c>
      <c r="D151" s="20" t="s">
        <v>1945</v>
      </c>
      <c r="E151" t="s">
        <v>5266</v>
      </c>
      <c r="F151" s="4" t="s">
        <v>1488</v>
      </c>
      <c r="G151" s="4">
        <v>2022</v>
      </c>
      <c r="H151" s="4" t="s">
        <v>1212</v>
      </c>
      <c r="I151" s="189" t="s">
        <v>885</v>
      </c>
    </row>
    <row r="152" spans="1:9" x14ac:dyDescent="0.2">
      <c r="A152" s="4" t="s">
        <v>570</v>
      </c>
      <c r="B152" s="4" t="s">
        <v>587</v>
      </c>
      <c r="C152" s="422" t="s">
        <v>5770</v>
      </c>
      <c r="D152" s="20" t="s">
        <v>1945</v>
      </c>
      <c r="E152" t="s">
        <v>5267</v>
      </c>
      <c r="F152" s="4" t="s">
        <v>1485</v>
      </c>
      <c r="G152" s="4">
        <v>2023</v>
      </c>
      <c r="H152" s="4" t="s">
        <v>1212</v>
      </c>
      <c r="I152" s="189" t="s">
        <v>885</v>
      </c>
    </row>
    <row r="153" spans="1:9" x14ac:dyDescent="0.2">
      <c r="A153" s="4" t="s">
        <v>570</v>
      </c>
      <c r="B153" s="4" t="s">
        <v>587</v>
      </c>
      <c r="C153" s="422" t="s">
        <v>5770</v>
      </c>
      <c r="D153" s="20" t="s">
        <v>1945</v>
      </c>
      <c r="E153" t="s">
        <v>5268</v>
      </c>
      <c r="F153" s="4" t="s">
        <v>1488</v>
      </c>
      <c r="G153" s="4">
        <v>2023</v>
      </c>
      <c r="H153" s="4" t="s">
        <v>1212</v>
      </c>
      <c r="I153" s="189" t="s">
        <v>885</v>
      </c>
    </row>
    <row r="154" spans="1:9" x14ac:dyDescent="0.2">
      <c r="A154" s="4" t="s">
        <v>570</v>
      </c>
      <c r="B154" s="4" t="s">
        <v>587</v>
      </c>
      <c r="C154" s="422" t="s">
        <v>5770</v>
      </c>
      <c r="D154" s="20" t="s">
        <v>1945</v>
      </c>
      <c r="E154" t="s">
        <v>5269</v>
      </c>
      <c r="F154" s="4" t="s">
        <v>1497</v>
      </c>
      <c r="G154" s="4">
        <v>2024</v>
      </c>
      <c r="H154" s="4" t="s">
        <v>1212</v>
      </c>
      <c r="I154" s="189" t="s">
        <v>885</v>
      </c>
    </row>
    <row r="155" spans="1:9" x14ac:dyDescent="0.2">
      <c r="A155" s="4" t="s">
        <v>570</v>
      </c>
      <c r="B155" s="4" t="s">
        <v>587</v>
      </c>
      <c r="C155" s="422" t="s">
        <v>5770</v>
      </c>
      <c r="D155" s="20" t="s">
        <v>1945</v>
      </c>
      <c r="E155" t="s">
        <v>5270</v>
      </c>
      <c r="F155" s="4" t="s">
        <v>1485</v>
      </c>
      <c r="G155" s="4">
        <v>2024</v>
      </c>
      <c r="H155" s="4" t="s">
        <v>1212</v>
      </c>
      <c r="I155" s="189" t="s">
        <v>885</v>
      </c>
    </row>
    <row r="156" spans="1:9" x14ac:dyDescent="0.2">
      <c r="A156" s="4" t="s">
        <v>570</v>
      </c>
      <c r="B156" s="4" t="s">
        <v>587</v>
      </c>
      <c r="C156" s="422" t="s">
        <v>5770</v>
      </c>
      <c r="D156" s="20" t="s">
        <v>1945</v>
      </c>
      <c r="E156" t="s">
        <v>5271</v>
      </c>
      <c r="F156" s="4" t="s">
        <v>1485</v>
      </c>
      <c r="G156" s="4">
        <v>2026</v>
      </c>
      <c r="H156" s="4" t="s">
        <v>1212</v>
      </c>
      <c r="I156" s="189" t="s">
        <v>885</v>
      </c>
    </row>
    <row r="157" spans="1:9" x14ac:dyDescent="0.2">
      <c r="A157" s="4" t="s">
        <v>570</v>
      </c>
      <c r="B157" s="4" t="s">
        <v>587</v>
      </c>
      <c r="C157" s="422" t="s">
        <v>5770</v>
      </c>
      <c r="D157" s="20" t="s">
        <v>1945</v>
      </c>
      <c r="E157" t="s">
        <v>5272</v>
      </c>
      <c r="F157" s="4" t="s">
        <v>1488</v>
      </c>
      <c r="G157" s="4">
        <v>2026</v>
      </c>
      <c r="H157" s="4" t="s">
        <v>1212</v>
      </c>
      <c r="I157" s="189" t="s">
        <v>885</v>
      </c>
    </row>
    <row r="158" spans="1:9" x14ac:dyDescent="0.2">
      <c r="A158" s="4" t="s">
        <v>570</v>
      </c>
      <c r="B158" s="4" t="s">
        <v>587</v>
      </c>
      <c r="C158" s="422" t="s">
        <v>5771</v>
      </c>
      <c r="D158" s="20" t="s">
        <v>1942</v>
      </c>
      <c r="E158" t="s">
        <v>5262</v>
      </c>
      <c r="F158" s="4" t="s">
        <v>1508</v>
      </c>
      <c r="G158" s="4">
        <v>2021</v>
      </c>
      <c r="H158" s="4" t="s">
        <v>1212</v>
      </c>
      <c r="I158" s="189" t="s">
        <v>880</v>
      </c>
    </row>
    <row r="159" spans="1:9" x14ac:dyDescent="0.2">
      <c r="A159" s="4" t="s">
        <v>570</v>
      </c>
      <c r="B159" s="4" t="s">
        <v>587</v>
      </c>
      <c r="C159" s="422" t="s">
        <v>5771</v>
      </c>
      <c r="D159" s="20" t="s">
        <v>1942</v>
      </c>
      <c r="E159" t="s">
        <v>5263</v>
      </c>
      <c r="F159" s="4" t="s">
        <v>1488</v>
      </c>
      <c r="G159" s="4">
        <v>2021</v>
      </c>
      <c r="H159" s="4" t="s">
        <v>1212</v>
      </c>
      <c r="I159" s="189" t="s">
        <v>880</v>
      </c>
    </row>
    <row r="160" spans="1:9" x14ac:dyDescent="0.2">
      <c r="A160" s="4" t="s">
        <v>570</v>
      </c>
      <c r="B160" s="4" t="s">
        <v>587</v>
      </c>
      <c r="C160" s="422" t="s">
        <v>5771</v>
      </c>
      <c r="D160" s="20" t="s">
        <v>1942</v>
      </c>
      <c r="E160" t="s">
        <v>5264</v>
      </c>
      <c r="F160" s="4" t="s">
        <v>1497</v>
      </c>
      <c r="G160" s="4">
        <v>2022</v>
      </c>
      <c r="H160" s="4" t="s">
        <v>1212</v>
      </c>
      <c r="I160" s="189" t="s">
        <v>880</v>
      </c>
    </row>
    <row r="161" spans="1:9" x14ac:dyDescent="0.2">
      <c r="A161" s="4" t="s">
        <v>570</v>
      </c>
      <c r="B161" s="4" t="s">
        <v>587</v>
      </c>
      <c r="C161" s="422" t="s">
        <v>5771</v>
      </c>
      <c r="D161" s="20" t="s">
        <v>1942</v>
      </c>
      <c r="E161" t="s">
        <v>5265</v>
      </c>
      <c r="F161" s="4" t="s">
        <v>1485</v>
      </c>
      <c r="G161" s="4">
        <v>2022</v>
      </c>
      <c r="H161" s="4" t="s">
        <v>1212</v>
      </c>
      <c r="I161" s="189" t="s">
        <v>880</v>
      </c>
    </row>
    <row r="162" spans="1:9" x14ac:dyDescent="0.2">
      <c r="A162" s="4" t="s">
        <v>570</v>
      </c>
      <c r="B162" s="4" t="s">
        <v>587</v>
      </c>
      <c r="C162" s="422" t="s">
        <v>5771</v>
      </c>
      <c r="D162" s="20" t="s">
        <v>1942</v>
      </c>
      <c r="E162" t="s">
        <v>5266</v>
      </c>
      <c r="F162" s="4" t="s">
        <v>1488</v>
      </c>
      <c r="G162" s="4">
        <v>2022</v>
      </c>
      <c r="H162" s="4" t="s">
        <v>1212</v>
      </c>
      <c r="I162" s="189" t="s">
        <v>880</v>
      </c>
    </row>
    <row r="163" spans="1:9" x14ac:dyDescent="0.2">
      <c r="A163" s="4" t="s">
        <v>570</v>
      </c>
      <c r="B163" s="4" t="s">
        <v>587</v>
      </c>
      <c r="C163" s="422" t="s">
        <v>5771</v>
      </c>
      <c r="D163" s="20" t="s">
        <v>1942</v>
      </c>
      <c r="E163" t="s">
        <v>5267</v>
      </c>
      <c r="F163" s="4" t="s">
        <v>1485</v>
      </c>
      <c r="G163" s="4">
        <v>2023</v>
      </c>
      <c r="H163" s="4" t="s">
        <v>1212</v>
      </c>
      <c r="I163" s="189" t="s">
        <v>880</v>
      </c>
    </row>
    <row r="164" spans="1:9" x14ac:dyDescent="0.2">
      <c r="A164" s="4" t="s">
        <v>570</v>
      </c>
      <c r="B164" s="4" t="s">
        <v>587</v>
      </c>
      <c r="C164" s="422" t="s">
        <v>5771</v>
      </c>
      <c r="D164" s="20" t="s">
        <v>1942</v>
      </c>
      <c r="E164" t="s">
        <v>5268</v>
      </c>
      <c r="F164" s="4" t="s">
        <v>1488</v>
      </c>
      <c r="G164" s="4">
        <v>2023</v>
      </c>
      <c r="H164" s="4" t="s">
        <v>1212</v>
      </c>
      <c r="I164" s="189" t="s">
        <v>880</v>
      </c>
    </row>
    <row r="165" spans="1:9" x14ac:dyDescent="0.2">
      <c r="A165" s="4" t="s">
        <v>570</v>
      </c>
      <c r="B165" s="4" t="s">
        <v>587</v>
      </c>
      <c r="C165" s="422" t="s">
        <v>5771</v>
      </c>
      <c r="D165" s="20" t="s">
        <v>1942</v>
      </c>
      <c r="E165" t="s">
        <v>5270</v>
      </c>
      <c r="F165" s="4" t="s">
        <v>1497</v>
      </c>
      <c r="G165" s="4">
        <v>2024</v>
      </c>
      <c r="H165" s="4" t="s">
        <v>1212</v>
      </c>
      <c r="I165" s="189" t="s">
        <v>880</v>
      </c>
    </row>
    <row r="166" spans="1:9" x14ac:dyDescent="0.2">
      <c r="A166" s="4" t="s">
        <v>570</v>
      </c>
      <c r="B166" s="4" t="s">
        <v>587</v>
      </c>
      <c r="C166" s="422" t="s">
        <v>5771</v>
      </c>
      <c r="D166" s="20" t="s">
        <v>1942</v>
      </c>
      <c r="E166" t="s">
        <v>5273</v>
      </c>
      <c r="F166" s="4" t="s">
        <v>1497</v>
      </c>
      <c r="G166" s="4">
        <v>2026</v>
      </c>
      <c r="H166" s="4" t="s">
        <v>1212</v>
      </c>
      <c r="I166" s="189" t="s">
        <v>880</v>
      </c>
    </row>
    <row r="167" spans="1:9" x14ac:dyDescent="0.2">
      <c r="A167" s="4" t="s">
        <v>570</v>
      </c>
      <c r="B167" s="4" t="s">
        <v>587</v>
      </c>
      <c r="C167" s="422" t="s">
        <v>5771</v>
      </c>
      <c r="D167" s="20" t="s">
        <v>1942</v>
      </c>
      <c r="E167" t="s">
        <v>5272</v>
      </c>
      <c r="F167" s="4" t="s">
        <v>1485</v>
      </c>
      <c r="G167" s="4">
        <v>2026</v>
      </c>
      <c r="H167" s="4" t="s">
        <v>1212</v>
      </c>
      <c r="I167" s="189" t="s">
        <v>880</v>
      </c>
    </row>
    <row r="168" spans="1:9" x14ac:dyDescent="0.2">
      <c r="A168" s="4" t="s">
        <v>570</v>
      </c>
      <c r="B168" s="4" t="s">
        <v>587</v>
      </c>
      <c r="C168" s="422" t="s">
        <v>5772</v>
      </c>
      <c r="D168" s="20" t="s">
        <v>1946</v>
      </c>
      <c r="E168" t="s">
        <v>5262</v>
      </c>
      <c r="F168" s="4" t="s">
        <v>1508</v>
      </c>
      <c r="G168" s="4">
        <v>2021</v>
      </c>
      <c r="H168" s="4" t="s">
        <v>1212</v>
      </c>
      <c r="I168" s="189" t="s">
        <v>886</v>
      </c>
    </row>
    <row r="169" spans="1:9" x14ac:dyDescent="0.2">
      <c r="A169" s="4" t="s">
        <v>570</v>
      </c>
      <c r="B169" s="4" t="s">
        <v>587</v>
      </c>
      <c r="C169" s="422" t="s">
        <v>5772</v>
      </c>
      <c r="D169" s="20" t="s">
        <v>1946</v>
      </c>
      <c r="E169" t="s">
        <v>5263</v>
      </c>
      <c r="F169" s="4" t="s">
        <v>1488</v>
      </c>
      <c r="G169" s="4">
        <v>2021</v>
      </c>
      <c r="H169" s="4" t="s">
        <v>1212</v>
      </c>
      <c r="I169" s="189" t="s">
        <v>886</v>
      </c>
    </row>
    <row r="170" spans="1:9" x14ac:dyDescent="0.2">
      <c r="A170" s="4" t="s">
        <v>570</v>
      </c>
      <c r="B170" s="4" t="s">
        <v>587</v>
      </c>
      <c r="C170" s="422" t="s">
        <v>5772</v>
      </c>
      <c r="D170" s="20" t="s">
        <v>1946</v>
      </c>
      <c r="E170" t="s">
        <v>5264</v>
      </c>
      <c r="F170" s="4" t="s">
        <v>1497</v>
      </c>
      <c r="G170" s="4">
        <v>2022</v>
      </c>
      <c r="H170" s="4" t="s">
        <v>1212</v>
      </c>
      <c r="I170" s="189" t="s">
        <v>886</v>
      </c>
    </row>
    <row r="171" spans="1:9" x14ac:dyDescent="0.2">
      <c r="A171" s="4" t="s">
        <v>570</v>
      </c>
      <c r="B171" s="4" t="s">
        <v>587</v>
      </c>
      <c r="C171" s="422" t="s">
        <v>5772</v>
      </c>
      <c r="D171" s="20" t="s">
        <v>1946</v>
      </c>
      <c r="E171" t="s">
        <v>5265</v>
      </c>
      <c r="F171" s="4" t="s">
        <v>1485</v>
      </c>
      <c r="G171" s="4">
        <v>2022</v>
      </c>
      <c r="H171" s="4" t="s">
        <v>1212</v>
      </c>
      <c r="I171" s="189" t="s">
        <v>886</v>
      </c>
    </row>
    <row r="172" spans="1:9" x14ac:dyDescent="0.2">
      <c r="A172" s="4" t="s">
        <v>570</v>
      </c>
      <c r="B172" s="4" t="s">
        <v>587</v>
      </c>
      <c r="C172" s="422" t="s">
        <v>5772</v>
      </c>
      <c r="D172" s="20" t="s">
        <v>1946</v>
      </c>
      <c r="E172" t="s">
        <v>5266</v>
      </c>
      <c r="F172" s="4" t="s">
        <v>1488</v>
      </c>
      <c r="G172" s="4">
        <v>2022</v>
      </c>
      <c r="H172" s="4" t="s">
        <v>1212</v>
      </c>
      <c r="I172" s="189" t="s">
        <v>886</v>
      </c>
    </row>
    <row r="173" spans="1:9" x14ac:dyDescent="0.2">
      <c r="A173" s="4" t="s">
        <v>570</v>
      </c>
      <c r="B173" s="4" t="s">
        <v>587</v>
      </c>
      <c r="C173" s="422" t="s">
        <v>5772</v>
      </c>
      <c r="D173" s="20" t="s">
        <v>1946</v>
      </c>
      <c r="E173" t="s">
        <v>5267</v>
      </c>
      <c r="F173" s="4" t="s">
        <v>1485</v>
      </c>
      <c r="G173" s="4">
        <v>2023</v>
      </c>
      <c r="H173" s="4" t="s">
        <v>1212</v>
      </c>
      <c r="I173" s="189" t="s">
        <v>886</v>
      </c>
    </row>
    <row r="174" spans="1:9" x14ac:dyDescent="0.2">
      <c r="A174" s="4" t="s">
        <v>570</v>
      </c>
      <c r="B174" s="4" t="s">
        <v>587</v>
      </c>
      <c r="C174" s="422" t="s">
        <v>5772</v>
      </c>
      <c r="D174" s="20" t="s">
        <v>1946</v>
      </c>
      <c r="E174" t="s">
        <v>5268</v>
      </c>
      <c r="F174" s="4" t="s">
        <v>1488</v>
      </c>
      <c r="G174" s="4">
        <v>2023</v>
      </c>
      <c r="H174" s="4" t="s">
        <v>1212</v>
      </c>
      <c r="I174" s="189" t="s">
        <v>886</v>
      </c>
    </row>
    <row r="175" spans="1:9" x14ac:dyDescent="0.2">
      <c r="A175" s="4" t="s">
        <v>570</v>
      </c>
      <c r="B175" s="4" t="s">
        <v>587</v>
      </c>
      <c r="C175" s="422" t="s">
        <v>5772</v>
      </c>
      <c r="D175" s="20" t="s">
        <v>1946</v>
      </c>
      <c r="E175" t="s">
        <v>5270</v>
      </c>
      <c r="F175" s="4" t="s">
        <v>1497</v>
      </c>
      <c r="G175" s="4">
        <v>2024</v>
      </c>
      <c r="H175" s="4" t="s">
        <v>1212</v>
      </c>
      <c r="I175" s="189" t="s">
        <v>886</v>
      </c>
    </row>
    <row r="176" spans="1:9" x14ac:dyDescent="0.2">
      <c r="A176" s="4" t="s">
        <v>570</v>
      </c>
      <c r="B176" s="4" t="s">
        <v>587</v>
      </c>
      <c r="C176" s="422" t="s">
        <v>5772</v>
      </c>
      <c r="D176" s="20" t="s">
        <v>1946</v>
      </c>
      <c r="E176" t="s">
        <v>5274</v>
      </c>
      <c r="F176" s="4" t="s">
        <v>1508</v>
      </c>
      <c r="G176" s="4">
        <v>2025</v>
      </c>
      <c r="H176" s="4" t="s">
        <v>1212</v>
      </c>
      <c r="I176" s="189" t="s">
        <v>886</v>
      </c>
    </row>
    <row r="177" spans="1:9" x14ac:dyDescent="0.2">
      <c r="A177" s="4" t="s">
        <v>570</v>
      </c>
      <c r="B177" s="4" t="s">
        <v>587</v>
      </c>
      <c r="C177" s="422" t="s">
        <v>5772</v>
      </c>
      <c r="D177" s="20" t="s">
        <v>1946</v>
      </c>
      <c r="E177" t="s">
        <v>5272</v>
      </c>
      <c r="F177" s="4" t="s">
        <v>1497</v>
      </c>
      <c r="G177" s="4">
        <v>2026</v>
      </c>
      <c r="H177" s="4" t="s">
        <v>1212</v>
      </c>
      <c r="I177" s="189" t="s">
        <v>886</v>
      </c>
    </row>
    <row r="178" spans="1:9" x14ac:dyDescent="0.2">
      <c r="A178" s="4" t="s">
        <v>570</v>
      </c>
      <c r="B178" s="4" t="s">
        <v>587</v>
      </c>
      <c r="C178" s="422" t="s">
        <v>5773</v>
      </c>
      <c r="D178" s="20" t="s">
        <v>1943</v>
      </c>
      <c r="E178" t="s">
        <v>5262</v>
      </c>
      <c r="F178" s="4" t="s">
        <v>1508</v>
      </c>
      <c r="G178" s="4">
        <v>2021</v>
      </c>
      <c r="H178" s="4" t="s">
        <v>1212</v>
      </c>
      <c r="I178" s="189" t="s">
        <v>882</v>
      </c>
    </row>
    <row r="179" spans="1:9" x14ac:dyDescent="0.2">
      <c r="A179" s="4" t="s">
        <v>570</v>
      </c>
      <c r="B179" s="4" t="s">
        <v>587</v>
      </c>
      <c r="C179" s="422" t="s">
        <v>5773</v>
      </c>
      <c r="D179" s="20" t="s">
        <v>1943</v>
      </c>
      <c r="E179" t="s">
        <v>5275</v>
      </c>
      <c r="F179" s="4" t="s">
        <v>1488</v>
      </c>
      <c r="G179" s="4">
        <v>2021</v>
      </c>
      <c r="H179" s="4" t="s">
        <v>1212</v>
      </c>
      <c r="I179" s="189" t="s">
        <v>882</v>
      </c>
    </row>
    <row r="180" spans="1:9" x14ac:dyDescent="0.2">
      <c r="A180" s="4" t="s">
        <v>570</v>
      </c>
      <c r="B180" s="4" t="s">
        <v>587</v>
      </c>
      <c r="C180" s="422" t="s">
        <v>5773</v>
      </c>
      <c r="D180" s="20" t="s">
        <v>1943</v>
      </c>
      <c r="E180" t="s">
        <v>5264</v>
      </c>
      <c r="F180" s="4" t="s">
        <v>1497</v>
      </c>
      <c r="G180" s="4">
        <v>2022</v>
      </c>
      <c r="H180" s="4" t="s">
        <v>1212</v>
      </c>
      <c r="I180" s="189" t="s">
        <v>882</v>
      </c>
    </row>
    <row r="181" spans="1:9" x14ac:dyDescent="0.2">
      <c r="A181" s="4" t="s">
        <v>570</v>
      </c>
      <c r="B181" s="4" t="s">
        <v>587</v>
      </c>
      <c r="C181" s="422" t="s">
        <v>5773</v>
      </c>
      <c r="D181" s="20" t="s">
        <v>1943</v>
      </c>
      <c r="E181" t="s">
        <v>5276</v>
      </c>
      <c r="F181" s="4" t="s">
        <v>1485</v>
      </c>
      <c r="G181" s="4">
        <v>2022</v>
      </c>
      <c r="H181" s="4" t="s">
        <v>1212</v>
      </c>
      <c r="I181" s="189" t="s">
        <v>882</v>
      </c>
    </row>
    <row r="182" spans="1:9" x14ac:dyDescent="0.2">
      <c r="A182" s="514" t="s">
        <v>570</v>
      </c>
      <c r="B182" s="514" t="s">
        <v>587</v>
      </c>
      <c r="C182" s="422" t="s">
        <v>5773</v>
      </c>
      <c r="D182" s="20" t="s">
        <v>1943</v>
      </c>
      <c r="E182" t="s">
        <v>5277</v>
      </c>
      <c r="F182" s="4" t="s">
        <v>1497</v>
      </c>
      <c r="G182" s="4">
        <v>2023</v>
      </c>
      <c r="H182" s="514" t="s">
        <v>1212</v>
      </c>
      <c r="I182" s="189" t="s">
        <v>882</v>
      </c>
    </row>
    <row r="183" spans="1:9" x14ac:dyDescent="0.2">
      <c r="A183" s="4" t="s">
        <v>570</v>
      </c>
      <c r="B183" s="4" t="s">
        <v>587</v>
      </c>
      <c r="C183" s="422" t="s">
        <v>5773</v>
      </c>
      <c r="D183" s="20" t="s">
        <v>1943</v>
      </c>
      <c r="E183" t="s">
        <v>5278</v>
      </c>
      <c r="F183" s="4" t="s">
        <v>1485</v>
      </c>
      <c r="G183" s="4">
        <v>2023</v>
      </c>
      <c r="H183" s="4" t="s">
        <v>1212</v>
      </c>
      <c r="I183" s="189" t="s">
        <v>882</v>
      </c>
    </row>
    <row r="184" spans="1:9" x14ac:dyDescent="0.2">
      <c r="A184" s="4" t="s">
        <v>570</v>
      </c>
      <c r="B184" s="4" t="s">
        <v>587</v>
      </c>
      <c r="C184" s="422" t="s">
        <v>5773</v>
      </c>
      <c r="D184" s="20" t="s">
        <v>1943</v>
      </c>
      <c r="E184" t="s">
        <v>5279</v>
      </c>
      <c r="F184" s="4" t="s">
        <v>1485</v>
      </c>
      <c r="G184" s="4">
        <v>2025</v>
      </c>
      <c r="H184" s="4" t="s">
        <v>1212</v>
      </c>
      <c r="I184" s="189" t="s">
        <v>882</v>
      </c>
    </row>
    <row r="185" spans="1:9" x14ac:dyDescent="0.2">
      <c r="A185" s="4" t="s">
        <v>570</v>
      </c>
      <c r="B185" s="4" t="s">
        <v>587</v>
      </c>
      <c r="C185" s="422" t="s">
        <v>5773</v>
      </c>
      <c r="D185" s="20" t="s">
        <v>1943</v>
      </c>
      <c r="E185" t="s">
        <v>5280</v>
      </c>
      <c r="F185" s="4" t="s">
        <v>1485</v>
      </c>
      <c r="G185" s="4">
        <v>2025</v>
      </c>
      <c r="H185" s="4" t="s">
        <v>1212</v>
      </c>
      <c r="I185" s="189" t="s">
        <v>882</v>
      </c>
    </row>
    <row r="186" spans="1:9" x14ac:dyDescent="0.2">
      <c r="A186" s="4" t="s">
        <v>570</v>
      </c>
      <c r="B186" s="4" t="s">
        <v>587</v>
      </c>
      <c r="C186" s="422" t="s">
        <v>5773</v>
      </c>
      <c r="D186" s="20" t="s">
        <v>1943</v>
      </c>
      <c r="E186" t="s">
        <v>5272</v>
      </c>
      <c r="F186" s="4" t="s">
        <v>1497</v>
      </c>
      <c r="G186" s="4">
        <v>2026</v>
      </c>
      <c r="H186" s="4" t="s">
        <v>1212</v>
      </c>
      <c r="I186" s="189" t="s">
        <v>882</v>
      </c>
    </row>
    <row r="187" spans="1:9" x14ac:dyDescent="0.2">
      <c r="A187" s="4" t="s">
        <v>570</v>
      </c>
      <c r="B187" s="4" t="s">
        <v>587</v>
      </c>
      <c r="C187" s="422" t="s">
        <v>5774</v>
      </c>
      <c r="D187" s="20" t="s">
        <v>1944</v>
      </c>
      <c r="E187" t="s">
        <v>5262</v>
      </c>
      <c r="F187" s="4" t="s">
        <v>1508</v>
      </c>
      <c r="G187" s="4">
        <v>2021</v>
      </c>
      <c r="H187" s="4" t="s">
        <v>1212</v>
      </c>
      <c r="I187" s="189" t="s">
        <v>883</v>
      </c>
    </row>
    <row r="188" spans="1:9" x14ac:dyDescent="0.2">
      <c r="A188" s="4" t="s">
        <v>570</v>
      </c>
      <c r="B188" s="4" t="s">
        <v>587</v>
      </c>
      <c r="C188" s="422" t="s">
        <v>5774</v>
      </c>
      <c r="D188" s="20" t="s">
        <v>1944</v>
      </c>
      <c r="E188" t="s">
        <v>5281</v>
      </c>
      <c r="F188" s="4" t="s">
        <v>1488</v>
      </c>
      <c r="G188" s="4">
        <v>2021</v>
      </c>
      <c r="H188" s="4" t="s">
        <v>1212</v>
      </c>
      <c r="I188" s="189" t="s">
        <v>883</v>
      </c>
    </row>
    <row r="189" spans="1:9" x14ac:dyDescent="0.2">
      <c r="A189" s="4" t="s">
        <v>570</v>
      </c>
      <c r="B189" s="4" t="s">
        <v>587</v>
      </c>
      <c r="C189" s="422" t="s">
        <v>5774</v>
      </c>
      <c r="D189" s="20" t="s">
        <v>1944</v>
      </c>
      <c r="E189" t="s">
        <v>5264</v>
      </c>
      <c r="F189" s="4" t="s">
        <v>1497</v>
      </c>
      <c r="G189" s="4">
        <v>2022</v>
      </c>
      <c r="H189" s="4" t="s">
        <v>1212</v>
      </c>
      <c r="I189" s="189" t="s">
        <v>883</v>
      </c>
    </row>
    <row r="190" spans="1:9" x14ac:dyDescent="0.2">
      <c r="A190" s="4" t="s">
        <v>570</v>
      </c>
      <c r="B190" s="4" t="s">
        <v>587</v>
      </c>
      <c r="C190" s="422" t="s">
        <v>5774</v>
      </c>
      <c r="D190" s="20" t="s">
        <v>1944</v>
      </c>
      <c r="E190" t="s">
        <v>5265</v>
      </c>
      <c r="F190" s="4" t="s">
        <v>1485</v>
      </c>
      <c r="G190" s="4">
        <v>2022</v>
      </c>
      <c r="H190" s="4" t="s">
        <v>1212</v>
      </c>
      <c r="I190" s="189" t="s">
        <v>883</v>
      </c>
    </row>
    <row r="191" spans="1:9" x14ac:dyDescent="0.2">
      <c r="A191" s="4" t="s">
        <v>570</v>
      </c>
      <c r="B191" s="4" t="s">
        <v>587</v>
      </c>
      <c r="C191" s="422" t="s">
        <v>5774</v>
      </c>
      <c r="D191" s="20" t="s">
        <v>1944</v>
      </c>
      <c r="E191" t="s">
        <v>5282</v>
      </c>
      <c r="F191" s="4" t="s">
        <v>1488</v>
      </c>
      <c r="G191" s="4">
        <v>2022</v>
      </c>
      <c r="H191" s="4" t="s">
        <v>1212</v>
      </c>
      <c r="I191" s="189" t="s">
        <v>883</v>
      </c>
    </row>
    <row r="192" spans="1:9" x14ac:dyDescent="0.2">
      <c r="A192" s="4" t="s">
        <v>570</v>
      </c>
      <c r="B192" s="4" t="s">
        <v>587</v>
      </c>
      <c r="C192" s="422" t="s">
        <v>5774</v>
      </c>
      <c r="D192" s="20" t="s">
        <v>1944</v>
      </c>
      <c r="E192" t="s">
        <v>5267</v>
      </c>
      <c r="F192" s="4" t="s">
        <v>1508</v>
      </c>
      <c r="G192" s="4">
        <v>2023</v>
      </c>
      <c r="H192" s="4" t="s">
        <v>1212</v>
      </c>
      <c r="I192" s="189" t="s">
        <v>883</v>
      </c>
    </row>
    <row r="193" spans="1:9" x14ac:dyDescent="0.2">
      <c r="A193" s="4" t="s">
        <v>570</v>
      </c>
      <c r="B193" s="4" t="s">
        <v>587</v>
      </c>
      <c r="C193" s="422" t="s">
        <v>5774</v>
      </c>
      <c r="D193" s="20" t="s">
        <v>1944</v>
      </c>
      <c r="E193" t="s">
        <v>5268</v>
      </c>
      <c r="F193" s="4" t="s">
        <v>1497</v>
      </c>
      <c r="G193" s="4">
        <v>2024</v>
      </c>
      <c r="H193" s="4" t="s">
        <v>1212</v>
      </c>
      <c r="I193" s="189" t="s">
        <v>883</v>
      </c>
    </row>
    <row r="194" spans="1:9" x14ac:dyDescent="0.2">
      <c r="A194" s="4" t="s">
        <v>570</v>
      </c>
      <c r="B194" s="4" t="s">
        <v>587</v>
      </c>
      <c r="C194" s="422" t="s">
        <v>5774</v>
      </c>
      <c r="D194" s="20" t="s">
        <v>1944</v>
      </c>
      <c r="E194" t="s">
        <v>5270</v>
      </c>
      <c r="F194" s="4" t="s">
        <v>1485</v>
      </c>
      <c r="G194" s="4">
        <v>2024</v>
      </c>
      <c r="H194" s="4" t="s">
        <v>1212</v>
      </c>
      <c r="I194" s="189" t="s">
        <v>883</v>
      </c>
    </row>
    <row r="195" spans="1:9" x14ac:dyDescent="0.2">
      <c r="A195" s="4" t="s">
        <v>570</v>
      </c>
      <c r="B195" s="4" t="s">
        <v>587</v>
      </c>
      <c r="C195" s="422" t="s">
        <v>5774</v>
      </c>
      <c r="D195" s="20" t="s">
        <v>1944</v>
      </c>
      <c r="E195" t="s">
        <v>5283</v>
      </c>
      <c r="F195" s="4" t="s">
        <v>1485</v>
      </c>
      <c r="G195" s="4">
        <v>2026</v>
      </c>
      <c r="H195" s="4" t="s">
        <v>1212</v>
      </c>
      <c r="I195" s="189" t="s">
        <v>883</v>
      </c>
    </row>
    <row r="196" spans="1:9" x14ac:dyDescent="0.2">
      <c r="A196" s="4" t="s">
        <v>572</v>
      </c>
      <c r="B196" s="4" t="s">
        <v>589</v>
      </c>
      <c r="C196" s="422" t="s">
        <v>5798</v>
      </c>
      <c r="D196" s="20" t="s">
        <v>1947</v>
      </c>
      <c r="E196" t="s">
        <v>5372</v>
      </c>
      <c r="F196" s="4" t="s">
        <v>1508</v>
      </c>
      <c r="G196" s="4">
        <v>2021</v>
      </c>
      <c r="H196" s="4" t="s">
        <v>1216</v>
      </c>
      <c r="I196" s="189" t="s">
        <v>892</v>
      </c>
    </row>
    <row r="197" spans="1:9" x14ac:dyDescent="0.2">
      <c r="A197" s="4" t="s">
        <v>572</v>
      </c>
      <c r="B197" s="4" t="s">
        <v>589</v>
      </c>
      <c r="C197" s="422" t="s">
        <v>5798</v>
      </c>
      <c r="D197" s="20" t="s">
        <v>1947</v>
      </c>
      <c r="E197" t="s">
        <v>5373</v>
      </c>
      <c r="F197" s="4" t="s">
        <v>1488</v>
      </c>
      <c r="G197" s="4">
        <v>2021</v>
      </c>
      <c r="H197" s="4" t="s">
        <v>1216</v>
      </c>
      <c r="I197" s="189" t="s">
        <v>892</v>
      </c>
    </row>
    <row r="198" spans="1:9" x14ac:dyDescent="0.2">
      <c r="A198" s="4" t="s">
        <v>572</v>
      </c>
      <c r="B198" s="4" t="s">
        <v>589</v>
      </c>
      <c r="C198" s="422" t="s">
        <v>5798</v>
      </c>
      <c r="D198" s="20" t="s">
        <v>1947</v>
      </c>
      <c r="E198" t="s">
        <v>5374</v>
      </c>
      <c r="F198" s="4" t="s">
        <v>1497</v>
      </c>
      <c r="G198" s="4">
        <v>2022</v>
      </c>
      <c r="H198" s="4" t="s">
        <v>1216</v>
      </c>
      <c r="I198" s="189" t="s">
        <v>892</v>
      </c>
    </row>
    <row r="199" spans="1:9" x14ac:dyDescent="0.2">
      <c r="A199" s="4" t="s">
        <v>572</v>
      </c>
      <c r="B199" s="4" t="s">
        <v>589</v>
      </c>
      <c r="C199" s="422" t="s">
        <v>5798</v>
      </c>
      <c r="D199" s="20" t="s">
        <v>1947</v>
      </c>
      <c r="E199" t="s">
        <v>5375</v>
      </c>
      <c r="F199" s="4" t="s">
        <v>1488</v>
      </c>
      <c r="G199" s="4">
        <v>2022</v>
      </c>
      <c r="H199" s="4" t="s">
        <v>1216</v>
      </c>
      <c r="I199" s="189" t="s">
        <v>892</v>
      </c>
    </row>
    <row r="200" spans="1:9" x14ac:dyDescent="0.2">
      <c r="A200" s="4" t="s">
        <v>572</v>
      </c>
      <c r="B200" s="4" t="s">
        <v>589</v>
      </c>
      <c r="C200" s="422" t="s">
        <v>5798</v>
      </c>
      <c r="D200" s="20" t="s">
        <v>1947</v>
      </c>
      <c r="E200" t="s">
        <v>5376</v>
      </c>
      <c r="F200" s="4" t="s">
        <v>1485</v>
      </c>
      <c r="G200" s="4">
        <v>2023</v>
      </c>
      <c r="H200" s="4" t="s">
        <v>1216</v>
      </c>
      <c r="I200" s="189" t="s">
        <v>892</v>
      </c>
    </row>
    <row r="201" spans="1:9" x14ac:dyDescent="0.2">
      <c r="A201" s="4" t="s">
        <v>572</v>
      </c>
      <c r="B201" s="4" t="s">
        <v>589</v>
      </c>
      <c r="C201" s="422" t="s">
        <v>5798</v>
      </c>
      <c r="D201" s="20" t="s">
        <v>1947</v>
      </c>
      <c r="E201" t="s">
        <v>5377</v>
      </c>
      <c r="F201" s="4" t="s">
        <v>1488</v>
      </c>
      <c r="G201" s="4">
        <v>2023</v>
      </c>
      <c r="H201" s="4" t="s">
        <v>1216</v>
      </c>
      <c r="I201" s="189" t="s">
        <v>892</v>
      </c>
    </row>
    <row r="202" spans="1:9" x14ac:dyDescent="0.2">
      <c r="A202" s="4" t="s">
        <v>572</v>
      </c>
      <c r="B202" s="4" t="s">
        <v>589</v>
      </c>
      <c r="C202" s="422" t="s">
        <v>5798</v>
      </c>
      <c r="D202" s="20" t="s">
        <v>1947</v>
      </c>
      <c r="E202" t="s">
        <v>5378</v>
      </c>
      <c r="F202" s="4" t="s">
        <v>1488</v>
      </c>
      <c r="G202" s="4">
        <v>2024</v>
      </c>
      <c r="H202" s="4" t="s">
        <v>1216</v>
      </c>
      <c r="I202" s="189" t="s">
        <v>892</v>
      </c>
    </row>
    <row r="203" spans="1:9" x14ac:dyDescent="0.2">
      <c r="A203" s="4" t="s">
        <v>572</v>
      </c>
      <c r="B203" s="4" t="s">
        <v>589</v>
      </c>
      <c r="C203" s="422" t="s">
        <v>5798</v>
      </c>
      <c r="D203" s="20" t="s">
        <v>1947</v>
      </c>
      <c r="E203" t="s">
        <v>5379</v>
      </c>
      <c r="F203" s="4" t="s">
        <v>1488</v>
      </c>
      <c r="G203" s="4">
        <v>2026</v>
      </c>
      <c r="H203" s="4" t="s">
        <v>1216</v>
      </c>
      <c r="I203" s="189" t="s">
        <v>892</v>
      </c>
    </row>
    <row r="204" spans="1:9" x14ac:dyDescent="0.2">
      <c r="A204" s="4" t="s">
        <v>573</v>
      </c>
      <c r="B204" s="4" t="s">
        <v>591</v>
      </c>
      <c r="C204" s="422" t="s">
        <v>5820</v>
      </c>
      <c r="D204" s="20" t="s">
        <v>1949</v>
      </c>
      <c r="E204" t="s">
        <v>5383</v>
      </c>
      <c r="F204" s="4" t="s">
        <v>1497</v>
      </c>
      <c r="G204" s="4">
        <v>2022</v>
      </c>
      <c r="H204" s="4" t="s">
        <v>5380</v>
      </c>
      <c r="I204" s="189" t="s">
        <v>899</v>
      </c>
    </row>
    <row r="205" spans="1:9" x14ac:dyDescent="0.2">
      <c r="A205" s="4" t="s">
        <v>573</v>
      </c>
      <c r="B205" s="4" t="s">
        <v>591</v>
      </c>
      <c r="C205" s="422" t="s">
        <v>5820</v>
      </c>
      <c r="D205" s="20" t="s">
        <v>1949</v>
      </c>
      <c r="E205" t="s">
        <v>5385</v>
      </c>
      <c r="F205" s="4" t="s">
        <v>1485</v>
      </c>
      <c r="G205" s="4">
        <v>2022</v>
      </c>
      <c r="H205" s="4" t="s">
        <v>5380</v>
      </c>
      <c r="I205" s="189" t="s">
        <v>899</v>
      </c>
    </row>
    <row r="206" spans="1:9" x14ac:dyDescent="0.2">
      <c r="A206" s="4" t="s">
        <v>573</v>
      </c>
      <c r="B206" s="4" t="s">
        <v>591</v>
      </c>
      <c r="C206" s="422" t="s">
        <v>5820</v>
      </c>
      <c r="D206" s="20" t="s">
        <v>1949</v>
      </c>
      <c r="E206" t="s">
        <v>5402</v>
      </c>
      <c r="F206" s="4" t="s">
        <v>1485</v>
      </c>
      <c r="G206" s="4">
        <v>2022</v>
      </c>
      <c r="H206" s="4" t="s">
        <v>5380</v>
      </c>
      <c r="I206" s="189" t="s">
        <v>899</v>
      </c>
    </row>
    <row r="207" spans="1:9" x14ac:dyDescent="0.2">
      <c r="A207" s="4" t="s">
        <v>573</v>
      </c>
      <c r="B207" s="4" t="s">
        <v>591</v>
      </c>
      <c r="C207" s="422" t="s">
        <v>5820</v>
      </c>
      <c r="D207" s="20" t="s">
        <v>1949</v>
      </c>
      <c r="E207" t="s">
        <v>5385</v>
      </c>
      <c r="F207" s="4" t="s">
        <v>1508</v>
      </c>
      <c r="G207" s="4">
        <v>2022</v>
      </c>
      <c r="H207" s="4" t="s">
        <v>5380</v>
      </c>
      <c r="I207" s="189" t="s">
        <v>899</v>
      </c>
    </row>
    <row r="208" spans="1:9" x14ac:dyDescent="0.2">
      <c r="A208" s="4" t="s">
        <v>573</v>
      </c>
      <c r="B208" s="4" t="s">
        <v>591</v>
      </c>
      <c r="C208" s="422" t="s">
        <v>5820</v>
      </c>
      <c r="D208" s="20" t="s">
        <v>1949</v>
      </c>
      <c r="E208" t="s">
        <v>5387</v>
      </c>
      <c r="F208" s="4" t="s">
        <v>1488</v>
      </c>
      <c r="G208" s="4">
        <v>2022</v>
      </c>
      <c r="H208" s="4" t="s">
        <v>5380</v>
      </c>
      <c r="I208" s="189" t="s">
        <v>899</v>
      </c>
    </row>
    <row r="209" spans="1:9" x14ac:dyDescent="0.2">
      <c r="A209" s="4" t="s">
        <v>573</v>
      </c>
      <c r="B209" s="4" t="s">
        <v>591</v>
      </c>
      <c r="C209" s="422" t="s">
        <v>5820</v>
      </c>
      <c r="D209" s="20" t="s">
        <v>1949</v>
      </c>
      <c r="E209" t="s">
        <v>5401</v>
      </c>
      <c r="F209" s="4" t="s">
        <v>1497</v>
      </c>
      <c r="G209" s="4">
        <v>2023</v>
      </c>
      <c r="H209" s="4" t="s">
        <v>5380</v>
      </c>
      <c r="I209" s="189" t="s">
        <v>899</v>
      </c>
    </row>
    <row r="210" spans="1:9" x14ac:dyDescent="0.2">
      <c r="A210" s="4" t="s">
        <v>573</v>
      </c>
      <c r="B210" s="4" t="s">
        <v>591</v>
      </c>
      <c r="C210" s="422" t="s">
        <v>5820</v>
      </c>
      <c r="D210" s="20" t="s">
        <v>1949</v>
      </c>
      <c r="E210" t="s">
        <v>5387</v>
      </c>
      <c r="F210" s="4" t="s">
        <v>1497</v>
      </c>
      <c r="G210" s="4">
        <v>2023</v>
      </c>
      <c r="H210" s="4" t="s">
        <v>5380</v>
      </c>
      <c r="I210" s="189" t="s">
        <v>899</v>
      </c>
    </row>
    <row r="211" spans="1:9" x14ac:dyDescent="0.2">
      <c r="A211" s="514" t="s">
        <v>573</v>
      </c>
      <c r="B211" s="514" t="s">
        <v>591</v>
      </c>
      <c r="C211" s="422" t="s">
        <v>5820</v>
      </c>
      <c r="D211" s="20" t="s">
        <v>1949</v>
      </c>
      <c r="E211" t="s">
        <v>5407</v>
      </c>
      <c r="F211" s="4" t="s">
        <v>1485</v>
      </c>
      <c r="G211" s="4">
        <v>2023</v>
      </c>
      <c r="H211" s="4" t="s">
        <v>5380</v>
      </c>
      <c r="I211" s="189" t="s">
        <v>899</v>
      </c>
    </row>
    <row r="212" spans="1:9" x14ac:dyDescent="0.2">
      <c r="A212" s="514" t="s">
        <v>573</v>
      </c>
      <c r="B212" s="514" t="s">
        <v>591</v>
      </c>
      <c r="C212" s="422" t="s">
        <v>5820</v>
      </c>
      <c r="D212" s="20" t="s">
        <v>1949</v>
      </c>
      <c r="E212" t="s">
        <v>5401</v>
      </c>
      <c r="F212" s="4" t="s">
        <v>1485</v>
      </c>
      <c r="G212" s="4">
        <v>2023</v>
      </c>
      <c r="H212" s="4" t="s">
        <v>5380</v>
      </c>
      <c r="I212" s="189" t="s">
        <v>899</v>
      </c>
    </row>
    <row r="213" spans="1:9" x14ac:dyDescent="0.2">
      <c r="A213" s="4" t="s">
        <v>573</v>
      </c>
      <c r="B213" s="4" t="s">
        <v>591</v>
      </c>
      <c r="C213" s="422" t="s">
        <v>5820</v>
      </c>
      <c r="D213" s="20" t="s">
        <v>1949</v>
      </c>
      <c r="E213" t="s">
        <v>5410</v>
      </c>
      <c r="F213" s="4" t="s">
        <v>1508</v>
      </c>
      <c r="G213" s="4">
        <v>2023</v>
      </c>
      <c r="H213" s="4" t="s">
        <v>5380</v>
      </c>
      <c r="I213" s="189" t="s">
        <v>899</v>
      </c>
    </row>
    <row r="214" spans="1:9" x14ac:dyDescent="0.2">
      <c r="A214" s="4" t="s">
        <v>573</v>
      </c>
      <c r="B214" s="4" t="s">
        <v>591</v>
      </c>
      <c r="C214" s="422" t="s">
        <v>5820</v>
      </c>
      <c r="D214" s="20" t="s">
        <v>1949</v>
      </c>
      <c r="E214" t="s">
        <v>5411</v>
      </c>
      <c r="F214" s="4" t="s">
        <v>1508</v>
      </c>
      <c r="G214" s="4">
        <v>2023</v>
      </c>
      <c r="H214" s="4" t="s">
        <v>5380</v>
      </c>
      <c r="I214" s="189" t="s">
        <v>899</v>
      </c>
    </row>
    <row r="215" spans="1:9" x14ac:dyDescent="0.2">
      <c r="A215" s="4" t="s">
        <v>573</v>
      </c>
      <c r="B215" s="4" t="s">
        <v>591</v>
      </c>
      <c r="C215" s="422" t="s">
        <v>5820</v>
      </c>
      <c r="D215" s="20" t="s">
        <v>1949</v>
      </c>
      <c r="E215" t="s">
        <v>5389</v>
      </c>
      <c r="F215" s="4" t="s">
        <v>1488</v>
      </c>
      <c r="G215" s="4">
        <v>2023</v>
      </c>
      <c r="H215" s="4" t="s">
        <v>5380</v>
      </c>
      <c r="I215" s="189" t="s">
        <v>899</v>
      </c>
    </row>
    <row r="216" spans="1:9" x14ac:dyDescent="0.2">
      <c r="A216" s="4" t="s">
        <v>573</v>
      </c>
      <c r="B216" s="4" t="s">
        <v>591</v>
      </c>
      <c r="C216" s="422" t="s">
        <v>5820</v>
      </c>
      <c r="D216" s="20" t="s">
        <v>1949</v>
      </c>
      <c r="E216" t="s">
        <v>5390</v>
      </c>
      <c r="F216" s="4" t="s">
        <v>1497</v>
      </c>
      <c r="G216" s="4">
        <v>2024</v>
      </c>
      <c r="H216" s="4" t="s">
        <v>5380</v>
      </c>
      <c r="I216" s="189" t="s">
        <v>899</v>
      </c>
    </row>
    <row r="217" spans="1:9" x14ac:dyDescent="0.2">
      <c r="A217" s="4" t="s">
        <v>573</v>
      </c>
      <c r="B217" s="4" t="s">
        <v>591</v>
      </c>
      <c r="C217" s="422" t="s">
        <v>5820</v>
      </c>
      <c r="D217" s="20" t="s">
        <v>1949</v>
      </c>
      <c r="E217" t="s">
        <v>5392</v>
      </c>
      <c r="F217" s="4" t="s">
        <v>1485</v>
      </c>
      <c r="G217" s="4">
        <v>2024</v>
      </c>
      <c r="H217" s="4" t="s">
        <v>5380</v>
      </c>
      <c r="I217" s="189" t="s">
        <v>899</v>
      </c>
    </row>
    <row r="218" spans="1:9" x14ac:dyDescent="0.2">
      <c r="A218" s="4" t="s">
        <v>573</v>
      </c>
      <c r="B218" s="4" t="s">
        <v>591</v>
      </c>
      <c r="C218" s="422" t="s">
        <v>5820</v>
      </c>
      <c r="D218" s="20" t="s">
        <v>1949</v>
      </c>
      <c r="E218" t="s">
        <v>5394</v>
      </c>
      <c r="F218" s="4" t="s">
        <v>1508</v>
      </c>
      <c r="G218" s="4">
        <v>2024</v>
      </c>
      <c r="H218" s="4" t="s">
        <v>5380</v>
      </c>
      <c r="I218" s="189" t="s">
        <v>899</v>
      </c>
    </row>
    <row r="219" spans="1:9" x14ac:dyDescent="0.2">
      <c r="A219" s="4" t="s">
        <v>573</v>
      </c>
      <c r="B219" s="4" t="s">
        <v>591</v>
      </c>
      <c r="C219" s="422" t="s">
        <v>5820</v>
      </c>
      <c r="D219" s="20" t="s">
        <v>1949</v>
      </c>
      <c r="F219" s="4" t="s">
        <v>1488</v>
      </c>
      <c r="G219" s="4">
        <v>2024</v>
      </c>
      <c r="H219" s="4" t="s">
        <v>5380</v>
      </c>
      <c r="I219" s="189" t="s">
        <v>899</v>
      </c>
    </row>
    <row r="220" spans="1:9" x14ac:dyDescent="0.2">
      <c r="A220" s="4" t="s">
        <v>573</v>
      </c>
      <c r="B220" s="4" t="s">
        <v>591</v>
      </c>
      <c r="C220" s="422" t="s">
        <v>5820</v>
      </c>
      <c r="D220" s="20" t="s">
        <v>1949</v>
      </c>
      <c r="E220" t="s">
        <v>5395</v>
      </c>
      <c r="F220" s="4" t="s">
        <v>1497</v>
      </c>
      <c r="G220" s="4">
        <v>2025</v>
      </c>
      <c r="H220" s="4" t="s">
        <v>5380</v>
      </c>
      <c r="I220" s="189" t="s">
        <v>899</v>
      </c>
    </row>
    <row r="221" spans="1:9" x14ac:dyDescent="0.2">
      <c r="A221" s="4" t="s">
        <v>573</v>
      </c>
      <c r="B221" s="4" t="s">
        <v>591</v>
      </c>
      <c r="C221" s="422" t="s">
        <v>5820</v>
      </c>
      <c r="D221" s="20" t="s">
        <v>1949</v>
      </c>
      <c r="F221" s="4" t="s">
        <v>1485</v>
      </c>
      <c r="G221" s="4">
        <v>2025</v>
      </c>
      <c r="H221" s="4" t="s">
        <v>5380</v>
      </c>
      <c r="I221" s="189" t="s">
        <v>899</v>
      </c>
    </row>
    <row r="222" spans="1:9" x14ac:dyDescent="0.2">
      <c r="A222" s="4" t="s">
        <v>573</v>
      </c>
      <c r="B222" s="4" t="s">
        <v>591</v>
      </c>
      <c r="C222" s="422" t="s">
        <v>5820</v>
      </c>
      <c r="D222" s="20" t="s">
        <v>1949</v>
      </c>
      <c r="E222" t="s">
        <v>5396</v>
      </c>
      <c r="F222" s="4" t="s">
        <v>1508</v>
      </c>
      <c r="G222" s="4">
        <v>2025</v>
      </c>
      <c r="H222" s="4" t="s">
        <v>5380</v>
      </c>
      <c r="I222" s="189" t="s">
        <v>899</v>
      </c>
    </row>
    <row r="223" spans="1:9" x14ac:dyDescent="0.2">
      <c r="A223" s="4" t="s">
        <v>573</v>
      </c>
      <c r="B223" s="4" t="s">
        <v>591</v>
      </c>
      <c r="C223" s="422" t="s">
        <v>5820</v>
      </c>
      <c r="D223" s="20" t="s">
        <v>1949</v>
      </c>
      <c r="E223" t="s">
        <v>5397</v>
      </c>
      <c r="F223" s="4" t="s">
        <v>1488</v>
      </c>
      <c r="G223" s="4">
        <v>2025</v>
      </c>
      <c r="H223" s="4" t="s">
        <v>5380</v>
      </c>
      <c r="I223" s="189" t="s">
        <v>899</v>
      </c>
    </row>
    <row r="224" spans="1:9" x14ac:dyDescent="0.2">
      <c r="A224" s="4" t="s">
        <v>573</v>
      </c>
      <c r="B224" s="4" t="s">
        <v>591</v>
      </c>
      <c r="C224" s="422" t="s">
        <v>5820</v>
      </c>
      <c r="D224" s="20" t="s">
        <v>1949</v>
      </c>
      <c r="E224" t="s">
        <v>5398</v>
      </c>
      <c r="F224" s="4" t="s">
        <v>1497</v>
      </c>
      <c r="G224" s="4">
        <v>2026</v>
      </c>
      <c r="H224" s="4" t="s">
        <v>5380</v>
      </c>
      <c r="I224" s="189" t="s">
        <v>899</v>
      </c>
    </row>
    <row r="225" spans="1:9" x14ac:dyDescent="0.2">
      <c r="A225" s="4" t="s">
        <v>573</v>
      </c>
      <c r="B225" s="4" t="s">
        <v>591</v>
      </c>
      <c r="C225" s="422" t="s">
        <v>5820</v>
      </c>
      <c r="D225" s="20" t="s">
        <v>1949</v>
      </c>
      <c r="E225" t="s">
        <v>5399</v>
      </c>
      <c r="F225" s="4" t="s">
        <v>1488</v>
      </c>
      <c r="G225" s="4">
        <v>2026</v>
      </c>
      <c r="H225" s="4" t="s">
        <v>5380</v>
      </c>
      <c r="I225" s="189" t="s">
        <v>899</v>
      </c>
    </row>
    <row r="226" spans="1:9" x14ac:dyDescent="0.2">
      <c r="A226" s="4" t="s">
        <v>573</v>
      </c>
      <c r="B226" s="4" t="s">
        <v>591</v>
      </c>
      <c r="C226" s="422" t="s">
        <v>5821</v>
      </c>
      <c r="D226" s="20" t="s">
        <v>5382</v>
      </c>
      <c r="E226" t="s">
        <v>5384</v>
      </c>
      <c r="F226" s="4" t="s">
        <v>1497</v>
      </c>
      <c r="G226" s="4">
        <v>2022</v>
      </c>
      <c r="H226" s="4" t="s">
        <v>5380</v>
      </c>
      <c r="I226" s="189" t="s">
        <v>899</v>
      </c>
    </row>
    <row r="227" spans="1:9" x14ac:dyDescent="0.2">
      <c r="A227" s="4" t="s">
        <v>573</v>
      </c>
      <c r="B227" s="4" t="s">
        <v>591</v>
      </c>
      <c r="C227" s="422" t="s">
        <v>5821</v>
      </c>
      <c r="D227" s="20" t="s">
        <v>5382</v>
      </c>
      <c r="E227" t="s">
        <v>5405</v>
      </c>
      <c r="F227" s="4" t="s">
        <v>1485</v>
      </c>
      <c r="G227" s="4">
        <v>2022</v>
      </c>
      <c r="H227" s="4" t="s">
        <v>5380</v>
      </c>
      <c r="I227" s="189" t="s">
        <v>899</v>
      </c>
    </row>
    <row r="228" spans="1:9" x14ac:dyDescent="0.2">
      <c r="A228" s="4" t="s">
        <v>573</v>
      </c>
      <c r="B228" s="4" t="s">
        <v>591</v>
      </c>
      <c r="C228" s="422" t="s">
        <v>5821</v>
      </c>
      <c r="D228" s="20" t="s">
        <v>5382</v>
      </c>
      <c r="E228" t="s">
        <v>5406</v>
      </c>
      <c r="F228" s="4" t="s">
        <v>1485</v>
      </c>
      <c r="G228" s="4">
        <v>2022</v>
      </c>
      <c r="H228" s="4" t="s">
        <v>5380</v>
      </c>
      <c r="I228" s="189" t="s">
        <v>899</v>
      </c>
    </row>
    <row r="229" spans="1:9" x14ac:dyDescent="0.2">
      <c r="A229" s="4" t="s">
        <v>573</v>
      </c>
      <c r="B229" s="4" t="s">
        <v>591</v>
      </c>
      <c r="C229" s="422" t="s">
        <v>5821</v>
      </c>
      <c r="D229" s="20" t="s">
        <v>5382</v>
      </c>
      <c r="E229" t="s">
        <v>5386</v>
      </c>
      <c r="F229" s="4" t="s">
        <v>1508</v>
      </c>
      <c r="G229" s="4">
        <v>2022</v>
      </c>
      <c r="H229" s="4" t="s">
        <v>5380</v>
      </c>
      <c r="I229" s="189" t="s">
        <v>899</v>
      </c>
    </row>
    <row r="230" spans="1:9" x14ac:dyDescent="0.2">
      <c r="A230" s="4" t="s">
        <v>573</v>
      </c>
      <c r="B230" s="4" t="s">
        <v>591</v>
      </c>
      <c r="C230" s="422" t="s">
        <v>5821</v>
      </c>
      <c r="D230" s="20" t="s">
        <v>5382</v>
      </c>
      <c r="E230" t="s">
        <v>5388</v>
      </c>
      <c r="F230" s="4" t="s">
        <v>1488</v>
      </c>
      <c r="G230" s="4">
        <v>2022</v>
      </c>
      <c r="H230" s="4" t="s">
        <v>5380</v>
      </c>
      <c r="I230" s="189" t="s">
        <v>899</v>
      </c>
    </row>
    <row r="231" spans="1:9" x14ac:dyDescent="0.2">
      <c r="A231" s="4" t="s">
        <v>573</v>
      </c>
      <c r="B231" s="4" t="s">
        <v>591</v>
      </c>
      <c r="C231" s="422" t="s">
        <v>5821</v>
      </c>
      <c r="D231" s="20" t="s">
        <v>5382</v>
      </c>
      <c r="E231" t="s">
        <v>5403</v>
      </c>
      <c r="F231" s="4" t="s">
        <v>1497</v>
      </c>
      <c r="G231" s="4">
        <v>2023</v>
      </c>
      <c r="H231" s="4" t="s">
        <v>5380</v>
      </c>
      <c r="I231" s="189" t="s">
        <v>899</v>
      </c>
    </row>
    <row r="232" spans="1:9" x14ac:dyDescent="0.2">
      <c r="A232" s="4" t="s">
        <v>573</v>
      </c>
      <c r="B232" s="4" t="s">
        <v>591</v>
      </c>
      <c r="C232" s="422" t="s">
        <v>5821</v>
      </c>
      <c r="D232" s="20" t="s">
        <v>5382</v>
      </c>
      <c r="E232" t="s">
        <v>5404</v>
      </c>
      <c r="F232" s="4" t="s">
        <v>1497</v>
      </c>
      <c r="G232" s="4">
        <v>2023</v>
      </c>
      <c r="H232" s="4" t="s">
        <v>5380</v>
      </c>
      <c r="I232" s="189" t="s">
        <v>899</v>
      </c>
    </row>
    <row r="233" spans="1:9" x14ac:dyDescent="0.2">
      <c r="A233" s="4" t="s">
        <v>573</v>
      </c>
      <c r="B233" s="4" t="s">
        <v>591</v>
      </c>
      <c r="C233" s="422" t="s">
        <v>5821</v>
      </c>
      <c r="D233" s="20" t="s">
        <v>5382</v>
      </c>
      <c r="E233" t="s">
        <v>5408</v>
      </c>
      <c r="F233" s="4" t="s">
        <v>1485</v>
      </c>
      <c r="G233" s="4">
        <v>2023</v>
      </c>
      <c r="H233" s="4" t="s">
        <v>5380</v>
      </c>
      <c r="I233" s="189" t="s">
        <v>899</v>
      </c>
    </row>
    <row r="234" spans="1:9" x14ac:dyDescent="0.2">
      <c r="A234" s="4" t="s">
        <v>573</v>
      </c>
      <c r="B234" s="4" t="s">
        <v>591</v>
      </c>
      <c r="C234" s="422" t="s">
        <v>5821</v>
      </c>
      <c r="D234" s="20" t="s">
        <v>5382</v>
      </c>
      <c r="E234" t="s">
        <v>5409</v>
      </c>
      <c r="F234" s="4" t="s">
        <v>1485</v>
      </c>
      <c r="G234" s="4">
        <v>2023</v>
      </c>
      <c r="H234" s="4" t="s">
        <v>5380</v>
      </c>
      <c r="I234" s="189" t="s">
        <v>899</v>
      </c>
    </row>
    <row r="235" spans="1:9" x14ac:dyDescent="0.2">
      <c r="A235" s="4" t="s">
        <v>573</v>
      </c>
      <c r="B235" s="4" t="s">
        <v>591</v>
      </c>
      <c r="C235" s="422" t="s">
        <v>5821</v>
      </c>
      <c r="D235" s="20" t="s">
        <v>5382</v>
      </c>
      <c r="E235" t="s">
        <v>5412</v>
      </c>
      <c r="F235" s="4" t="s">
        <v>1508</v>
      </c>
      <c r="G235" s="4">
        <v>2023</v>
      </c>
      <c r="H235" s="4" t="s">
        <v>5380</v>
      </c>
      <c r="I235" s="189" t="s">
        <v>899</v>
      </c>
    </row>
    <row r="236" spans="1:9" x14ac:dyDescent="0.2">
      <c r="A236" s="4" t="s">
        <v>573</v>
      </c>
      <c r="B236" s="4" t="s">
        <v>591</v>
      </c>
      <c r="C236" s="422" t="s">
        <v>5821</v>
      </c>
      <c r="D236" s="20" t="s">
        <v>5382</v>
      </c>
      <c r="E236" t="s">
        <v>5413</v>
      </c>
      <c r="F236" s="4" t="s">
        <v>1508</v>
      </c>
      <c r="G236" s="4">
        <v>2023</v>
      </c>
      <c r="H236" s="4" t="s">
        <v>5380</v>
      </c>
      <c r="I236" s="189" t="s">
        <v>899</v>
      </c>
    </row>
    <row r="237" spans="1:9" x14ac:dyDescent="0.2">
      <c r="A237" s="4" t="s">
        <v>573</v>
      </c>
      <c r="B237" s="4" t="s">
        <v>591</v>
      </c>
      <c r="C237" s="422" t="s">
        <v>5821</v>
      </c>
      <c r="D237" s="20" t="s">
        <v>5382</v>
      </c>
      <c r="E237" t="s">
        <v>5389</v>
      </c>
      <c r="F237" s="4" t="s">
        <v>1488</v>
      </c>
      <c r="G237" s="4">
        <v>2023</v>
      </c>
      <c r="H237" s="4" t="s">
        <v>5380</v>
      </c>
      <c r="I237" s="189" t="s">
        <v>899</v>
      </c>
    </row>
    <row r="238" spans="1:9" x14ac:dyDescent="0.2">
      <c r="A238" s="4" t="s">
        <v>573</v>
      </c>
      <c r="B238" s="4" t="s">
        <v>591</v>
      </c>
      <c r="C238" s="422" t="s">
        <v>5821</v>
      </c>
      <c r="D238" s="20" t="s">
        <v>5382</v>
      </c>
      <c r="E238" t="s">
        <v>5391</v>
      </c>
      <c r="F238" s="4" t="s">
        <v>1497</v>
      </c>
      <c r="G238" s="4">
        <v>2024</v>
      </c>
      <c r="H238" s="4" t="s">
        <v>5380</v>
      </c>
      <c r="I238" s="189" t="s">
        <v>899</v>
      </c>
    </row>
    <row r="239" spans="1:9" x14ac:dyDescent="0.2">
      <c r="A239" s="4" t="s">
        <v>573</v>
      </c>
      <c r="B239" s="4" t="s">
        <v>591</v>
      </c>
      <c r="C239" s="422" t="s">
        <v>5821</v>
      </c>
      <c r="D239" s="20" t="s">
        <v>5382</v>
      </c>
      <c r="E239" t="s">
        <v>5393</v>
      </c>
      <c r="F239" s="4" t="s">
        <v>1485</v>
      </c>
      <c r="G239" s="4">
        <v>2024</v>
      </c>
      <c r="H239" s="4" t="s">
        <v>5380</v>
      </c>
      <c r="I239" s="189" t="s">
        <v>899</v>
      </c>
    </row>
    <row r="240" spans="1:9" x14ac:dyDescent="0.2">
      <c r="A240" s="4" t="s">
        <v>573</v>
      </c>
      <c r="B240" s="4" t="s">
        <v>591</v>
      </c>
      <c r="C240" s="422" t="s">
        <v>5821</v>
      </c>
      <c r="D240" s="20" t="s">
        <v>5382</v>
      </c>
      <c r="E240" t="s">
        <v>5394</v>
      </c>
      <c r="F240" s="4" t="s">
        <v>1508</v>
      </c>
      <c r="G240" s="4">
        <v>2024</v>
      </c>
      <c r="H240" s="4" t="s">
        <v>5380</v>
      </c>
      <c r="I240" s="189" t="s">
        <v>899</v>
      </c>
    </row>
    <row r="241" spans="1:9" x14ac:dyDescent="0.2">
      <c r="A241" s="4" t="s">
        <v>573</v>
      </c>
      <c r="B241" s="4" t="s">
        <v>591</v>
      </c>
      <c r="C241" s="422" t="s">
        <v>5821</v>
      </c>
      <c r="D241" s="20" t="s">
        <v>5382</v>
      </c>
      <c r="E241" t="s">
        <v>5396</v>
      </c>
      <c r="F241" s="4" t="s">
        <v>1508</v>
      </c>
      <c r="G241" s="4">
        <v>2025</v>
      </c>
      <c r="H241" s="4" t="s">
        <v>5380</v>
      </c>
      <c r="I241" s="189" t="s">
        <v>899</v>
      </c>
    </row>
    <row r="242" spans="1:9" x14ac:dyDescent="0.2">
      <c r="A242" s="4" t="s">
        <v>573</v>
      </c>
      <c r="B242" s="4" t="s">
        <v>591</v>
      </c>
      <c r="C242" s="422" t="s">
        <v>5821</v>
      </c>
      <c r="D242" s="20" t="s">
        <v>5382</v>
      </c>
      <c r="E242" t="s">
        <v>5397</v>
      </c>
      <c r="F242" s="4" t="s">
        <v>1488</v>
      </c>
      <c r="G242" s="4">
        <v>2025</v>
      </c>
      <c r="H242" s="4" t="s">
        <v>5380</v>
      </c>
      <c r="I242" s="189" t="s">
        <v>899</v>
      </c>
    </row>
    <row r="243" spans="1:9" x14ac:dyDescent="0.2">
      <c r="A243" s="4" t="s">
        <v>573</v>
      </c>
      <c r="B243" s="4" t="s">
        <v>591</v>
      </c>
      <c r="C243" s="422" t="s">
        <v>5821</v>
      </c>
      <c r="D243" s="20" t="s">
        <v>5382</v>
      </c>
      <c r="E243" t="s">
        <v>5398</v>
      </c>
      <c r="F243" s="4" t="s">
        <v>1497</v>
      </c>
      <c r="G243" s="4">
        <v>2026</v>
      </c>
      <c r="H243" s="4" t="s">
        <v>5380</v>
      </c>
      <c r="I243" s="189" t="s">
        <v>899</v>
      </c>
    </row>
    <row r="244" spans="1:9" x14ac:dyDescent="0.2">
      <c r="A244" s="4" t="s">
        <v>573</v>
      </c>
      <c r="B244" s="4" t="s">
        <v>591</v>
      </c>
      <c r="C244" s="422" t="s">
        <v>5821</v>
      </c>
      <c r="D244" s="20" t="s">
        <v>5382</v>
      </c>
      <c r="E244" t="s">
        <v>5400</v>
      </c>
      <c r="F244" s="4" t="s">
        <v>1488</v>
      </c>
      <c r="G244" s="4">
        <v>2026</v>
      </c>
      <c r="H244" s="4" t="s">
        <v>5380</v>
      </c>
      <c r="I244" s="189" t="s">
        <v>899</v>
      </c>
    </row>
    <row r="245" spans="1:9" x14ac:dyDescent="0.2">
      <c r="A245" s="4" t="s">
        <v>573</v>
      </c>
      <c r="B245" s="4" t="s">
        <v>592</v>
      </c>
      <c r="C245" s="422" t="s">
        <v>5842</v>
      </c>
      <c r="D245" s="20" t="s">
        <v>913</v>
      </c>
      <c r="E245" t="s">
        <v>5284</v>
      </c>
      <c r="F245" s="4" t="s">
        <v>1508</v>
      </c>
      <c r="G245" s="4">
        <v>2021</v>
      </c>
      <c r="H245" s="4" t="s">
        <v>1212</v>
      </c>
      <c r="I245" s="189" t="s">
        <v>913</v>
      </c>
    </row>
    <row r="246" spans="1:9" x14ac:dyDescent="0.2">
      <c r="A246" s="4" t="s">
        <v>573</v>
      </c>
      <c r="B246" s="4" t="s">
        <v>592</v>
      </c>
      <c r="C246" s="422" t="s">
        <v>5842</v>
      </c>
      <c r="D246" s="20" t="s">
        <v>913</v>
      </c>
      <c r="E246" t="s">
        <v>5285</v>
      </c>
      <c r="F246" s="4" t="s">
        <v>1488</v>
      </c>
      <c r="G246" s="4">
        <v>2021</v>
      </c>
      <c r="H246" s="4" t="s">
        <v>1212</v>
      </c>
      <c r="I246" s="189" t="s">
        <v>913</v>
      </c>
    </row>
    <row r="247" spans="1:9" x14ac:dyDescent="0.2">
      <c r="A247" s="4" t="s">
        <v>573</v>
      </c>
      <c r="B247" s="4" t="s">
        <v>592</v>
      </c>
      <c r="C247" s="422" t="s">
        <v>5842</v>
      </c>
      <c r="D247" s="20" t="s">
        <v>913</v>
      </c>
      <c r="E247" t="s">
        <v>5286</v>
      </c>
      <c r="F247" s="4" t="s">
        <v>1497</v>
      </c>
      <c r="G247" s="4">
        <v>2022</v>
      </c>
      <c r="H247" s="4" t="s">
        <v>1212</v>
      </c>
      <c r="I247" s="189" t="s">
        <v>913</v>
      </c>
    </row>
    <row r="248" spans="1:9" x14ac:dyDescent="0.2">
      <c r="A248" s="4" t="s">
        <v>573</v>
      </c>
      <c r="B248" s="4" t="s">
        <v>592</v>
      </c>
      <c r="C248" s="422" t="s">
        <v>5842</v>
      </c>
      <c r="D248" s="20" t="s">
        <v>913</v>
      </c>
      <c r="E248" t="s">
        <v>5287</v>
      </c>
      <c r="F248" s="4" t="s">
        <v>1485</v>
      </c>
      <c r="G248" s="4">
        <v>2022</v>
      </c>
      <c r="H248" s="4" t="s">
        <v>1212</v>
      </c>
      <c r="I248" s="189" t="s">
        <v>913</v>
      </c>
    </row>
    <row r="249" spans="1:9" x14ac:dyDescent="0.2">
      <c r="A249" s="4" t="s">
        <v>573</v>
      </c>
      <c r="B249" s="4" t="s">
        <v>592</v>
      </c>
      <c r="C249" s="422" t="s">
        <v>5842</v>
      </c>
      <c r="D249" s="20" t="s">
        <v>913</v>
      </c>
      <c r="E249" t="s">
        <v>5288</v>
      </c>
      <c r="F249" s="4" t="s">
        <v>1508</v>
      </c>
      <c r="G249" s="4">
        <v>2022</v>
      </c>
      <c r="H249" s="4" t="s">
        <v>1212</v>
      </c>
      <c r="I249" s="189" t="s">
        <v>913</v>
      </c>
    </row>
    <row r="250" spans="1:9" x14ac:dyDescent="0.2">
      <c r="A250" s="4" t="s">
        <v>573</v>
      </c>
      <c r="B250" s="4" t="s">
        <v>592</v>
      </c>
      <c r="C250" s="422" t="s">
        <v>5842</v>
      </c>
      <c r="D250" s="20" t="s">
        <v>913</v>
      </c>
      <c r="E250" t="s">
        <v>5289</v>
      </c>
      <c r="F250" s="4" t="s">
        <v>1488</v>
      </c>
      <c r="G250" s="4">
        <v>2022</v>
      </c>
      <c r="H250" s="4" t="s">
        <v>1212</v>
      </c>
      <c r="I250" s="189" t="s">
        <v>913</v>
      </c>
    </row>
    <row r="251" spans="1:9" x14ac:dyDescent="0.2">
      <c r="A251" s="4" t="s">
        <v>573</v>
      </c>
      <c r="B251" s="4" t="s">
        <v>592</v>
      </c>
      <c r="C251" s="422" t="s">
        <v>5842</v>
      </c>
      <c r="D251" s="20" t="s">
        <v>913</v>
      </c>
      <c r="E251" t="s">
        <v>5290</v>
      </c>
      <c r="F251" s="4" t="s">
        <v>1497</v>
      </c>
      <c r="G251" s="4">
        <v>2023</v>
      </c>
      <c r="H251" s="4" t="s">
        <v>1212</v>
      </c>
      <c r="I251" s="189" t="s">
        <v>913</v>
      </c>
    </row>
    <row r="252" spans="1:9" x14ac:dyDescent="0.2">
      <c r="A252" s="4" t="s">
        <v>573</v>
      </c>
      <c r="B252" s="4" t="s">
        <v>592</v>
      </c>
      <c r="C252" s="422" t="s">
        <v>5842</v>
      </c>
      <c r="D252" s="20" t="s">
        <v>913</v>
      </c>
      <c r="E252" t="s">
        <v>5256</v>
      </c>
      <c r="F252" s="4" t="s">
        <v>1485</v>
      </c>
      <c r="G252" s="4">
        <v>2023</v>
      </c>
      <c r="H252" s="4" t="s">
        <v>1212</v>
      </c>
      <c r="I252" s="189" t="s">
        <v>913</v>
      </c>
    </row>
    <row r="253" spans="1:9" x14ac:dyDescent="0.2">
      <c r="A253" s="4" t="s">
        <v>573</v>
      </c>
      <c r="B253" s="4" t="s">
        <v>592</v>
      </c>
      <c r="C253" s="422" t="s">
        <v>5842</v>
      </c>
      <c r="D253" s="20" t="s">
        <v>913</v>
      </c>
      <c r="E253" t="s">
        <v>5291</v>
      </c>
      <c r="F253" s="4" t="s">
        <v>1497</v>
      </c>
      <c r="G253" s="4">
        <v>2026</v>
      </c>
      <c r="H253" s="4" t="s">
        <v>1212</v>
      </c>
      <c r="I253" s="189" t="s">
        <v>913</v>
      </c>
    </row>
    <row r="254" spans="1:9" ht="15" x14ac:dyDescent="0.2">
      <c r="A254" s="400" t="s">
        <v>573</v>
      </c>
      <c r="B254" s="400" t="s">
        <v>592</v>
      </c>
      <c r="C254" s="422" t="s">
        <v>5851</v>
      </c>
      <c r="D254" s="181" t="s">
        <v>1952</v>
      </c>
      <c r="E254" t="s">
        <v>5127</v>
      </c>
      <c r="F254" s="4" t="s">
        <v>1508</v>
      </c>
      <c r="G254" s="4">
        <v>2021</v>
      </c>
      <c r="H254" s="1" t="s">
        <v>5128</v>
      </c>
      <c r="I254" s="189" t="s">
        <v>909</v>
      </c>
    </row>
    <row r="255" spans="1:9" ht="15" x14ac:dyDescent="0.2">
      <c r="A255" s="400" t="s">
        <v>573</v>
      </c>
      <c r="B255" s="400" t="s">
        <v>592</v>
      </c>
      <c r="C255" s="422" t="s">
        <v>5851</v>
      </c>
      <c r="D255" s="181" t="s">
        <v>1952</v>
      </c>
      <c r="E255" t="s">
        <v>5133</v>
      </c>
      <c r="F255" s="1" t="s">
        <v>1508</v>
      </c>
      <c r="G255" s="4">
        <v>2021</v>
      </c>
      <c r="H255" s="1" t="s">
        <v>5128</v>
      </c>
      <c r="I255" s="189" t="s">
        <v>909</v>
      </c>
    </row>
    <row r="256" spans="1:9" ht="15" x14ac:dyDescent="0.2">
      <c r="A256" s="400" t="s">
        <v>573</v>
      </c>
      <c r="B256" s="400" t="s">
        <v>592</v>
      </c>
      <c r="C256" s="422" t="s">
        <v>5851</v>
      </c>
      <c r="D256" s="181" t="s">
        <v>1952</v>
      </c>
      <c r="E256" t="s">
        <v>5130</v>
      </c>
      <c r="F256" s="4" t="s">
        <v>1488</v>
      </c>
      <c r="G256" s="4">
        <v>2021</v>
      </c>
      <c r="H256" s="1" t="s">
        <v>5128</v>
      </c>
      <c r="I256" s="189" t="s">
        <v>909</v>
      </c>
    </row>
    <row r="257" spans="1:9" ht="15" x14ac:dyDescent="0.2">
      <c r="A257" s="400" t="s">
        <v>573</v>
      </c>
      <c r="B257" s="400" t="s">
        <v>592</v>
      </c>
      <c r="C257" s="422" t="s">
        <v>5851</v>
      </c>
      <c r="D257" s="181" t="s">
        <v>1952</v>
      </c>
      <c r="E257" t="s">
        <v>5131</v>
      </c>
      <c r="F257" s="4" t="s">
        <v>1497</v>
      </c>
      <c r="G257" s="4">
        <v>2022</v>
      </c>
      <c r="H257" s="1" t="s">
        <v>5128</v>
      </c>
      <c r="I257" s="189" t="s">
        <v>909</v>
      </c>
    </row>
    <row r="258" spans="1:9" ht="15" x14ac:dyDescent="0.2">
      <c r="A258" s="400" t="s">
        <v>573</v>
      </c>
      <c r="B258" s="400" t="s">
        <v>592</v>
      </c>
      <c r="C258" s="422" t="s">
        <v>5851</v>
      </c>
      <c r="D258" s="181" t="s">
        <v>1952</v>
      </c>
      <c r="E258" t="s">
        <v>5132</v>
      </c>
      <c r="F258" s="4" t="s">
        <v>1485</v>
      </c>
      <c r="G258" s="4">
        <v>2022</v>
      </c>
      <c r="H258" s="1" t="s">
        <v>5128</v>
      </c>
      <c r="I258" s="189" t="s">
        <v>909</v>
      </c>
    </row>
    <row r="259" spans="1:9" ht="15" x14ac:dyDescent="0.2">
      <c r="A259" s="400" t="s">
        <v>573</v>
      </c>
      <c r="B259" s="400" t="s">
        <v>592</v>
      </c>
      <c r="C259" s="422" t="s">
        <v>5851</v>
      </c>
      <c r="D259" s="181" t="s">
        <v>1952</v>
      </c>
      <c r="E259" t="s">
        <v>5134</v>
      </c>
      <c r="F259" s="4" t="s">
        <v>1508</v>
      </c>
      <c r="G259" s="4">
        <v>2022</v>
      </c>
      <c r="H259" s="1" t="s">
        <v>5128</v>
      </c>
      <c r="I259" s="189" t="s">
        <v>909</v>
      </c>
    </row>
    <row r="260" spans="1:9" ht="15" x14ac:dyDescent="0.2">
      <c r="A260" s="400" t="s">
        <v>573</v>
      </c>
      <c r="B260" s="400" t="s">
        <v>592</v>
      </c>
      <c r="C260" s="422" t="s">
        <v>5851</v>
      </c>
      <c r="D260" s="181" t="s">
        <v>1952</v>
      </c>
      <c r="E260" t="s">
        <v>5135</v>
      </c>
      <c r="F260" s="4" t="s">
        <v>1488</v>
      </c>
      <c r="G260" s="4">
        <v>2022</v>
      </c>
      <c r="H260" s="1" t="s">
        <v>5128</v>
      </c>
      <c r="I260" s="189" t="s">
        <v>909</v>
      </c>
    </row>
    <row r="261" spans="1:9" ht="15" x14ac:dyDescent="0.2">
      <c r="A261" s="400" t="s">
        <v>573</v>
      </c>
      <c r="B261" s="400" t="s">
        <v>592</v>
      </c>
      <c r="C261" s="422" t="s">
        <v>5851</v>
      </c>
      <c r="D261" s="181" t="s">
        <v>1952</v>
      </c>
      <c r="E261" t="s">
        <v>5136</v>
      </c>
      <c r="F261" s="4" t="s">
        <v>1485</v>
      </c>
      <c r="G261" s="4">
        <v>2023</v>
      </c>
      <c r="H261" s="1" t="s">
        <v>5128</v>
      </c>
      <c r="I261" s="189" t="s">
        <v>909</v>
      </c>
    </row>
    <row r="262" spans="1:9" ht="15" x14ac:dyDescent="0.2">
      <c r="A262" s="400" t="s">
        <v>573</v>
      </c>
      <c r="B262" s="400" t="s">
        <v>592</v>
      </c>
      <c r="C262" s="422" t="s">
        <v>5851</v>
      </c>
      <c r="D262" s="181" t="s">
        <v>1952</v>
      </c>
      <c r="E262" t="s">
        <v>5137</v>
      </c>
      <c r="F262" s="4" t="s">
        <v>1485</v>
      </c>
      <c r="G262" s="4">
        <v>2026</v>
      </c>
      <c r="H262" s="1" t="s">
        <v>5128</v>
      </c>
      <c r="I262" s="189" t="s">
        <v>909</v>
      </c>
    </row>
    <row r="263" spans="1:9" ht="15" x14ac:dyDescent="0.2">
      <c r="A263" s="400" t="s">
        <v>573</v>
      </c>
      <c r="B263" s="400" t="s">
        <v>592</v>
      </c>
      <c r="C263" s="422" t="s">
        <v>5843</v>
      </c>
      <c r="D263" s="176" t="s">
        <v>5139</v>
      </c>
      <c r="E263" s="261" t="s">
        <v>5153</v>
      </c>
      <c r="F263" s="4" t="s">
        <v>1508</v>
      </c>
      <c r="G263" s="4">
        <v>2021</v>
      </c>
      <c r="H263" s="4" t="s">
        <v>5158</v>
      </c>
      <c r="I263" s="189" t="s">
        <v>911</v>
      </c>
    </row>
    <row r="264" spans="1:9" ht="15" x14ac:dyDescent="0.2">
      <c r="A264" s="400" t="s">
        <v>573</v>
      </c>
      <c r="B264" s="400" t="s">
        <v>592</v>
      </c>
      <c r="C264" s="422" t="s">
        <v>5843</v>
      </c>
      <c r="D264" s="176" t="s">
        <v>5139</v>
      </c>
      <c r="E264" t="s">
        <v>5141</v>
      </c>
      <c r="F264" s="4" t="s">
        <v>1488</v>
      </c>
      <c r="G264" s="4">
        <v>2021</v>
      </c>
      <c r="H264" s="4" t="s">
        <v>5158</v>
      </c>
      <c r="I264" s="189" t="s">
        <v>911</v>
      </c>
    </row>
    <row r="265" spans="1:9" ht="15" x14ac:dyDescent="0.2">
      <c r="A265" s="400" t="s">
        <v>573</v>
      </c>
      <c r="B265" s="400" t="s">
        <v>592</v>
      </c>
      <c r="C265" s="422" t="s">
        <v>5843</v>
      </c>
      <c r="D265" s="176" t="s">
        <v>5139</v>
      </c>
      <c r="E265" t="s">
        <v>5143</v>
      </c>
      <c r="F265" s="4" t="s">
        <v>1485</v>
      </c>
      <c r="G265" s="4">
        <v>2022</v>
      </c>
      <c r="H265" s="4" t="s">
        <v>5158</v>
      </c>
      <c r="I265" s="189" t="s">
        <v>911</v>
      </c>
    </row>
    <row r="266" spans="1:9" ht="15" x14ac:dyDescent="0.2">
      <c r="A266" s="400" t="s">
        <v>573</v>
      </c>
      <c r="B266" s="400" t="s">
        <v>592</v>
      </c>
      <c r="C266" s="422" t="s">
        <v>5843</v>
      </c>
      <c r="D266" s="176" t="s">
        <v>5139</v>
      </c>
      <c r="E266" t="s">
        <v>5145</v>
      </c>
      <c r="F266" s="4" t="s">
        <v>1508</v>
      </c>
      <c r="G266" s="4">
        <v>2022</v>
      </c>
      <c r="H266" s="4" t="s">
        <v>5158</v>
      </c>
      <c r="I266" s="189" t="s">
        <v>911</v>
      </c>
    </row>
    <row r="267" spans="1:9" ht="15" x14ac:dyDescent="0.2">
      <c r="A267" s="400" t="s">
        <v>573</v>
      </c>
      <c r="B267" s="400" t="s">
        <v>592</v>
      </c>
      <c r="C267" s="422" t="s">
        <v>5843</v>
      </c>
      <c r="D267" s="176" t="s">
        <v>5139</v>
      </c>
      <c r="E267" t="s">
        <v>5146</v>
      </c>
      <c r="F267" s="4" t="s">
        <v>1488</v>
      </c>
      <c r="G267" s="4">
        <v>2022</v>
      </c>
      <c r="H267" s="4" t="s">
        <v>5158</v>
      </c>
      <c r="I267" s="189" t="s">
        <v>911</v>
      </c>
    </row>
    <row r="268" spans="1:9" ht="15" x14ac:dyDescent="0.2">
      <c r="A268" s="400" t="s">
        <v>573</v>
      </c>
      <c r="B268" s="400" t="s">
        <v>592</v>
      </c>
      <c r="C268" s="422" t="s">
        <v>5843</v>
      </c>
      <c r="D268" s="176" t="s">
        <v>5139</v>
      </c>
      <c r="E268" t="s">
        <v>5148</v>
      </c>
      <c r="F268" s="4" t="s">
        <v>1488</v>
      </c>
      <c r="G268" s="4">
        <v>2023</v>
      </c>
      <c r="H268" s="4" t="s">
        <v>5158</v>
      </c>
      <c r="I268" s="189" t="s">
        <v>911</v>
      </c>
    </row>
    <row r="269" spans="1:9" ht="15" x14ac:dyDescent="0.2">
      <c r="A269" s="400" t="s">
        <v>573</v>
      </c>
      <c r="B269" s="400" t="s">
        <v>592</v>
      </c>
      <c r="C269" s="422" t="s">
        <v>5843</v>
      </c>
      <c r="D269" s="176" t="s">
        <v>5139</v>
      </c>
      <c r="E269" t="s">
        <v>5150</v>
      </c>
      <c r="F269" s="4" t="s">
        <v>1488</v>
      </c>
      <c r="G269" s="4">
        <v>2024</v>
      </c>
      <c r="H269" s="4" t="s">
        <v>5158</v>
      </c>
      <c r="I269" s="189" t="s">
        <v>911</v>
      </c>
    </row>
    <row r="270" spans="1:9" ht="15" x14ac:dyDescent="0.2">
      <c r="A270" s="400" t="s">
        <v>573</v>
      </c>
      <c r="B270" s="400" t="s">
        <v>592</v>
      </c>
      <c r="C270" s="422" t="s">
        <v>5843</v>
      </c>
      <c r="D270" s="176" t="s">
        <v>5139</v>
      </c>
      <c r="E270" t="s">
        <v>5152</v>
      </c>
      <c r="F270" s="4" t="s">
        <v>1497</v>
      </c>
      <c r="G270" s="4">
        <v>2026</v>
      </c>
      <c r="H270" s="4" t="s">
        <v>5158</v>
      </c>
      <c r="I270" s="189" t="s">
        <v>911</v>
      </c>
    </row>
    <row r="271" spans="1:9" ht="15" x14ac:dyDescent="0.2">
      <c r="A271" s="400" t="s">
        <v>573</v>
      </c>
      <c r="B271" s="400" t="s">
        <v>592</v>
      </c>
      <c r="C271" s="422" t="s">
        <v>5844</v>
      </c>
      <c r="D271" s="176" t="s">
        <v>5140</v>
      </c>
      <c r="E271" s="261" t="s">
        <v>5153</v>
      </c>
      <c r="F271" s="4" t="s">
        <v>1508</v>
      </c>
      <c r="G271" s="4">
        <v>2021</v>
      </c>
      <c r="H271" s="4" t="s">
        <v>5158</v>
      </c>
      <c r="I271" s="189" t="s">
        <v>911</v>
      </c>
    </row>
    <row r="272" spans="1:9" ht="15" x14ac:dyDescent="0.2">
      <c r="A272" s="400" t="s">
        <v>573</v>
      </c>
      <c r="B272" s="400" t="s">
        <v>592</v>
      </c>
      <c r="C272" s="422" t="s">
        <v>5844</v>
      </c>
      <c r="D272" s="176" t="s">
        <v>5140</v>
      </c>
      <c r="E272" t="s">
        <v>5142</v>
      </c>
      <c r="F272" s="4" t="s">
        <v>1488</v>
      </c>
      <c r="G272" s="4">
        <v>2021</v>
      </c>
      <c r="H272" s="4" t="s">
        <v>5158</v>
      </c>
      <c r="I272" s="189" t="s">
        <v>911</v>
      </c>
    </row>
    <row r="273" spans="1:9" ht="15" x14ac:dyDescent="0.2">
      <c r="A273" s="400" t="s">
        <v>573</v>
      </c>
      <c r="B273" s="400" t="s">
        <v>592</v>
      </c>
      <c r="C273" s="422" t="s">
        <v>5844</v>
      </c>
      <c r="D273" s="176" t="s">
        <v>5140</v>
      </c>
      <c r="E273" t="s">
        <v>5144</v>
      </c>
      <c r="F273" s="4" t="s">
        <v>1485</v>
      </c>
      <c r="G273" s="4">
        <v>2022</v>
      </c>
      <c r="H273" s="4" t="s">
        <v>5158</v>
      </c>
      <c r="I273" s="189" t="s">
        <v>911</v>
      </c>
    </row>
    <row r="274" spans="1:9" ht="15" x14ac:dyDescent="0.2">
      <c r="A274" s="400" t="s">
        <v>573</v>
      </c>
      <c r="B274" s="400" t="s">
        <v>592</v>
      </c>
      <c r="C274" s="422" t="s">
        <v>5844</v>
      </c>
      <c r="D274" s="176" t="s">
        <v>5140</v>
      </c>
      <c r="E274" t="s">
        <v>5147</v>
      </c>
      <c r="F274" s="4" t="s">
        <v>1488</v>
      </c>
      <c r="G274" s="4">
        <v>2022</v>
      </c>
      <c r="H274" s="4" t="s">
        <v>5158</v>
      </c>
      <c r="I274" s="189" t="s">
        <v>911</v>
      </c>
    </row>
    <row r="275" spans="1:9" ht="15" x14ac:dyDescent="0.2">
      <c r="A275" s="400" t="s">
        <v>573</v>
      </c>
      <c r="B275" s="400" t="s">
        <v>592</v>
      </c>
      <c r="C275" s="422" t="s">
        <v>5844</v>
      </c>
      <c r="D275" s="176" t="s">
        <v>5140</v>
      </c>
      <c r="E275" t="s">
        <v>5149</v>
      </c>
      <c r="F275" s="4" t="s">
        <v>1488</v>
      </c>
      <c r="G275" s="4">
        <v>2023</v>
      </c>
      <c r="H275" s="4" t="s">
        <v>5158</v>
      </c>
      <c r="I275" s="189" t="s">
        <v>911</v>
      </c>
    </row>
    <row r="276" spans="1:9" ht="15" x14ac:dyDescent="0.2">
      <c r="A276" s="400" t="s">
        <v>573</v>
      </c>
      <c r="B276" s="400" t="s">
        <v>592</v>
      </c>
      <c r="C276" s="422" t="s">
        <v>5844</v>
      </c>
      <c r="D276" s="176" t="s">
        <v>5140</v>
      </c>
      <c r="E276" t="s">
        <v>5151</v>
      </c>
      <c r="F276" s="4" t="s">
        <v>1488</v>
      </c>
      <c r="G276" s="4">
        <v>2024</v>
      </c>
      <c r="H276" s="4" t="s">
        <v>5158</v>
      </c>
      <c r="I276" s="189" t="s">
        <v>911</v>
      </c>
    </row>
    <row r="277" spans="1:9" x14ac:dyDescent="0.2">
      <c r="A277" s="4" t="s">
        <v>574</v>
      </c>
      <c r="B277" s="4" t="s">
        <v>593</v>
      </c>
      <c r="C277" s="422" t="s">
        <v>5859</v>
      </c>
      <c r="D277" s="20" t="s">
        <v>5325</v>
      </c>
      <c r="E277" t="s">
        <v>5317</v>
      </c>
      <c r="F277" s="4" t="s">
        <v>1497</v>
      </c>
      <c r="G277" s="4">
        <v>2022</v>
      </c>
      <c r="H277" s="4" t="s">
        <v>5316</v>
      </c>
      <c r="I277" s="189" t="s">
        <v>944</v>
      </c>
    </row>
    <row r="278" spans="1:9" x14ac:dyDescent="0.2">
      <c r="A278" s="4" t="s">
        <v>574</v>
      </c>
      <c r="B278" s="4" t="s">
        <v>593</v>
      </c>
      <c r="C278" s="422" t="s">
        <v>5859</v>
      </c>
      <c r="D278" s="20" t="s">
        <v>5325</v>
      </c>
      <c r="E278" t="s">
        <v>5318</v>
      </c>
      <c r="F278" s="4" t="s">
        <v>1485</v>
      </c>
      <c r="G278" s="4">
        <v>2022</v>
      </c>
      <c r="H278" s="4" t="s">
        <v>5316</v>
      </c>
      <c r="I278" s="189" t="s">
        <v>944</v>
      </c>
    </row>
    <row r="279" spans="1:9" x14ac:dyDescent="0.2">
      <c r="A279" s="4" t="s">
        <v>574</v>
      </c>
      <c r="B279" s="4" t="s">
        <v>593</v>
      </c>
      <c r="C279" s="422" t="s">
        <v>5859</v>
      </c>
      <c r="D279" s="20" t="s">
        <v>5325</v>
      </c>
      <c r="E279" t="s">
        <v>5319</v>
      </c>
      <c r="F279" s="4" t="s">
        <v>1497</v>
      </c>
      <c r="G279" s="4">
        <v>2023</v>
      </c>
      <c r="H279" s="4" t="s">
        <v>5316</v>
      </c>
      <c r="I279" s="189" t="s">
        <v>944</v>
      </c>
    </row>
    <row r="280" spans="1:9" x14ac:dyDescent="0.2">
      <c r="A280" s="4" t="s">
        <v>574</v>
      </c>
      <c r="B280" s="4" t="s">
        <v>593</v>
      </c>
      <c r="C280" s="422" t="s">
        <v>5859</v>
      </c>
      <c r="D280" s="20" t="s">
        <v>5325</v>
      </c>
      <c r="E280" t="s">
        <v>5320</v>
      </c>
      <c r="F280" s="4" t="s">
        <v>1488</v>
      </c>
      <c r="G280" s="4">
        <v>2023</v>
      </c>
      <c r="H280" s="4" t="s">
        <v>5316</v>
      </c>
      <c r="I280" s="189" t="s">
        <v>944</v>
      </c>
    </row>
    <row r="281" spans="1:9" x14ac:dyDescent="0.2">
      <c r="A281" s="4" t="s">
        <v>574</v>
      </c>
      <c r="B281" s="4" t="s">
        <v>593</v>
      </c>
      <c r="C281" s="422" t="s">
        <v>5859</v>
      </c>
      <c r="D281" s="20" t="s">
        <v>5325</v>
      </c>
      <c r="E281" t="s">
        <v>5321</v>
      </c>
      <c r="F281" s="4" t="s">
        <v>1488</v>
      </c>
      <c r="G281" s="4">
        <v>2024</v>
      </c>
      <c r="H281" s="4" t="s">
        <v>5316</v>
      </c>
      <c r="I281" s="189" t="s">
        <v>944</v>
      </c>
    </row>
    <row r="282" spans="1:9" x14ac:dyDescent="0.2">
      <c r="A282" s="4" t="s">
        <v>574</v>
      </c>
      <c r="B282" s="4" t="s">
        <v>593</v>
      </c>
      <c r="C282" s="422" t="s">
        <v>5859</v>
      </c>
      <c r="D282" s="20" t="s">
        <v>5325</v>
      </c>
      <c r="E282" t="s">
        <v>5322</v>
      </c>
      <c r="F282" s="4" t="s">
        <v>1488</v>
      </c>
      <c r="G282" s="4">
        <v>2024</v>
      </c>
      <c r="H282" s="4" t="s">
        <v>5316</v>
      </c>
      <c r="I282" s="189" t="s">
        <v>944</v>
      </c>
    </row>
    <row r="283" spans="1:9" x14ac:dyDescent="0.2">
      <c r="A283" s="4" t="s">
        <v>574</v>
      </c>
      <c r="B283" s="4" t="s">
        <v>593</v>
      </c>
      <c r="C283" s="422" t="s">
        <v>5859</v>
      </c>
      <c r="D283" s="20" t="s">
        <v>5325</v>
      </c>
      <c r="E283" t="s">
        <v>5323</v>
      </c>
      <c r="F283" s="4" t="s">
        <v>1488</v>
      </c>
      <c r="G283" s="4">
        <v>2025</v>
      </c>
      <c r="H283" s="4" t="s">
        <v>5316</v>
      </c>
      <c r="I283" s="189" t="s">
        <v>944</v>
      </c>
    </row>
    <row r="284" spans="1:9" x14ac:dyDescent="0.2">
      <c r="A284" s="4" t="s">
        <v>574</v>
      </c>
      <c r="B284" s="4" t="s">
        <v>593</v>
      </c>
      <c r="C284" s="422" t="s">
        <v>5859</v>
      </c>
      <c r="D284" s="20" t="s">
        <v>5325</v>
      </c>
      <c r="E284" t="s">
        <v>5324</v>
      </c>
      <c r="F284" s="4" t="s">
        <v>1488</v>
      </c>
      <c r="G284" s="4">
        <v>2026</v>
      </c>
      <c r="H284" s="4" t="s">
        <v>5316</v>
      </c>
      <c r="I284" s="189" t="s">
        <v>944</v>
      </c>
    </row>
    <row r="285" spans="1:9" x14ac:dyDescent="0.2">
      <c r="A285" s="4" t="s">
        <v>574</v>
      </c>
      <c r="B285" s="4" t="s">
        <v>593</v>
      </c>
      <c r="C285" s="422" t="s">
        <v>5860</v>
      </c>
      <c r="D285" s="20" t="s">
        <v>5326</v>
      </c>
      <c r="E285" t="s">
        <v>5327</v>
      </c>
      <c r="F285" s="4" t="s">
        <v>1488</v>
      </c>
      <c r="G285" s="4">
        <v>2022</v>
      </c>
      <c r="H285" s="4" t="s">
        <v>5316</v>
      </c>
      <c r="I285" s="189" t="s">
        <v>944</v>
      </c>
    </row>
    <row r="286" spans="1:9" x14ac:dyDescent="0.2">
      <c r="A286" s="4" t="s">
        <v>574</v>
      </c>
      <c r="B286" s="4" t="s">
        <v>593</v>
      </c>
      <c r="C286" s="422" t="s">
        <v>5860</v>
      </c>
      <c r="D286" s="20" t="s">
        <v>5326</v>
      </c>
      <c r="E286" t="s">
        <v>5328</v>
      </c>
      <c r="F286" s="4" t="s">
        <v>1488</v>
      </c>
      <c r="G286" s="4">
        <v>2023</v>
      </c>
      <c r="H286" s="4" t="s">
        <v>5316</v>
      </c>
      <c r="I286" s="189" t="s">
        <v>944</v>
      </c>
    </row>
    <row r="287" spans="1:9" x14ac:dyDescent="0.2">
      <c r="A287" s="4" t="s">
        <v>574</v>
      </c>
      <c r="B287" s="4" t="s">
        <v>593</v>
      </c>
      <c r="C287" s="422" t="s">
        <v>5860</v>
      </c>
      <c r="D287" s="20" t="s">
        <v>5326</v>
      </c>
      <c r="E287" t="s">
        <v>5329</v>
      </c>
      <c r="F287" s="4" t="s">
        <v>1497</v>
      </c>
      <c r="G287" s="4">
        <v>2024</v>
      </c>
      <c r="H287" s="4" t="s">
        <v>5316</v>
      </c>
      <c r="I287" s="189" t="s">
        <v>944</v>
      </c>
    </row>
    <row r="288" spans="1:9" x14ac:dyDescent="0.2">
      <c r="A288" s="4" t="s">
        <v>574</v>
      </c>
      <c r="B288" s="4" t="s">
        <v>593</v>
      </c>
      <c r="C288" s="422" t="s">
        <v>5860</v>
      </c>
      <c r="D288" s="20" t="s">
        <v>5326</v>
      </c>
      <c r="E288" t="s">
        <v>5330</v>
      </c>
      <c r="F288" s="4" t="s">
        <v>1488</v>
      </c>
      <c r="G288" s="4">
        <v>2024</v>
      </c>
      <c r="H288" s="4" t="s">
        <v>5316</v>
      </c>
      <c r="I288" s="189" t="s">
        <v>944</v>
      </c>
    </row>
    <row r="289" spans="1:9" x14ac:dyDescent="0.2">
      <c r="A289" s="4" t="s">
        <v>574</v>
      </c>
      <c r="B289" s="4" t="s">
        <v>593</v>
      </c>
      <c r="C289" s="422" t="s">
        <v>5860</v>
      </c>
      <c r="D289" s="20" t="s">
        <v>5326</v>
      </c>
      <c r="E289" t="s">
        <v>5331</v>
      </c>
      <c r="F289" s="4" t="s">
        <v>1488</v>
      </c>
      <c r="G289" s="4">
        <v>2025</v>
      </c>
      <c r="H289" s="4" t="s">
        <v>5316</v>
      </c>
      <c r="I289" s="189" t="s">
        <v>944</v>
      </c>
    </row>
    <row r="290" spans="1:9" x14ac:dyDescent="0.2">
      <c r="A290" s="4" t="s">
        <v>574</v>
      </c>
      <c r="B290" s="4" t="s">
        <v>593</v>
      </c>
      <c r="C290" s="422" t="s">
        <v>5860</v>
      </c>
      <c r="D290" s="20" t="s">
        <v>5326</v>
      </c>
      <c r="E290" t="s">
        <v>5332</v>
      </c>
      <c r="F290" s="4" t="s">
        <v>1488</v>
      </c>
      <c r="G290" s="4">
        <v>2026</v>
      </c>
      <c r="H290" s="4" t="s">
        <v>5316</v>
      </c>
      <c r="I290" s="189" t="s">
        <v>944</v>
      </c>
    </row>
    <row r="291" spans="1:9" x14ac:dyDescent="0.2">
      <c r="A291" s="4" t="s">
        <v>574</v>
      </c>
      <c r="B291" s="4" t="s">
        <v>593</v>
      </c>
      <c r="C291" s="422" t="s">
        <v>5860</v>
      </c>
      <c r="D291" s="20" t="s">
        <v>5326</v>
      </c>
      <c r="E291" t="s">
        <v>5333</v>
      </c>
      <c r="F291" s="4" t="s">
        <v>1488</v>
      </c>
      <c r="G291" s="4">
        <v>2026</v>
      </c>
      <c r="H291" s="4" t="s">
        <v>5316</v>
      </c>
      <c r="I291" s="189" t="s">
        <v>944</v>
      </c>
    </row>
    <row r="292" spans="1:9" x14ac:dyDescent="0.2">
      <c r="A292" s="4" t="s">
        <v>574</v>
      </c>
      <c r="B292" s="4" t="s">
        <v>593</v>
      </c>
      <c r="C292" s="422" t="s">
        <v>5861</v>
      </c>
      <c r="D292" s="176" t="s">
        <v>5334</v>
      </c>
      <c r="E292" t="s">
        <v>5337</v>
      </c>
      <c r="F292" s="4" t="s">
        <v>1485</v>
      </c>
      <c r="G292" s="4">
        <v>2022</v>
      </c>
      <c r="H292" s="4" t="s">
        <v>5316</v>
      </c>
      <c r="I292" s="189" t="s">
        <v>944</v>
      </c>
    </row>
    <row r="293" spans="1:9" x14ac:dyDescent="0.2">
      <c r="A293" s="4" t="s">
        <v>574</v>
      </c>
      <c r="B293" s="4" t="s">
        <v>593</v>
      </c>
      <c r="C293" s="422" t="s">
        <v>5861</v>
      </c>
      <c r="D293" s="176" t="s">
        <v>5334</v>
      </c>
      <c r="E293" t="s">
        <v>5338</v>
      </c>
      <c r="F293" s="4" t="s">
        <v>1488</v>
      </c>
      <c r="G293" s="4">
        <v>2023</v>
      </c>
      <c r="H293" s="4" t="s">
        <v>5316</v>
      </c>
      <c r="I293" s="189" t="s">
        <v>944</v>
      </c>
    </row>
    <row r="294" spans="1:9" x14ac:dyDescent="0.2">
      <c r="A294" s="4" t="s">
        <v>574</v>
      </c>
      <c r="B294" s="4" t="s">
        <v>593</v>
      </c>
      <c r="C294" s="422" t="s">
        <v>5861</v>
      </c>
      <c r="D294" s="176" t="s">
        <v>5334</v>
      </c>
      <c r="E294" t="s">
        <v>5339</v>
      </c>
      <c r="F294" s="4" t="s">
        <v>1485</v>
      </c>
      <c r="G294" s="4">
        <v>2024</v>
      </c>
      <c r="H294" s="4" t="s">
        <v>5316</v>
      </c>
      <c r="I294" s="189" t="s">
        <v>944</v>
      </c>
    </row>
    <row r="295" spans="1:9" x14ac:dyDescent="0.2">
      <c r="A295" s="4" t="s">
        <v>574</v>
      </c>
      <c r="B295" s="4" t="s">
        <v>593</v>
      </c>
      <c r="C295" s="422" t="s">
        <v>5861</v>
      </c>
      <c r="D295" s="176" t="s">
        <v>5334</v>
      </c>
      <c r="E295" t="s">
        <v>5340</v>
      </c>
      <c r="F295" s="4" t="s">
        <v>1485</v>
      </c>
      <c r="G295" s="4">
        <v>2025</v>
      </c>
      <c r="H295" s="4" t="s">
        <v>5316</v>
      </c>
      <c r="I295" s="189" t="s">
        <v>944</v>
      </c>
    </row>
    <row r="296" spans="1:9" x14ac:dyDescent="0.2">
      <c r="A296" s="4" t="s">
        <v>574</v>
      </c>
      <c r="B296" s="4" t="s">
        <v>593</v>
      </c>
      <c r="C296" s="422" t="s">
        <v>5862</v>
      </c>
      <c r="D296" s="176" t="s">
        <v>5335</v>
      </c>
      <c r="E296" t="s">
        <v>5341</v>
      </c>
      <c r="F296" s="4" t="s">
        <v>1485</v>
      </c>
      <c r="G296" s="4">
        <v>2022</v>
      </c>
      <c r="H296" s="4" t="s">
        <v>5316</v>
      </c>
      <c r="I296" s="189" t="s">
        <v>944</v>
      </c>
    </row>
    <row r="297" spans="1:9" x14ac:dyDescent="0.2">
      <c r="A297" s="4" t="s">
        <v>574</v>
      </c>
      <c r="B297" s="4" t="s">
        <v>593</v>
      </c>
      <c r="C297" s="422" t="s">
        <v>5862</v>
      </c>
      <c r="D297" s="176" t="s">
        <v>5335</v>
      </c>
      <c r="E297" t="s">
        <v>5342</v>
      </c>
      <c r="F297" s="4" t="s">
        <v>1488</v>
      </c>
      <c r="G297" s="4">
        <v>2026</v>
      </c>
      <c r="H297" s="4" t="s">
        <v>5316</v>
      </c>
      <c r="I297" s="189" t="s">
        <v>944</v>
      </c>
    </row>
    <row r="298" spans="1:9" x14ac:dyDescent="0.2">
      <c r="A298" s="4" t="s">
        <v>574</v>
      </c>
      <c r="B298" s="4" t="s">
        <v>593</v>
      </c>
      <c r="C298" s="422" t="s">
        <v>5863</v>
      </c>
      <c r="D298" s="176" t="s">
        <v>5336</v>
      </c>
      <c r="E298" t="s">
        <v>5343</v>
      </c>
      <c r="F298" s="4" t="s">
        <v>1485</v>
      </c>
      <c r="G298" s="4">
        <v>2022</v>
      </c>
      <c r="H298" s="4" t="s">
        <v>5316</v>
      </c>
      <c r="I298" s="189" t="s">
        <v>944</v>
      </c>
    </row>
    <row r="299" spans="1:9" x14ac:dyDescent="0.2">
      <c r="A299" s="514" t="s">
        <v>574</v>
      </c>
      <c r="B299" s="514" t="s">
        <v>593</v>
      </c>
      <c r="C299" s="422" t="s">
        <v>5863</v>
      </c>
      <c r="D299" s="176" t="s">
        <v>5336</v>
      </c>
      <c r="E299" t="s">
        <v>5344</v>
      </c>
      <c r="F299" s="4" t="s">
        <v>1485</v>
      </c>
      <c r="G299" s="4">
        <v>2023</v>
      </c>
      <c r="H299" s="4" t="s">
        <v>5316</v>
      </c>
      <c r="I299" s="189" t="s">
        <v>944</v>
      </c>
    </row>
    <row r="300" spans="1:9" x14ac:dyDescent="0.2">
      <c r="A300" s="4" t="s">
        <v>574</v>
      </c>
      <c r="B300" s="4" t="s">
        <v>593</v>
      </c>
      <c r="C300" s="422" t="s">
        <v>5863</v>
      </c>
      <c r="D300" s="176" t="s">
        <v>5336</v>
      </c>
      <c r="E300" t="s">
        <v>5345</v>
      </c>
      <c r="F300" s="4" t="s">
        <v>1508</v>
      </c>
      <c r="G300" s="4">
        <v>2023</v>
      </c>
      <c r="H300" s="4" t="s">
        <v>5316</v>
      </c>
      <c r="I300" s="189" t="s">
        <v>944</v>
      </c>
    </row>
    <row r="301" spans="1:9" x14ac:dyDescent="0.2">
      <c r="A301" s="4" t="s">
        <v>574</v>
      </c>
      <c r="B301" s="4" t="s">
        <v>593</v>
      </c>
      <c r="C301" s="422" t="s">
        <v>5863</v>
      </c>
      <c r="D301" s="176" t="s">
        <v>5336</v>
      </c>
      <c r="E301" t="s">
        <v>5346</v>
      </c>
      <c r="F301" s="4" t="s">
        <v>1488</v>
      </c>
      <c r="G301" s="4">
        <v>2025</v>
      </c>
      <c r="H301" s="4" t="s">
        <v>5316</v>
      </c>
      <c r="I301" s="189" t="s">
        <v>944</v>
      </c>
    </row>
    <row r="302" spans="1:9" x14ac:dyDescent="0.2">
      <c r="A302" s="4" t="s">
        <v>574</v>
      </c>
      <c r="B302" s="4" t="s">
        <v>593</v>
      </c>
      <c r="C302" s="422" t="s">
        <v>5863</v>
      </c>
      <c r="D302" s="176" t="s">
        <v>5336</v>
      </c>
      <c r="E302" t="s">
        <v>5347</v>
      </c>
      <c r="F302" s="4" t="s">
        <v>1488</v>
      </c>
      <c r="G302" s="4">
        <v>2026</v>
      </c>
      <c r="H302" s="4" t="s">
        <v>5316</v>
      </c>
      <c r="I302" s="189" t="s">
        <v>944</v>
      </c>
    </row>
    <row r="303" spans="1:9" x14ac:dyDescent="0.2">
      <c r="A303" s="4" t="s">
        <v>574</v>
      </c>
      <c r="B303" s="4" t="s">
        <v>593</v>
      </c>
      <c r="C303" s="422" t="s">
        <v>5857</v>
      </c>
      <c r="D303" s="20" t="s">
        <v>849</v>
      </c>
      <c r="E303" t="s">
        <v>5348</v>
      </c>
      <c r="F303" s="4" t="s">
        <v>1485</v>
      </c>
      <c r="G303" s="4">
        <v>2022</v>
      </c>
      <c r="H303" s="4" t="s">
        <v>5316</v>
      </c>
      <c r="I303" s="189" t="s">
        <v>849</v>
      </c>
    </row>
    <row r="304" spans="1:9" x14ac:dyDescent="0.2">
      <c r="A304" s="4" t="s">
        <v>574</v>
      </c>
      <c r="B304" s="4" t="s">
        <v>593</v>
      </c>
      <c r="C304" s="422" t="s">
        <v>5857</v>
      </c>
      <c r="D304" s="20" t="s">
        <v>849</v>
      </c>
      <c r="E304" t="s">
        <v>5349</v>
      </c>
      <c r="F304" s="4" t="s">
        <v>1497</v>
      </c>
      <c r="G304" s="4">
        <v>2023</v>
      </c>
      <c r="H304" s="4" t="s">
        <v>5316</v>
      </c>
      <c r="I304" s="189" t="s">
        <v>849</v>
      </c>
    </row>
    <row r="305" spans="1:9" x14ac:dyDescent="0.2">
      <c r="A305" s="514" t="s">
        <v>574</v>
      </c>
      <c r="B305" s="514" t="s">
        <v>593</v>
      </c>
      <c r="C305" s="422" t="s">
        <v>5857</v>
      </c>
      <c r="D305" s="20" t="s">
        <v>849</v>
      </c>
      <c r="E305" t="s">
        <v>5350</v>
      </c>
      <c r="F305" s="4" t="s">
        <v>1508</v>
      </c>
      <c r="G305" s="4">
        <v>2023</v>
      </c>
      <c r="H305" s="514" t="s">
        <v>5316</v>
      </c>
      <c r="I305" s="189" t="s">
        <v>849</v>
      </c>
    </row>
    <row r="306" spans="1:9" x14ac:dyDescent="0.2">
      <c r="A306" s="4" t="s">
        <v>574</v>
      </c>
      <c r="B306" s="4" t="s">
        <v>593</v>
      </c>
      <c r="C306" s="422" t="s">
        <v>5857</v>
      </c>
      <c r="D306" s="20" t="s">
        <v>849</v>
      </c>
      <c r="E306" t="s">
        <v>5351</v>
      </c>
      <c r="F306" s="4" t="s">
        <v>1488</v>
      </c>
      <c r="G306" s="4">
        <v>2023</v>
      </c>
      <c r="H306" s="4" t="s">
        <v>5316</v>
      </c>
      <c r="I306" s="189" t="s">
        <v>849</v>
      </c>
    </row>
    <row r="307" spans="1:9" x14ac:dyDescent="0.2">
      <c r="A307" s="4" t="s">
        <v>574</v>
      </c>
      <c r="B307" s="4" t="s">
        <v>593</v>
      </c>
      <c r="C307" s="422" t="s">
        <v>5857</v>
      </c>
      <c r="D307" s="20" t="s">
        <v>849</v>
      </c>
      <c r="E307" t="s">
        <v>5352</v>
      </c>
      <c r="F307" s="4" t="s">
        <v>1488</v>
      </c>
      <c r="G307" s="4">
        <v>2026</v>
      </c>
      <c r="H307" s="4" t="s">
        <v>5316</v>
      </c>
      <c r="I307" s="189" t="s">
        <v>849</v>
      </c>
    </row>
    <row r="308" spans="1:9" x14ac:dyDescent="0.2">
      <c r="A308" s="4" t="s">
        <v>574</v>
      </c>
      <c r="B308" s="4" t="s">
        <v>593</v>
      </c>
      <c r="C308" s="422" t="s">
        <v>5867</v>
      </c>
      <c r="D308" s="20" t="s">
        <v>851</v>
      </c>
      <c r="E308" t="s">
        <v>5353</v>
      </c>
      <c r="F308" s="4" t="s">
        <v>1497</v>
      </c>
      <c r="G308" s="4">
        <v>2022</v>
      </c>
      <c r="H308" s="4" t="s">
        <v>5316</v>
      </c>
      <c r="I308" s="189" t="s">
        <v>851</v>
      </c>
    </row>
    <row r="309" spans="1:9" x14ac:dyDescent="0.2">
      <c r="A309" s="4" t="s">
        <v>574</v>
      </c>
      <c r="B309" s="4" t="s">
        <v>593</v>
      </c>
      <c r="C309" s="422" t="s">
        <v>5867</v>
      </c>
      <c r="D309" s="20" t="s">
        <v>851</v>
      </c>
      <c r="E309" t="s">
        <v>5359</v>
      </c>
      <c r="F309" s="4" t="s">
        <v>1485</v>
      </c>
      <c r="G309" s="4">
        <v>2022</v>
      </c>
      <c r="H309" s="4" t="s">
        <v>5316</v>
      </c>
      <c r="I309" s="189" t="s">
        <v>851</v>
      </c>
    </row>
    <row r="310" spans="1:9" x14ac:dyDescent="0.2">
      <c r="A310" s="4" t="s">
        <v>574</v>
      </c>
      <c r="B310" s="4" t="s">
        <v>593</v>
      </c>
      <c r="C310" s="422" t="s">
        <v>5867</v>
      </c>
      <c r="D310" s="20" t="s">
        <v>851</v>
      </c>
      <c r="E310" t="s">
        <v>5354</v>
      </c>
      <c r="F310" s="4" t="s">
        <v>1488</v>
      </c>
      <c r="G310" s="4">
        <v>2022</v>
      </c>
      <c r="H310" s="4" t="s">
        <v>5316</v>
      </c>
      <c r="I310" s="189" t="s">
        <v>851</v>
      </c>
    </row>
    <row r="311" spans="1:9" x14ac:dyDescent="0.2">
      <c r="A311" s="4" t="s">
        <v>574</v>
      </c>
      <c r="B311" s="4" t="s">
        <v>593</v>
      </c>
      <c r="C311" s="422" t="s">
        <v>5867</v>
      </c>
      <c r="D311" s="20" t="s">
        <v>851</v>
      </c>
      <c r="E311" t="s">
        <v>5355</v>
      </c>
      <c r="F311" s="4" t="s">
        <v>1488</v>
      </c>
      <c r="G311" s="4">
        <v>2023</v>
      </c>
      <c r="H311" s="4" t="s">
        <v>5316</v>
      </c>
      <c r="I311" s="189" t="s">
        <v>851</v>
      </c>
    </row>
    <row r="312" spans="1:9" x14ac:dyDescent="0.2">
      <c r="A312" s="4" t="s">
        <v>574</v>
      </c>
      <c r="B312" s="4" t="s">
        <v>593</v>
      </c>
      <c r="C312" s="422" t="s">
        <v>5867</v>
      </c>
      <c r="D312" s="20" t="s">
        <v>851</v>
      </c>
      <c r="E312" t="s">
        <v>5356</v>
      </c>
      <c r="F312" s="4" t="s">
        <v>1488</v>
      </c>
      <c r="G312" s="4">
        <v>2024</v>
      </c>
      <c r="H312" s="4" t="s">
        <v>5316</v>
      </c>
      <c r="I312" s="189" t="s">
        <v>851</v>
      </c>
    </row>
    <row r="313" spans="1:9" x14ac:dyDescent="0.2">
      <c r="A313" s="4" t="s">
        <v>574</v>
      </c>
      <c r="B313" s="4" t="s">
        <v>593</v>
      </c>
      <c r="C313" s="422" t="s">
        <v>5867</v>
      </c>
      <c r="D313" s="20" t="s">
        <v>851</v>
      </c>
      <c r="E313" t="s">
        <v>5357</v>
      </c>
      <c r="F313" s="4" t="s">
        <v>1488</v>
      </c>
      <c r="G313" s="4">
        <v>2025</v>
      </c>
      <c r="H313" s="4" t="s">
        <v>5316</v>
      </c>
      <c r="I313" s="189" t="s">
        <v>851</v>
      </c>
    </row>
    <row r="314" spans="1:9" x14ac:dyDescent="0.2">
      <c r="A314" s="4" t="s">
        <v>574</v>
      </c>
      <c r="B314" s="4" t="s">
        <v>593</v>
      </c>
      <c r="C314" s="422" t="s">
        <v>5867</v>
      </c>
      <c r="D314" s="20" t="s">
        <v>851</v>
      </c>
      <c r="E314" t="s">
        <v>5358</v>
      </c>
      <c r="F314" s="4" t="s">
        <v>1488</v>
      </c>
      <c r="G314" s="4">
        <v>2026</v>
      </c>
      <c r="H314" s="4" t="s">
        <v>5316</v>
      </c>
      <c r="I314" s="189" t="s">
        <v>851</v>
      </c>
    </row>
    <row r="315" spans="1:9" x14ac:dyDescent="0.2">
      <c r="A315" s="4" t="s">
        <v>574</v>
      </c>
      <c r="B315" s="4" t="s">
        <v>594</v>
      </c>
      <c r="C315" s="422" t="s">
        <v>5868</v>
      </c>
      <c r="D315" s="176" t="s">
        <v>1956</v>
      </c>
      <c r="E315" t="s">
        <v>5420</v>
      </c>
      <c r="F315" s="4" t="s">
        <v>1485</v>
      </c>
      <c r="G315" s="4">
        <v>2022</v>
      </c>
      <c r="H315" s="4" t="s">
        <v>1217</v>
      </c>
      <c r="I315" s="189" t="s">
        <v>917</v>
      </c>
    </row>
    <row r="316" spans="1:9" x14ac:dyDescent="0.2">
      <c r="A316" s="4" t="s">
        <v>574</v>
      </c>
      <c r="B316" s="4" t="s">
        <v>594</v>
      </c>
      <c r="C316" s="422" t="s">
        <v>5868</v>
      </c>
      <c r="D316" s="176" t="s">
        <v>1956</v>
      </c>
      <c r="E316" t="s">
        <v>5421</v>
      </c>
      <c r="F316" s="4" t="s">
        <v>1488</v>
      </c>
      <c r="G316" s="4">
        <v>2022</v>
      </c>
      <c r="H316" s="4" t="s">
        <v>1217</v>
      </c>
      <c r="I316" s="189" t="s">
        <v>917</v>
      </c>
    </row>
    <row r="317" spans="1:9" x14ac:dyDescent="0.2">
      <c r="A317" s="4" t="s">
        <v>574</v>
      </c>
      <c r="B317" s="4" t="s">
        <v>594</v>
      </c>
      <c r="C317" s="422" t="s">
        <v>5868</v>
      </c>
      <c r="D317" s="176" t="s">
        <v>1956</v>
      </c>
      <c r="E317" t="s">
        <v>5422</v>
      </c>
      <c r="F317" s="4" t="s">
        <v>1485</v>
      </c>
      <c r="G317" s="4">
        <v>2023</v>
      </c>
      <c r="H317" s="4" t="s">
        <v>1217</v>
      </c>
      <c r="I317" s="189" t="s">
        <v>917</v>
      </c>
    </row>
    <row r="318" spans="1:9" x14ac:dyDescent="0.2">
      <c r="A318" s="4" t="s">
        <v>574</v>
      </c>
      <c r="B318" s="4" t="s">
        <v>594</v>
      </c>
      <c r="C318" s="422" t="s">
        <v>5868</v>
      </c>
      <c r="D318" s="176" t="s">
        <v>1956</v>
      </c>
      <c r="E318" t="s">
        <v>5423</v>
      </c>
      <c r="F318" s="4" t="s">
        <v>1488</v>
      </c>
      <c r="G318" s="4">
        <v>2023</v>
      </c>
      <c r="H318" s="4" t="s">
        <v>1217</v>
      </c>
      <c r="I318" s="189" t="s">
        <v>917</v>
      </c>
    </row>
    <row r="319" spans="1:9" x14ac:dyDescent="0.2">
      <c r="A319" s="4" t="s">
        <v>574</v>
      </c>
      <c r="B319" s="4" t="s">
        <v>594</v>
      </c>
      <c r="C319" s="422" t="s">
        <v>5868</v>
      </c>
      <c r="D319" s="176" t="s">
        <v>1956</v>
      </c>
      <c r="E319" t="s">
        <v>5424</v>
      </c>
      <c r="F319" s="4" t="s">
        <v>1508</v>
      </c>
      <c r="G319" s="4">
        <v>2024</v>
      </c>
      <c r="H319" s="4" t="s">
        <v>1217</v>
      </c>
      <c r="I319" s="189" t="s">
        <v>917</v>
      </c>
    </row>
    <row r="320" spans="1:9" x14ac:dyDescent="0.2">
      <c r="A320" s="4" t="s">
        <v>574</v>
      </c>
      <c r="B320" s="4" t="s">
        <v>594</v>
      </c>
      <c r="C320" s="422" t="s">
        <v>5868</v>
      </c>
      <c r="D320" s="176" t="s">
        <v>1956</v>
      </c>
      <c r="E320" s="404" t="s">
        <v>5425</v>
      </c>
      <c r="F320" s="4" t="s">
        <v>1488</v>
      </c>
      <c r="G320" s="4">
        <v>2024</v>
      </c>
      <c r="H320" s="4" t="s">
        <v>1217</v>
      </c>
      <c r="I320" s="189" t="s">
        <v>917</v>
      </c>
    </row>
    <row r="321" spans="1:9" x14ac:dyDescent="0.2">
      <c r="A321" s="4" t="s">
        <v>574</v>
      </c>
      <c r="B321" s="4" t="s">
        <v>594</v>
      </c>
      <c r="C321" s="422" t="s">
        <v>5868</v>
      </c>
      <c r="D321" s="176" t="s">
        <v>1956</v>
      </c>
      <c r="E321" t="s">
        <v>5426</v>
      </c>
      <c r="F321" s="4" t="s">
        <v>1485</v>
      </c>
      <c r="G321" s="4">
        <v>2025</v>
      </c>
      <c r="H321" s="4" t="s">
        <v>1217</v>
      </c>
      <c r="I321" s="189" t="s">
        <v>917</v>
      </c>
    </row>
    <row r="322" spans="1:9" x14ac:dyDescent="0.2">
      <c r="A322" s="4" t="s">
        <v>574</v>
      </c>
      <c r="B322" s="4" t="s">
        <v>594</v>
      </c>
      <c r="C322" s="422" t="s">
        <v>5868</v>
      </c>
      <c r="D322" s="176" t="s">
        <v>1956</v>
      </c>
      <c r="E322" t="s">
        <v>5427</v>
      </c>
      <c r="F322" s="4" t="s">
        <v>1488</v>
      </c>
      <c r="G322" s="4">
        <v>2025</v>
      </c>
      <c r="H322" s="4" t="s">
        <v>1217</v>
      </c>
      <c r="I322" s="189" t="s">
        <v>917</v>
      </c>
    </row>
    <row r="323" spans="1:9" x14ac:dyDescent="0.2">
      <c r="A323" s="4" t="s">
        <v>574</v>
      </c>
      <c r="B323" s="4" t="s">
        <v>594</v>
      </c>
      <c r="C323" s="422" t="s">
        <v>5868</v>
      </c>
      <c r="D323" s="176" t="s">
        <v>1956</v>
      </c>
      <c r="E323" t="s">
        <v>5428</v>
      </c>
      <c r="F323" s="4" t="s">
        <v>1485</v>
      </c>
      <c r="G323" s="4">
        <v>2026</v>
      </c>
      <c r="H323" s="4" t="s">
        <v>1217</v>
      </c>
      <c r="I323" s="189" t="s">
        <v>917</v>
      </c>
    </row>
    <row r="324" spans="1:9" x14ac:dyDescent="0.2">
      <c r="A324" s="4" t="s">
        <v>574</v>
      </c>
      <c r="B324" s="4" t="s">
        <v>594</v>
      </c>
      <c r="C324" s="422" t="s">
        <v>5868</v>
      </c>
      <c r="D324" s="176" t="s">
        <v>1956</v>
      </c>
      <c r="E324" t="s">
        <v>5429</v>
      </c>
      <c r="F324" s="4" t="s">
        <v>1488</v>
      </c>
      <c r="G324" s="4">
        <v>2026</v>
      </c>
      <c r="H324" s="4" t="s">
        <v>1217</v>
      </c>
      <c r="I324" s="189" t="s">
        <v>917</v>
      </c>
    </row>
  </sheetData>
  <sortState ref="A2:I324">
    <sortCondition ref="C2:C324"/>
  </sortState>
  <hyperlinks>
    <hyperlink ref="I254" r:id="rId1"/>
    <hyperlink ref="I25:I29" r:id="rId2" display="Rinnovo flotte bus e treni verdi"/>
    <hyperlink ref="E263" r:id="rId3"/>
    <hyperlink ref="E271" r:id="rId4"/>
    <hyperlink ref="I30:I57" r:id="rId5" display="Rinnovo flotte - Navi sostenibili"/>
    <hyperlink ref="I58:I65" r:id="rId6" display="Potenziamento delle linee regionali"/>
    <hyperlink ref="I66:I114" r:id="rId7" display="Rinnovo del materiale rotabile "/>
    <hyperlink ref="I80" r:id="rId8"/>
    <hyperlink ref="I82" r:id="rId9"/>
    <hyperlink ref="I83" r:id="rId10"/>
    <hyperlink ref="I85" r:id="rId11"/>
    <hyperlink ref="I86" r:id="rId12"/>
    <hyperlink ref="I88" r:id="rId13"/>
    <hyperlink ref="I90" r:id="rId14"/>
    <hyperlink ref="I91" r:id="rId15"/>
    <hyperlink ref="I92" r:id="rId16"/>
    <hyperlink ref="I81" r:id="rId17"/>
    <hyperlink ref="I84" r:id="rId18"/>
    <hyperlink ref="I87" r:id="rId19"/>
    <hyperlink ref="I89" r:id="rId20"/>
    <hyperlink ref="I93" r:id="rId21"/>
    <hyperlink ref="I95" r:id="rId22"/>
    <hyperlink ref="I96" r:id="rId23"/>
    <hyperlink ref="I97" r:id="rId24"/>
    <hyperlink ref="I98" r:id="rId25"/>
    <hyperlink ref="I99" r:id="rId26"/>
    <hyperlink ref="I100" r:id="rId27"/>
    <hyperlink ref="I101" r:id="rId28"/>
    <hyperlink ref="I102" r:id="rId29"/>
    <hyperlink ref="I103" r:id="rId30"/>
    <hyperlink ref="I104" r:id="rId31"/>
    <hyperlink ref="I107" r:id="rId32"/>
    <hyperlink ref="I105" r:id="rId33"/>
    <hyperlink ref="I109" r:id="rId34"/>
    <hyperlink ref="I110" r:id="rId35"/>
    <hyperlink ref="I112" r:id="rId36"/>
    <hyperlink ref="I113" r:id="rId37"/>
    <hyperlink ref="I115" r:id="rId38"/>
    <hyperlink ref="I117" r:id="rId39"/>
    <hyperlink ref="I119" r:id="rId40"/>
    <hyperlink ref="I121" r:id="rId41"/>
    <hyperlink ref="I122" r:id="rId42"/>
    <hyperlink ref="I125" r:id="rId43"/>
    <hyperlink ref="I127" r:id="rId44"/>
    <hyperlink ref="I129" r:id="rId45"/>
    <hyperlink ref="I130" r:id="rId46"/>
    <hyperlink ref="I123" r:id="rId47"/>
    <hyperlink ref="I124" r:id="rId48"/>
    <hyperlink ref="I126" r:id="rId49"/>
    <hyperlink ref="I128" r:id="rId50"/>
    <hyperlink ref="I132" r:id="rId51"/>
    <hyperlink ref="I133" r:id="rId52"/>
    <hyperlink ref="I135" r:id="rId53"/>
    <hyperlink ref="I106" r:id="rId54"/>
    <hyperlink ref="I111" r:id="rId55"/>
    <hyperlink ref="I114" r:id="rId56"/>
    <hyperlink ref="I131" r:id="rId57"/>
    <hyperlink ref="I136" r:id="rId58"/>
    <hyperlink ref="I108" r:id="rId59"/>
    <hyperlink ref="I116" r:id="rId60"/>
    <hyperlink ref="I118" r:id="rId61"/>
    <hyperlink ref="I120" r:id="rId62"/>
    <hyperlink ref="I134" r:id="rId63"/>
    <hyperlink ref="I145" r:id="rId64"/>
    <hyperlink ref="I137" r:id="rId65"/>
    <hyperlink ref="I138" r:id="rId66"/>
    <hyperlink ref="I139" r:id="rId67"/>
    <hyperlink ref="I140" r:id="rId68"/>
    <hyperlink ref="I141" r:id="rId69"/>
    <hyperlink ref="I142" r:id="rId70"/>
    <hyperlink ref="I143" r:id="rId71"/>
    <hyperlink ref="I144" r:id="rId72"/>
    <hyperlink ref="I146" r:id="rId73"/>
    <hyperlink ref="I147" r:id="rId74"/>
    <hyperlink ref="I148" r:id="rId75"/>
    <hyperlink ref="I149" r:id="rId76"/>
    <hyperlink ref="I150" r:id="rId77"/>
    <hyperlink ref="I151" r:id="rId78"/>
    <hyperlink ref="I152" r:id="rId79"/>
    <hyperlink ref="I153" r:id="rId80"/>
    <hyperlink ref="I154" r:id="rId81"/>
    <hyperlink ref="I155" r:id="rId82"/>
    <hyperlink ref="I156" r:id="rId83"/>
    <hyperlink ref="I157" r:id="rId84"/>
    <hyperlink ref="I158" r:id="rId85"/>
    <hyperlink ref="I159" r:id="rId86"/>
    <hyperlink ref="I160" r:id="rId87"/>
    <hyperlink ref="I161" r:id="rId88"/>
    <hyperlink ref="I162" r:id="rId89"/>
    <hyperlink ref="I163" r:id="rId90"/>
    <hyperlink ref="I164" r:id="rId91"/>
    <hyperlink ref="I165" r:id="rId92"/>
    <hyperlink ref="I166" r:id="rId93"/>
    <hyperlink ref="I167" r:id="rId94"/>
    <hyperlink ref="I168" r:id="rId95"/>
    <hyperlink ref="I169" r:id="rId96"/>
    <hyperlink ref="I170" r:id="rId97"/>
    <hyperlink ref="I171" r:id="rId98"/>
    <hyperlink ref="I172" r:id="rId99"/>
    <hyperlink ref="I173" r:id="rId100"/>
    <hyperlink ref="I174" r:id="rId101"/>
    <hyperlink ref="I175" r:id="rId102"/>
    <hyperlink ref="I176" r:id="rId103"/>
    <hyperlink ref="I177" r:id="rId104"/>
    <hyperlink ref="I178" r:id="rId105"/>
    <hyperlink ref="I179" r:id="rId106"/>
    <hyperlink ref="I180" r:id="rId107"/>
    <hyperlink ref="I181" r:id="rId108"/>
    <hyperlink ref="I182" r:id="rId109"/>
    <hyperlink ref="I183" r:id="rId110"/>
    <hyperlink ref="I184" r:id="rId111"/>
    <hyperlink ref="I185" r:id="rId112"/>
    <hyperlink ref="I186" r:id="rId113"/>
    <hyperlink ref="I187" r:id="rId114"/>
    <hyperlink ref="I188" r:id="rId115"/>
    <hyperlink ref="I189" r:id="rId116"/>
    <hyperlink ref="I190" r:id="rId117"/>
    <hyperlink ref="I191" r:id="rId118"/>
    <hyperlink ref="I192" r:id="rId119"/>
    <hyperlink ref="I193" r:id="rId120"/>
    <hyperlink ref="I194" r:id="rId121"/>
    <hyperlink ref="I195" r:id="rId122"/>
    <hyperlink ref="I245" r:id="rId123"/>
    <hyperlink ref="I246" r:id="rId124"/>
    <hyperlink ref="I247" r:id="rId125"/>
    <hyperlink ref="I248" r:id="rId126"/>
    <hyperlink ref="I249" r:id="rId127"/>
    <hyperlink ref="I250" r:id="rId128"/>
    <hyperlink ref="I251" r:id="rId129"/>
    <hyperlink ref="I252" r:id="rId130"/>
    <hyperlink ref="I253" r:id="rId131"/>
    <hyperlink ref="I59" r:id="rId132"/>
    <hyperlink ref="I60" r:id="rId133"/>
    <hyperlink ref="I61" r:id="rId134"/>
    <hyperlink ref="I62" r:id="rId135"/>
    <hyperlink ref="I63" r:id="rId136"/>
    <hyperlink ref="I64" r:id="rId137"/>
    <hyperlink ref="I65" r:id="rId138"/>
    <hyperlink ref="I66" r:id="rId139"/>
    <hyperlink ref="I67" r:id="rId140"/>
    <hyperlink ref="I68" r:id="rId141"/>
    <hyperlink ref="I69" r:id="rId142"/>
    <hyperlink ref="I70" r:id="rId143"/>
    <hyperlink ref="I277" r:id="rId144"/>
    <hyperlink ref="I278" r:id="rId145"/>
    <hyperlink ref="I279" r:id="rId146"/>
    <hyperlink ref="I280" r:id="rId147"/>
    <hyperlink ref="I281" r:id="rId148"/>
    <hyperlink ref="I282" r:id="rId149"/>
    <hyperlink ref="I283" r:id="rId150"/>
    <hyperlink ref="I284" r:id="rId151"/>
    <hyperlink ref="I285" r:id="rId152"/>
    <hyperlink ref="I286" r:id="rId153"/>
    <hyperlink ref="I287" r:id="rId154"/>
    <hyperlink ref="I288" r:id="rId155"/>
    <hyperlink ref="I289" r:id="rId156"/>
    <hyperlink ref="I290" r:id="rId157"/>
    <hyperlink ref="I291" r:id="rId158"/>
    <hyperlink ref="I292" r:id="rId159"/>
    <hyperlink ref="I293" r:id="rId160"/>
    <hyperlink ref="I294" r:id="rId161"/>
    <hyperlink ref="I295" r:id="rId162"/>
    <hyperlink ref="I296" r:id="rId163"/>
    <hyperlink ref="I297" r:id="rId164"/>
    <hyperlink ref="I298" r:id="rId165"/>
    <hyperlink ref="I299" r:id="rId166"/>
    <hyperlink ref="I300" r:id="rId167"/>
    <hyperlink ref="I301" r:id="rId168"/>
    <hyperlink ref="I302" r:id="rId169"/>
    <hyperlink ref="I303" r:id="rId170"/>
    <hyperlink ref="I304" r:id="rId171"/>
    <hyperlink ref="I305" r:id="rId172"/>
    <hyperlink ref="I306" r:id="rId173"/>
    <hyperlink ref="I307" r:id="rId174"/>
    <hyperlink ref="I308" r:id="rId175"/>
    <hyperlink ref="I309" r:id="rId176"/>
    <hyperlink ref="I310" r:id="rId177"/>
    <hyperlink ref="I311" r:id="rId178"/>
    <hyperlink ref="I312" r:id="rId179"/>
    <hyperlink ref="I313" r:id="rId180"/>
    <hyperlink ref="I314" r:id="rId181"/>
    <hyperlink ref="I204" r:id="rId182"/>
    <hyperlink ref="I205" r:id="rId183"/>
    <hyperlink ref="I206" r:id="rId184"/>
    <hyperlink ref="I207" r:id="rId185"/>
    <hyperlink ref="I208" r:id="rId186"/>
    <hyperlink ref="I209" r:id="rId187"/>
    <hyperlink ref="I210" r:id="rId188"/>
    <hyperlink ref="I211" r:id="rId189"/>
    <hyperlink ref="I212" r:id="rId190"/>
    <hyperlink ref="I213" r:id="rId191"/>
    <hyperlink ref="I214" r:id="rId192"/>
    <hyperlink ref="I215" r:id="rId193"/>
    <hyperlink ref="I216" r:id="rId194"/>
    <hyperlink ref="I217" r:id="rId195"/>
    <hyperlink ref="I218" r:id="rId196"/>
    <hyperlink ref="I219" r:id="rId197"/>
    <hyperlink ref="I220" r:id="rId198"/>
    <hyperlink ref="I221" r:id="rId199"/>
    <hyperlink ref="I222" r:id="rId200"/>
    <hyperlink ref="I223" r:id="rId201"/>
    <hyperlink ref="I224" r:id="rId202"/>
    <hyperlink ref="I225" r:id="rId203"/>
    <hyperlink ref="I226" r:id="rId204"/>
    <hyperlink ref="I227" r:id="rId205"/>
    <hyperlink ref="I228" r:id="rId206"/>
    <hyperlink ref="I229" r:id="rId207"/>
    <hyperlink ref="I230" r:id="rId208"/>
    <hyperlink ref="I231" r:id="rId209"/>
    <hyperlink ref="I232" r:id="rId210"/>
    <hyperlink ref="I233" r:id="rId211"/>
    <hyperlink ref="I234" r:id="rId212"/>
    <hyperlink ref="I235" r:id="rId213"/>
    <hyperlink ref="I236" r:id="rId214"/>
    <hyperlink ref="I237" r:id="rId215"/>
    <hyperlink ref="I238" r:id="rId216"/>
    <hyperlink ref="I239" r:id="rId217"/>
    <hyperlink ref="I240" r:id="rId218"/>
    <hyperlink ref="I241" r:id="rId219"/>
    <hyperlink ref="I242" r:id="rId220"/>
    <hyperlink ref="I243" r:id="rId221"/>
    <hyperlink ref="I244" r:id="rId222"/>
    <hyperlink ref="I21" r:id="rId223"/>
    <hyperlink ref="I22" r:id="rId224"/>
    <hyperlink ref="I23" r:id="rId225"/>
    <hyperlink ref="I24" r:id="rId226"/>
    <hyperlink ref="I25" r:id="rId227"/>
    <hyperlink ref="I315" r:id="rId228"/>
    <hyperlink ref="I316" r:id="rId229"/>
    <hyperlink ref="I317" r:id="rId230"/>
    <hyperlink ref="I318" r:id="rId231"/>
    <hyperlink ref="I319" r:id="rId232"/>
    <hyperlink ref="I320" r:id="rId233"/>
    <hyperlink ref="I321" r:id="rId234"/>
    <hyperlink ref="I322" r:id="rId235"/>
    <hyperlink ref="I323" r:id="rId236"/>
    <hyperlink ref="I324" r:id="rId237"/>
  </hyperlinks>
  <pageMargins left="0.7" right="0.7" top="0.75" bottom="0.75" header="0.3" footer="0.3"/>
  <drawing r:id="rId23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2"/>
  <sheetViews>
    <sheetView workbookViewId="0">
      <pane xSplit="2" ySplit="1" topLeftCell="K17" activePane="bottomRight" state="frozen"/>
      <selection pane="topRight" activeCell="B1" sqref="B1"/>
      <selection pane="bottomLeft" activeCell="A2" sqref="A2"/>
      <selection pane="bottomRight" activeCell="P30" sqref="P30"/>
    </sheetView>
  </sheetViews>
  <sheetFormatPr defaultRowHeight="12.75" x14ac:dyDescent="0.2"/>
  <cols>
    <col min="1" max="1" width="8.83203125" style="479"/>
    <col min="2" max="2" width="11.6640625" bestFit="1" customWidth="1"/>
    <col min="3" max="3" width="29.1640625" customWidth="1"/>
    <col min="4" max="4" width="9.6640625" customWidth="1"/>
    <col min="5" max="5" width="70.6640625" customWidth="1"/>
    <col min="7" max="7" width="12.1640625" style="70" customWidth="1"/>
    <col min="12" max="12" width="23" customWidth="1"/>
    <col min="13" max="13" width="19.83203125" customWidth="1"/>
    <col min="14" max="14" width="22.6640625" customWidth="1"/>
    <col min="15" max="15" width="25" customWidth="1"/>
    <col min="16" max="16" width="28.1640625" customWidth="1"/>
    <col min="17" max="17" width="65.5" customWidth="1"/>
  </cols>
  <sheetData>
    <row r="1" spans="1:17" ht="72" x14ac:dyDescent="0.2">
      <c r="A1" s="507" t="s">
        <v>5126</v>
      </c>
      <c r="B1" s="86" t="s">
        <v>0</v>
      </c>
      <c r="C1" s="87" t="s">
        <v>1</v>
      </c>
      <c r="D1" s="87" t="s">
        <v>2</v>
      </c>
      <c r="E1" s="88" t="s">
        <v>3</v>
      </c>
      <c r="F1" s="137" t="s">
        <v>1976</v>
      </c>
      <c r="G1" s="88" t="s">
        <v>1924</v>
      </c>
      <c r="H1" s="77" t="s">
        <v>273</v>
      </c>
      <c r="I1" s="135" t="s">
        <v>1211</v>
      </c>
      <c r="J1" s="136" t="s">
        <v>1238</v>
      </c>
      <c r="K1" s="177" t="s">
        <v>1296</v>
      </c>
      <c r="L1" s="196" t="s">
        <v>3352</v>
      </c>
      <c r="M1" s="197" t="s">
        <v>2034</v>
      </c>
      <c r="N1" s="198" t="s">
        <v>2035</v>
      </c>
      <c r="O1" s="198" t="s">
        <v>2036</v>
      </c>
      <c r="P1" s="177" t="s">
        <v>1979</v>
      </c>
      <c r="Q1" s="386" t="s">
        <v>5084</v>
      </c>
    </row>
    <row r="2" spans="1:17" s="3" customFormat="1" ht="24.95" customHeight="1" x14ac:dyDescent="0.2">
      <c r="A2" s="191" t="s">
        <v>5607</v>
      </c>
      <c r="B2" s="262" t="s">
        <v>4060</v>
      </c>
      <c r="C2" s="263" t="s">
        <v>673</v>
      </c>
      <c r="D2" s="262" t="s">
        <v>474</v>
      </c>
      <c r="E2" s="125" t="s">
        <v>1404</v>
      </c>
      <c r="F2" s="191" t="s">
        <v>2002</v>
      </c>
      <c r="G2" s="330" t="str">
        <f t="shared" ref="G2:G36" si="0">LEFT(C2,1)</f>
        <v>R</v>
      </c>
      <c r="H2" s="90" t="s">
        <v>75</v>
      </c>
      <c r="I2" s="49" t="s">
        <v>1226</v>
      </c>
      <c r="J2" s="138"/>
      <c r="K2" s="189"/>
      <c r="L2" s="244" t="s">
        <v>2037</v>
      </c>
      <c r="M2" s="253" t="s">
        <v>3373</v>
      </c>
      <c r="N2" s="225" t="s">
        <v>2038</v>
      </c>
      <c r="O2" s="199" t="s">
        <v>2039</v>
      </c>
      <c r="P2" s="191" t="s">
        <v>3920</v>
      </c>
      <c r="Q2" s="3" t="s">
        <v>5083</v>
      </c>
    </row>
    <row r="3" spans="1:17" s="3" customFormat="1" ht="24.95" customHeight="1" x14ac:dyDescent="0.2">
      <c r="A3" s="191" t="s">
        <v>5614</v>
      </c>
      <c r="B3" s="262" t="s">
        <v>4153</v>
      </c>
      <c r="C3" s="263" t="s">
        <v>674</v>
      </c>
      <c r="D3" s="262" t="s">
        <v>474</v>
      </c>
      <c r="E3" s="125" t="s">
        <v>1446</v>
      </c>
      <c r="F3" s="191" t="s">
        <v>2002</v>
      </c>
      <c r="G3" s="330" t="str">
        <f t="shared" si="0"/>
        <v>R</v>
      </c>
      <c r="H3" s="90" t="s">
        <v>75</v>
      </c>
      <c r="I3" s="49" t="s">
        <v>1226</v>
      </c>
      <c r="J3" s="138"/>
      <c r="K3" s="189"/>
      <c r="L3" s="244" t="s">
        <v>2040</v>
      </c>
      <c r="M3" s="274"/>
      <c r="N3" s="229" t="s">
        <v>2038</v>
      </c>
      <c r="O3" s="203" t="s">
        <v>3922</v>
      </c>
      <c r="P3" s="191" t="s">
        <v>3921</v>
      </c>
      <c r="Q3" s="3" t="s">
        <v>5085</v>
      </c>
    </row>
    <row r="4" spans="1:17" s="3" customFormat="1" ht="24.95" customHeight="1" x14ac:dyDescent="0.2">
      <c r="A4" s="191" t="s">
        <v>5619</v>
      </c>
      <c r="B4" s="262" t="s">
        <v>4171</v>
      </c>
      <c r="C4" s="263" t="s">
        <v>675</v>
      </c>
      <c r="D4" s="262" t="s">
        <v>474</v>
      </c>
      <c r="E4" s="125" t="s">
        <v>1447</v>
      </c>
      <c r="F4" s="191" t="s">
        <v>2002</v>
      </c>
      <c r="G4" s="330" t="str">
        <f t="shared" si="0"/>
        <v>R</v>
      </c>
      <c r="H4" s="90" t="s">
        <v>75</v>
      </c>
      <c r="I4" s="138" t="s">
        <v>1222</v>
      </c>
      <c r="J4" s="148"/>
      <c r="K4" s="189"/>
      <c r="L4" s="246" t="s">
        <v>2103</v>
      </c>
      <c r="M4" s="256"/>
      <c r="N4" s="241" t="s">
        <v>3923</v>
      </c>
      <c r="O4" s="241" t="s">
        <v>2105</v>
      </c>
      <c r="P4" s="191" t="s">
        <v>3734</v>
      </c>
      <c r="Q4" s="3" t="s">
        <v>5086</v>
      </c>
    </row>
    <row r="5" spans="1:17" s="3" customFormat="1" ht="24.95" customHeight="1" x14ac:dyDescent="0.2">
      <c r="A5" s="191" t="s">
        <v>5620</v>
      </c>
      <c r="B5" s="262" t="s">
        <v>4174</v>
      </c>
      <c r="C5" s="263" t="s">
        <v>676</v>
      </c>
      <c r="D5" s="262" t="s">
        <v>474</v>
      </c>
      <c r="E5" s="125" t="s">
        <v>1451</v>
      </c>
      <c r="F5" s="191" t="s">
        <v>2002</v>
      </c>
      <c r="G5" s="330" t="str">
        <f t="shared" si="0"/>
        <v>R</v>
      </c>
      <c r="H5" s="90" t="s">
        <v>75</v>
      </c>
      <c r="I5" s="138" t="s">
        <v>1222</v>
      </c>
      <c r="J5" s="148"/>
      <c r="K5" s="20"/>
      <c r="L5" s="247" t="s">
        <v>2103</v>
      </c>
      <c r="M5" s="250"/>
      <c r="N5" s="207" t="s">
        <v>2106</v>
      </c>
      <c r="O5" s="206" t="s">
        <v>2107</v>
      </c>
      <c r="P5" s="191" t="s">
        <v>5088</v>
      </c>
      <c r="Q5" s="3" t="s">
        <v>5087</v>
      </c>
    </row>
    <row r="6" spans="1:17" s="3" customFormat="1" ht="24.95" customHeight="1" x14ac:dyDescent="0.2">
      <c r="A6" s="191" t="s">
        <v>5621</v>
      </c>
      <c r="B6" s="262" t="s">
        <v>4175</v>
      </c>
      <c r="C6" s="263" t="s">
        <v>677</v>
      </c>
      <c r="D6" s="262" t="s">
        <v>474</v>
      </c>
      <c r="E6" s="125" t="s">
        <v>1301</v>
      </c>
      <c r="F6" s="191" t="s">
        <v>2002</v>
      </c>
      <c r="G6" s="330" t="str">
        <f t="shared" si="0"/>
        <v>R</v>
      </c>
      <c r="H6" s="90" t="s">
        <v>75</v>
      </c>
      <c r="I6" s="138" t="s">
        <v>1222</v>
      </c>
      <c r="J6" s="148"/>
      <c r="K6" s="20"/>
      <c r="L6" s="247" t="s">
        <v>2103</v>
      </c>
      <c r="M6" s="258"/>
      <c r="N6" s="242" t="s">
        <v>2106</v>
      </c>
      <c r="O6" s="204" t="s">
        <v>2108</v>
      </c>
      <c r="P6" s="191" t="s">
        <v>3735</v>
      </c>
      <c r="Q6" s="3" t="s">
        <v>5089</v>
      </c>
    </row>
    <row r="7" spans="1:17" s="3" customFormat="1" ht="24.95" customHeight="1" x14ac:dyDescent="0.2">
      <c r="A7" s="191" t="s">
        <v>5610</v>
      </c>
      <c r="B7" s="262" t="s">
        <v>4176</v>
      </c>
      <c r="C7" s="263" t="s">
        <v>613</v>
      </c>
      <c r="D7" s="262" t="s">
        <v>474</v>
      </c>
      <c r="E7" s="125" t="s">
        <v>1394</v>
      </c>
      <c r="F7" s="191" t="s">
        <v>2002</v>
      </c>
      <c r="G7" s="330" t="str">
        <f t="shared" si="0"/>
        <v>I</v>
      </c>
      <c r="H7" s="90" t="s">
        <v>75</v>
      </c>
      <c r="I7" s="49" t="s">
        <v>1222</v>
      </c>
      <c r="J7" s="138"/>
      <c r="K7" s="419" t="s">
        <v>775</v>
      </c>
      <c r="L7" s="247" t="s">
        <v>2103</v>
      </c>
      <c r="M7" s="258"/>
      <c r="N7" s="276" t="s">
        <v>2109</v>
      </c>
      <c r="O7" s="229" t="s">
        <v>2110</v>
      </c>
      <c r="P7" s="144" t="s">
        <v>3736</v>
      </c>
      <c r="Q7" s="3" t="s">
        <v>5090</v>
      </c>
    </row>
    <row r="8" spans="1:17" s="3" customFormat="1" ht="24.95" customHeight="1" x14ac:dyDescent="0.2">
      <c r="A8" s="191" t="s">
        <v>5613</v>
      </c>
      <c r="B8" s="262" t="s">
        <v>4197</v>
      </c>
      <c r="C8" s="263" t="s">
        <v>670</v>
      </c>
      <c r="D8" s="262" t="s">
        <v>474</v>
      </c>
      <c r="E8" s="125" t="s">
        <v>1455</v>
      </c>
      <c r="F8" s="191" t="s">
        <v>2002</v>
      </c>
      <c r="G8" s="330" t="str">
        <f t="shared" si="0"/>
        <v>R</v>
      </c>
      <c r="H8" s="90" t="s">
        <v>75</v>
      </c>
      <c r="I8" s="138" t="s">
        <v>1228</v>
      </c>
      <c r="J8" s="148"/>
      <c r="K8" s="20"/>
      <c r="L8" s="247" t="s">
        <v>2157</v>
      </c>
      <c r="M8" s="259"/>
      <c r="N8" s="243" t="s">
        <v>2158</v>
      </c>
      <c r="O8" s="208" t="s">
        <v>2159</v>
      </c>
      <c r="P8" s="191" t="s">
        <v>3456</v>
      </c>
      <c r="Q8" s="3" t="s">
        <v>5091</v>
      </c>
    </row>
    <row r="9" spans="1:17" s="3" customFormat="1" ht="24.95" customHeight="1" x14ac:dyDescent="0.2">
      <c r="A9" s="191" t="s">
        <v>5613</v>
      </c>
      <c r="B9" s="262" t="s">
        <v>4198</v>
      </c>
      <c r="C9" s="263" t="s">
        <v>670</v>
      </c>
      <c r="D9" s="262" t="s">
        <v>474</v>
      </c>
      <c r="E9" s="125" t="s">
        <v>1456</v>
      </c>
      <c r="F9" s="191" t="s">
        <v>2002</v>
      </c>
      <c r="G9" s="330" t="str">
        <f t="shared" si="0"/>
        <v>R</v>
      </c>
      <c r="H9" s="90" t="s">
        <v>75</v>
      </c>
      <c r="I9" s="138" t="s">
        <v>1228</v>
      </c>
      <c r="J9" s="148"/>
      <c r="K9" s="20"/>
      <c r="L9" s="245" t="s">
        <v>2160</v>
      </c>
      <c r="M9" s="255"/>
      <c r="N9" s="229" t="s">
        <v>2158</v>
      </c>
      <c r="O9" s="203" t="s">
        <v>2161</v>
      </c>
      <c r="P9" s="191" t="s">
        <v>3456</v>
      </c>
      <c r="Q9" s="3" t="s">
        <v>5092</v>
      </c>
    </row>
    <row r="10" spans="1:17" s="3" customFormat="1" ht="24.95" customHeight="1" x14ac:dyDescent="0.2">
      <c r="A10" s="191" t="s">
        <v>5616</v>
      </c>
      <c r="B10" s="262" t="s">
        <v>4199</v>
      </c>
      <c r="C10" s="263" t="s">
        <v>612</v>
      </c>
      <c r="D10" s="262" t="s">
        <v>474</v>
      </c>
      <c r="E10" s="125" t="s">
        <v>1402</v>
      </c>
      <c r="F10" s="191" t="s">
        <v>2002</v>
      </c>
      <c r="G10" s="330" t="str">
        <f t="shared" si="0"/>
        <v>I</v>
      </c>
      <c r="H10" s="90" t="s">
        <v>75</v>
      </c>
      <c r="I10" s="49" t="s">
        <v>1228</v>
      </c>
      <c r="J10" s="138"/>
      <c r="K10" s="419" t="s">
        <v>779</v>
      </c>
      <c r="L10" s="245" t="s">
        <v>2160</v>
      </c>
      <c r="M10" s="255"/>
      <c r="N10" s="229" t="s">
        <v>2162</v>
      </c>
      <c r="O10" s="203" t="s">
        <v>2163</v>
      </c>
      <c r="P10" s="191" t="s">
        <v>5094</v>
      </c>
      <c r="Q10" s="191" t="s">
        <v>5095</v>
      </c>
    </row>
    <row r="11" spans="1:17" s="3" customFormat="1" ht="24.95" customHeight="1" x14ac:dyDescent="0.2">
      <c r="A11" s="191" t="s">
        <v>5616</v>
      </c>
      <c r="B11" s="262" t="s">
        <v>4200</v>
      </c>
      <c r="C11" s="263" t="s">
        <v>612</v>
      </c>
      <c r="D11" s="262" t="s">
        <v>595</v>
      </c>
      <c r="E11" s="125" t="s">
        <v>1403</v>
      </c>
      <c r="F11" s="191" t="s">
        <v>2002</v>
      </c>
      <c r="G11" s="330" t="str">
        <f t="shared" si="0"/>
        <v>I</v>
      </c>
      <c r="H11" s="90" t="s">
        <v>75</v>
      </c>
      <c r="I11" s="49" t="s">
        <v>1228</v>
      </c>
      <c r="J11" s="138"/>
      <c r="K11" s="419" t="s">
        <v>779</v>
      </c>
      <c r="L11" s="248" t="s">
        <v>2164</v>
      </c>
      <c r="M11" s="248" t="s">
        <v>2165</v>
      </c>
      <c r="N11" s="203" t="s">
        <v>2166</v>
      </c>
      <c r="O11" s="229" t="s">
        <v>2167</v>
      </c>
      <c r="P11" s="189" t="s">
        <v>1991</v>
      </c>
      <c r="Q11" s="189" t="s">
        <v>5096</v>
      </c>
    </row>
    <row r="12" spans="1:17" s="3" customFormat="1" ht="24.95" customHeight="1" x14ac:dyDescent="0.2">
      <c r="A12" s="191" t="s">
        <v>5613</v>
      </c>
      <c r="B12" s="262" t="s">
        <v>4201</v>
      </c>
      <c r="C12" s="263" t="s">
        <v>670</v>
      </c>
      <c r="D12" s="262" t="s">
        <v>474</v>
      </c>
      <c r="E12" s="125" t="s">
        <v>601</v>
      </c>
      <c r="F12" s="191" t="s">
        <v>2002</v>
      </c>
      <c r="G12" s="330" t="str">
        <f t="shared" si="0"/>
        <v>R</v>
      </c>
      <c r="H12" s="90" t="s">
        <v>75</v>
      </c>
      <c r="I12" s="138" t="s">
        <v>1228</v>
      </c>
      <c r="J12" s="148"/>
      <c r="K12" s="20"/>
      <c r="L12" s="248" t="s">
        <v>2168</v>
      </c>
      <c r="M12" s="248" t="s">
        <v>2169</v>
      </c>
      <c r="N12" s="229" t="s">
        <v>2170</v>
      </c>
      <c r="O12" s="229" t="s">
        <v>2171</v>
      </c>
      <c r="P12" s="191" t="s">
        <v>5100</v>
      </c>
      <c r="Q12" s="191" t="s">
        <v>5099</v>
      </c>
    </row>
    <row r="13" spans="1:17" s="3" customFormat="1" ht="24.95" customHeight="1" x14ac:dyDescent="0.2">
      <c r="A13" s="191" t="s">
        <v>5613</v>
      </c>
      <c r="B13" s="262" t="s">
        <v>4219</v>
      </c>
      <c r="C13" s="263" t="s">
        <v>670</v>
      </c>
      <c r="D13" s="262" t="s">
        <v>474</v>
      </c>
      <c r="E13" s="125" t="s">
        <v>1457</v>
      </c>
      <c r="F13" s="191" t="s">
        <v>2002</v>
      </c>
      <c r="G13" s="330" t="str">
        <f t="shared" si="0"/>
        <v>R</v>
      </c>
      <c r="H13" s="90" t="s">
        <v>75</v>
      </c>
      <c r="I13" s="138" t="s">
        <v>1225</v>
      </c>
      <c r="J13" s="148"/>
      <c r="K13" s="189"/>
      <c r="L13" s="249" t="s">
        <v>2203</v>
      </c>
      <c r="M13" s="250"/>
      <c r="N13" s="211" t="s">
        <v>2204</v>
      </c>
      <c r="O13" s="211" t="s">
        <v>3908</v>
      </c>
      <c r="P13" s="332" t="s">
        <v>4042</v>
      </c>
      <c r="Q13" s="191" t="s">
        <v>5101</v>
      </c>
    </row>
    <row r="14" spans="1:17" s="3" customFormat="1" ht="24.95" customHeight="1" x14ac:dyDescent="0.2">
      <c r="A14" s="191" t="s">
        <v>5622</v>
      </c>
      <c r="B14" s="262" t="s">
        <v>4221</v>
      </c>
      <c r="C14" s="263" t="s">
        <v>672</v>
      </c>
      <c r="D14" s="262" t="s">
        <v>474</v>
      </c>
      <c r="E14" s="125" t="s">
        <v>1405</v>
      </c>
      <c r="F14" s="191" t="s">
        <v>2002</v>
      </c>
      <c r="G14" s="330" t="str">
        <f t="shared" si="0"/>
        <v>R</v>
      </c>
      <c r="H14" s="90" t="s">
        <v>75</v>
      </c>
      <c r="I14" s="138" t="s">
        <v>1974</v>
      </c>
      <c r="J14" s="148"/>
      <c r="K14" s="20"/>
      <c r="L14" s="249" t="s">
        <v>2111</v>
      </c>
      <c r="M14" s="252" t="s">
        <v>2206</v>
      </c>
      <c r="N14" s="211" t="s">
        <v>2207</v>
      </c>
      <c r="O14" s="211" t="s">
        <v>2208</v>
      </c>
      <c r="P14" s="189" t="s">
        <v>5102</v>
      </c>
      <c r="Q14" s="3" t="s">
        <v>5103</v>
      </c>
    </row>
    <row r="15" spans="1:17" s="3" customFormat="1" ht="24.95" customHeight="1" x14ac:dyDescent="0.2">
      <c r="A15" s="191" t="s">
        <v>5622</v>
      </c>
      <c r="B15" s="262" t="s">
        <v>4223</v>
      </c>
      <c r="C15" s="263" t="s">
        <v>672</v>
      </c>
      <c r="D15" s="262" t="s">
        <v>474</v>
      </c>
      <c r="E15" s="125" t="s">
        <v>1406</v>
      </c>
      <c r="F15" s="191" t="s">
        <v>2002</v>
      </c>
      <c r="G15" s="330" t="str">
        <f t="shared" si="0"/>
        <v>R</v>
      </c>
      <c r="H15" s="90" t="s">
        <v>75</v>
      </c>
      <c r="I15" s="138" t="s">
        <v>1974</v>
      </c>
      <c r="J15" s="148"/>
      <c r="K15" s="20"/>
      <c r="L15" s="252" t="s">
        <v>3914</v>
      </c>
      <c r="M15" s="252" t="s">
        <v>3915</v>
      </c>
      <c r="N15" s="213" t="s">
        <v>2213</v>
      </c>
      <c r="O15" s="211" t="s">
        <v>2214</v>
      </c>
      <c r="P15" s="189" t="s">
        <v>4043</v>
      </c>
      <c r="Q15" s="191" t="s">
        <v>5104</v>
      </c>
    </row>
    <row r="16" spans="1:17" s="3" customFormat="1" ht="24.95" customHeight="1" x14ac:dyDescent="0.2">
      <c r="A16" s="191" t="s">
        <v>5625</v>
      </c>
      <c r="B16" s="262" t="s">
        <v>4062</v>
      </c>
      <c r="C16" s="263" t="s">
        <v>678</v>
      </c>
      <c r="D16" s="262" t="s">
        <v>474</v>
      </c>
      <c r="E16" s="125" t="s">
        <v>1432</v>
      </c>
      <c r="F16" s="191" t="s">
        <v>2002</v>
      </c>
      <c r="G16" s="330" t="str">
        <f t="shared" si="0"/>
        <v>R</v>
      </c>
      <c r="H16" s="90" t="s">
        <v>75</v>
      </c>
      <c r="I16" s="138" t="s">
        <v>1225</v>
      </c>
      <c r="J16" s="148"/>
      <c r="K16" s="20"/>
      <c r="L16" s="256" t="s">
        <v>2268</v>
      </c>
      <c r="M16" s="275" t="s">
        <v>2269</v>
      </c>
      <c r="N16" s="331" t="s">
        <v>3907</v>
      </c>
      <c r="O16" s="267" t="s">
        <v>2271</v>
      </c>
      <c r="P16" s="191" t="s">
        <v>3911</v>
      </c>
      <c r="Q16" s="191" t="s">
        <v>5105</v>
      </c>
    </row>
    <row r="17" spans="1:17" s="3" customFormat="1" ht="24.95" customHeight="1" x14ac:dyDescent="0.2">
      <c r="A17" s="191" t="s">
        <v>5624</v>
      </c>
      <c r="B17" s="262" t="s">
        <v>4064</v>
      </c>
      <c r="C17" s="263" t="s">
        <v>679</v>
      </c>
      <c r="D17" s="262" t="s">
        <v>474</v>
      </c>
      <c r="E17" s="125" t="s">
        <v>1430</v>
      </c>
      <c r="F17" s="191" t="s">
        <v>2002</v>
      </c>
      <c r="G17" s="330" t="str">
        <f t="shared" si="0"/>
        <v>R</v>
      </c>
      <c r="H17" s="90" t="s">
        <v>75</v>
      </c>
      <c r="I17" s="138" t="s">
        <v>1225</v>
      </c>
      <c r="J17" s="148"/>
      <c r="K17" s="20"/>
      <c r="L17" s="248" t="s">
        <v>2272</v>
      </c>
      <c r="M17" s="255"/>
      <c r="N17" s="218" t="s">
        <v>2273</v>
      </c>
      <c r="O17" s="228" t="s">
        <v>2274</v>
      </c>
      <c r="P17" s="189" t="s">
        <v>3910</v>
      </c>
      <c r="Q17" s="3" t="s">
        <v>5106</v>
      </c>
    </row>
    <row r="18" spans="1:17" s="3" customFormat="1" ht="24.95" customHeight="1" x14ac:dyDescent="0.2">
      <c r="A18" s="191" t="s">
        <v>5628</v>
      </c>
      <c r="B18" s="262" t="s">
        <v>4254</v>
      </c>
      <c r="C18" s="263" t="s">
        <v>622</v>
      </c>
      <c r="D18" s="262" t="s">
        <v>474</v>
      </c>
      <c r="E18" s="125" t="s">
        <v>545</v>
      </c>
      <c r="F18" s="191" t="s">
        <v>2002</v>
      </c>
      <c r="G18" s="330" t="str">
        <f t="shared" si="0"/>
        <v>I</v>
      </c>
      <c r="H18" s="90" t="s">
        <v>75</v>
      </c>
      <c r="I18" s="49" t="s">
        <v>1216</v>
      </c>
      <c r="J18" s="138"/>
      <c r="K18" s="189" t="s">
        <v>783</v>
      </c>
      <c r="L18" s="249" t="s">
        <v>2326</v>
      </c>
      <c r="M18" s="250"/>
      <c r="N18" s="209" t="s">
        <v>2327</v>
      </c>
      <c r="O18" s="209" t="s">
        <v>3737</v>
      </c>
      <c r="P18" s="191" t="s">
        <v>3738</v>
      </c>
      <c r="Q18" s="191" t="s">
        <v>5107</v>
      </c>
    </row>
    <row r="19" spans="1:17" s="3" customFormat="1" ht="24.95" customHeight="1" x14ac:dyDescent="0.2">
      <c r="A19" s="191" t="s">
        <v>5648</v>
      </c>
      <c r="B19" s="262" t="s">
        <v>1507</v>
      </c>
      <c r="C19" s="262" t="s">
        <v>638</v>
      </c>
      <c r="D19" s="262" t="s">
        <v>474</v>
      </c>
      <c r="E19" s="125" t="s">
        <v>250</v>
      </c>
      <c r="F19" s="191" t="s">
        <v>2002</v>
      </c>
      <c r="G19" s="330" t="str">
        <f t="shared" si="0"/>
        <v>I</v>
      </c>
      <c r="H19" s="90" t="s">
        <v>108</v>
      </c>
      <c r="I19" s="49" t="s">
        <v>1224</v>
      </c>
      <c r="J19" s="138"/>
      <c r="K19" s="189" t="s">
        <v>782</v>
      </c>
      <c r="L19" s="251" t="s">
        <v>2866</v>
      </c>
      <c r="M19" s="251"/>
      <c r="N19" s="209" t="s">
        <v>2867</v>
      </c>
      <c r="O19" s="209" t="s">
        <v>2868</v>
      </c>
      <c r="P19" s="191" t="s">
        <v>3457</v>
      </c>
      <c r="Q19" s="191" t="s">
        <v>5108</v>
      </c>
    </row>
    <row r="20" spans="1:17" s="3" customFormat="1" ht="24.95" customHeight="1" x14ac:dyDescent="0.2">
      <c r="A20" s="191" t="s">
        <v>5648</v>
      </c>
      <c r="B20" s="262" t="s">
        <v>1509</v>
      </c>
      <c r="C20" s="262" t="s">
        <v>638</v>
      </c>
      <c r="D20" s="262" t="s">
        <v>595</v>
      </c>
      <c r="E20" s="125" t="s">
        <v>1510</v>
      </c>
      <c r="F20" s="191" t="s">
        <v>2002</v>
      </c>
      <c r="G20" s="330" t="str">
        <f t="shared" si="0"/>
        <v>I</v>
      </c>
      <c r="H20" s="90" t="s">
        <v>108</v>
      </c>
      <c r="I20" s="49" t="s">
        <v>1224</v>
      </c>
      <c r="J20" s="138"/>
      <c r="K20" s="189" t="s">
        <v>782</v>
      </c>
      <c r="L20" s="247" t="s">
        <v>2869</v>
      </c>
      <c r="M20" s="251"/>
      <c r="N20" s="208" t="s">
        <v>3924</v>
      </c>
      <c r="O20" s="207" t="s">
        <v>2871</v>
      </c>
      <c r="P20" s="332" t="s">
        <v>3925</v>
      </c>
      <c r="Q20" s="189" t="s">
        <v>5109</v>
      </c>
    </row>
    <row r="21" spans="1:17" s="3" customFormat="1" ht="24.95" customHeight="1" x14ac:dyDescent="0.2">
      <c r="A21" s="191" t="s">
        <v>5666</v>
      </c>
      <c r="B21" s="262" t="s">
        <v>1545</v>
      </c>
      <c r="C21" s="262" t="s">
        <v>5068</v>
      </c>
      <c r="D21" s="262" t="s">
        <v>474</v>
      </c>
      <c r="E21" s="125" t="s">
        <v>1546</v>
      </c>
      <c r="F21" s="191" t="s">
        <v>2002</v>
      </c>
      <c r="G21" s="330" t="str">
        <f>LEFT(C21,1)</f>
        <v>I</v>
      </c>
      <c r="H21" s="90" t="s">
        <v>75</v>
      </c>
      <c r="I21" s="49" t="s">
        <v>1223</v>
      </c>
      <c r="J21" s="138"/>
      <c r="K21" s="189" t="s">
        <v>787</v>
      </c>
      <c r="L21" s="249" t="s">
        <v>2378</v>
      </c>
      <c r="M21" s="250"/>
      <c r="N21" s="209" t="s">
        <v>2379</v>
      </c>
      <c r="O21" s="209" t="s">
        <v>2380</v>
      </c>
      <c r="P21" s="189" t="s">
        <v>4039</v>
      </c>
      <c r="Q21" s="191" t="s">
        <v>5110</v>
      </c>
    </row>
    <row r="22" spans="1:17" s="3" customFormat="1" ht="24.95" customHeight="1" x14ac:dyDescent="0.2">
      <c r="A22" s="191" t="s">
        <v>5667</v>
      </c>
      <c r="B22" s="262" t="s">
        <v>1549</v>
      </c>
      <c r="C22" s="262" t="s">
        <v>294</v>
      </c>
      <c r="D22" s="262" t="s">
        <v>474</v>
      </c>
      <c r="E22" s="125" t="s">
        <v>1631</v>
      </c>
      <c r="F22" s="191" t="s">
        <v>2002</v>
      </c>
      <c r="G22" s="330" t="str">
        <f t="shared" si="0"/>
        <v>I</v>
      </c>
      <c r="H22" s="93" t="s">
        <v>108</v>
      </c>
      <c r="I22" s="49" t="s">
        <v>1223</v>
      </c>
      <c r="J22" s="138"/>
      <c r="K22" s="189" t="s">
        <v>786</v>
      </c>
      <c r="L22" s="247" t="s">
        <v>2378</v>
      </c>
      <c r="M22" s="251"/>
      <c r="N22" s="209" t="s">
        <v>3733</v>
      </c>
      <c r="O22" s="209" t="s">
        <v>2908</v>
      </c>
      <c r="P22" s="189" t="s">
        <v>5111</v>
      </c>
      <c r="Q22" s="191" t="s">
        <v>5112</v>
      </c>
    </row>
    <row r="23" spans="1:17" s="3" customFormat="1" ht="24.95" customHeight="1" x14ac:dyDescent="0.2">
      <c r="A23" s="191" t="s">
        <v>5667</v>
      </c>
      <c r="B23" s="262" t="s">
        <v>1551</v>
      </c>
      <c r="C23" s="262" t="s">
        <v>294</v>
      </c>
      <c r="D23" s="262" t="s">
        <v>474</v>
      </c>
      <c r="E23" s="125" t="s">
        <v>1552</v>
      </c>
      <c r="F23" s="191" t="s">
        <v>2002</v>
      </c>
      <c r="G23" s="330" t="str">
        <f t="shared" si="0"/>
        <v>I</v>
      </c>
      <c r="H23" s="93" t="s">
        <v>108</v>
      </c>
      <c r="I23" s="49" t="s">
        <v>1223</v>
      </c>
      <c r="J23" s="138"/>
      <c r="K23" s="189" t="s">
        <v>786</v>
      </c>
      <c r="L23" s="247" t="s">
        <v>2378</v>
      </c>
      <c r="M23" s="250" t="s">
        <v>2909</v>
      </c>
      <c r="N23" s="209" t="s">
        <v>2910</v>
      </c>
      <c r="O23" s="209" t="s">
        <v>2911</v>
      </c>
      <c r="P23" s="191" t="s">
        <v>3728</v>
      </c>
      <c r="Q23" s="189" t="s">
        <v>5113</v>
      </c>
    </row>
    <row r="24" spans="1:17" s="3" customFormat="1" ht="24.95" customHeight="1" x14ac:dyDescent="0.2">
      <c r="A24" s="191" t="s">
        <v>5667</v>
      </c>
      <c r="B24" s="262" t="s">
        <v>1554</v>
      </c>
      <c r="C24" s="262" t="s">
        <v>294</v>
      </c>
      <c r="D24" s="262" t="s">
        <v>474</v>
      </c>
      <c r="E24" s="125" t="s">
        <v>1632</v>
      </c>
      <c r="F24" s="191" t="s">
        <v>2002</v>
      </c>
      <c r="G24" s="330" t="str">
        <f t="shared" si="0"/>
        <v>I</v>
      </c>
      <c r="H24" s="93" t="s">
        <v>108</v>
      </c>
      <c r="I24" s="49" t="s">
        <v>1223</v>
      </c>
      <c r="J24" s="138"/>
      <c r="K24" s="189" t="s">
        <v>786</v>
      </c>
      <c r="L24" s="247" t="s">
        <v>2378</v>
      </c>
      <c r="M24" s="247" t="s">
        <v>2912</v>
      </c>
      <c r="N24" s="207" t="s">
        <v>2913</v>
      </c>
      <c r="O24" s="208" t="s">
        <v>5115</v>
      </c>
      <c r="P24" s="191" t="s">
        <v>5114</v>
      </c>
      <c r="Q24" s="191" t="s">
        <v>5116</v>
      </c>
    </row>
    <row r="25" spans="1:17" s="3" customFormat="1" ht="24.95" customHeight="1" x14ac:dyDescent="0.2">
      <c r="A25" s="191" t="s">
        <v>5667</v>
      </c>
      <c r="B25" s="262" t="s">
        <v>1555</v>
      </c>
      <c r="C25" s="262" t="s">
        <v>294</v>
      </c>
      <c r="D25" s="262" t="s">
        <v>474</v>
      </c>
      <c r="E25" s="125" t="s">
        <v>1633</v>
      </c>
      <c r="F25" s="191" t="s">
        <v>2002</v>
      </c>
      <c r="G25" s="330" t="str">
        <f t="shared" si="0"/>
        <v>I</v>
      </c>
      <c r="H25" s="93" t="s">
        <v>108</v>
      </c>
      <c r="I25" s="49" t="s">
        <v>1223</v>
      </c>
      <c r="J25" s="138"/>
      <c r="K25" s="189" t="s">
        <v>786</v>
      </c>
      <c r="L25" s="247" t="s">
        <v>2378</v>
      </c>
      <c r="M25" s="250" t="s">
        <v>2915</v>
      </c>
      <c r="N25" s="209" t="s">
        <v>2916</v>
      </c>
      <c r="O25" s="209" t="s">
        <v>2917</v>
      </c>
      <c r="P25" s="189" t="s">
        <v>5119</v>
      </c>
      <c r="Q25" s="191" t="s">
        <v>5120</v>
      </c>
    </row>
    <row r="26" spans="1:17" s="3" customFormat="1" ht="24.95" customHeight="1" x14ac:dyDescent="0.2">
      <c r="A26" s="191" t="s">
        <v>5667</v>
      </c>
      <c r="B26" s="262" t="s">
        <v>1557</v>
      </c>
      <c r="C26" s="262" t="s">
        <v>294</v>
      </c>
      <c r="D26" s="262" t="s">
        <v>474</v>
      </c>
      <c r="E26" s="125" t="s">
        <v>1558</v>
      </c>
      <c r="F26" s="191" t="s">
        <v>2002</v>
      </c>
      <c r="G26" s="330" t="str">
        <f t="shared" si="0"/>
        <v>I</v>
      </c>
      <c r="H26" s="93" t="s">
        <v>108</v>
      </c>
      <c r="I26" s="49" t="s">
        <v>1223</v>
      </c>
      <c r="J26" s="138"/>
      <c r="K26" s="189" t="s">
        <v>786</v>
      </c>
      <c r="L26" s="247" t="s">
        <v>2378</v>
      </c>
      <c r="M26" s="250" t="s">
        <v>2918</v>
      </c>
      <c r="N26" s="209" t="s">
        <v>2919</v>
      </c>
      <c r="O26" s="209" t="s">
        <v>2920</v>
      </c>
      <c r="P26" s="189" t="s">
        <v>5122</v>
      </c>
      <c r="Q26" s="189" t="s">
        <v>5121</v>
      </c>
    </row>
    <row r="27" spans="1:17" s="3" customFormat="1" ht="24.95" customHeight="1" x14ac:dyDescent="0.2">
      <c r="A27" s="191" t="s">
        <v>5655</v>
      </c>
      <c r="B27" s="262" t="s">
        <v>4272</v>
      </c>
      <c r="C27" s="263" t="s">
        <v>667</v>
      </c>
      <c r="D27" s="262" t="s">
        <v>474</v>
      </c>
      <c r="E27" s="125" t="s">
        <v>326</v>
      </c>
      <c r="F27" s="191" t="s">
        <v>2002</v>
      </c>
      <c r="G27" s="330" t="str">
        <f t="shared" si="0"/>
        <v>I</v>
      </c>
      <c r="H27" s="93" t="s">
        <v>108</v>
      </c>
      <c r="I27" s="33" t="s">
        <v>1213</v>
      </c>
      <c r="J27" s="138"/>
      <c r="K27" s="189" t="s">
        <v>796</v>
      </c>
      <c r="L27" s="250" t="s">
        <v>2952</v>
      </c>
      <c r="M27" s="250" t="s">
        <v>2953</v>
      </c>
      <c r="N27" s="209" t="s">
        <v>2954</v>
      </c>
      <c r="O27" s="209" t="s">
        <v>2955</v>
      </c>
      <c r="P27" s="189" t="s">
        <v>3724</v>
      </c>
      <c r="Q27" s="191" t="s">
        <v>6024</v>
      </c>
    </row>
    <row r="28" spans="1:17" s="3" customFormat="1" ht="24.95" customHeight="1" x14ac:dyDescent="0.2">
      <c r="A28" s="191" t="s">
        <v>5706</v>
      </c>
      <c r="B28" s="262" t="s">
        <v>4381</v>
      </c>
      <c r="C28" s="262" t="s">
        <v>736</v>
      </c>
      <c r="D28" s="262" t="s">
        <v>474</v>
      </c>
      <c r="E28" s="125" t="s">
        <v>1656</v>
      </c>
      <c r="F28" s="191" t="s">
        <v>2002</v>
      </c>
      <c r="G28" s="330" t="str">
        <f>LEFT(C28,1)</f>
        <v>R</v>
      </c>
      <c r="H28" s="93" t="s">
        <v>75</v>
      </c>
      <c r="I28" s="138" t="s">
        <v>1213</v>
      </c>
      <c r="J28" s="148"/>
      <c r="K28" s="189"/>
      <c r="L28" s="249" t="s">
        <v>2372</v>
      </c>
      <c r="M28" s="250"/>
      <c r="N28" s="213" t="s">
        <v>2437</v>
      </c>
      <c r="O28" s="209" t="s">
        <v>2438</v>
      </c>
      <c r="P28" s="191" t="s">
        <v>6028</v>
      </c>
      <c r="Q28" s="191" t="s">
        <v>6029</v>
      </c>
    </row>
    <row r="29" spans="1:17" s="3" customFormat="1" ht="24.95" customHeight="1" x14ac:dyDescent="0.2">
      <c r="A29" s="191" t="s">
        <v>5709</v>
      </c>
      <c r="B29" s="262" t="s">
        <v>4351</v>
      </c>
      <c r="C29" s="263" t="s">
        <v>680</v>
      </c>
      <c r="D29" s="262" t="s">
        <v>474</v>
      </c>
      <c r="E29" s="125" t="s">
        <v>1659</v>
      </c>
      <c r="F29" s="191" t="s">
        <v>2002</v>
      </c>
      <c r="G29" s="330" t="str">
        <f t="shared" si="0"/>
        <v>R</v>
      </c>
      <c r="H29" s="93" t="s">
        <v>75</v>
      </c>
      <c r="I29" s="138" t="s">
        <v>1212</v>
      </c>
      <c r="J29" s="148"/>
      <c r="K29" s="189"/>
      <c r="L29" s="249" t="s">
        <v>2467</v>
      </c>
      <c r="M29" s="250"/>
      <c r="N29" s="209" t="s">
        <v>2516</v>
      </c>
      <c r="O29" s="209" t="s">
        <v>2517</v>
      </c>
      <c r="P29" s="191" t="s">
        <v>3714</v>
      </c>
      <c r="Q29" s="191" t="s">
        <v>6030</v>
      </c>
    </row>
    <row r="30" spans="1:17" s="3" customFormat="1" ht="24.95" customHeight="1" x14ac:dyDescent="0.2">
      <c r="A30" s="191" t="s">
        <v>5703</v>
      </c>
      <c r="B30" s="262" t="s">
        <v>4359</v>
      </c>
      <c r="C30" s="262" t="s">
        <v>734</v>
      </c>
      <c r="D30" s="262" t="s">
        <v>474</v>
      </c>
      <c r="E30" s="125" t="s">
        <v>357</v>
      </c>
      <c r="F30" s="191" t="s">
        <v>2002</v>
      </c>
      <c r="G30" s="330" t="str">
        <f t="shared" si="0"/>
        <v>I</v>
      </c>
      <c r="H30" s="93" t="s">
        <v>75</v>
      </c>
      <c r="I30" s="49" t="s">
        <v>1212</v>
      </c>
      <c r="J30" s="139" t="s">
        <v>1203</v>
      </c>
      <c r="K30" s="189" t="s">
        <v>797</v>
      </c>
      <c r="L30" s="249" t="s">
        <v>2467</v>
      </c>
      <c r="M30" s="250"/>
      <c r="N30" s="213" t="s">
        <v>2523</v>
      </c>
      <c r="O30" s="209" t="s">
        <v>2524</v>
      </c>
      <c r="P30" s="189" t="s">
        <v>3719</v>
      </c>
      <c r="Q30" s="3" t="s">
        <v>6031</v>
      </c>
    </row>
    <row r="31" spans="1:17" s="3" customFormat="1" ht="24.95" customHeight="1" x14ac:dyDescent="0.2">
      <c r="A31" s="191" t="s">
        <v>5712</v>
      </c>
      <c r="B31" s="262" t="s">
        <v>4385</v>
      </c>
      <c r="C31" s="262" t="s">
        <v>651</v>
      </c>
      <c r="D31" s="262" t="s">
        <v>474</v>
      </c>
      <c r="E31" s="125" t="s">
        <v>1707</v>
      </c>
      <c r="F31" s="191" t="s">
        <v>2002</v>
      </c>
      <c r="G31" s="330" t="str">
        <f t="shared" si="0"/>
        <v>I</v>
      </c>
      <c r="H31" s="93" t="s">
        <v>75</v>
      </c>
      <c r="I31" s="33" t="s">
        <v>1213</v>
      </c>
      <c r="J31" s="138"/>
      <c r="K31" s="189" t="s">
        <v>811</v>
      </c>
      <c r="L31" s="252" t="s">
        <v>2531</v>
      </c>
      <c r="M31" s="250" t="s">
        <v>2532</v>
      </c>
      <c r="N31" s="209" t="s">
        <v>2533</v>
      </c>
      <c r="O31" s="209" t="s">
        <v>3725</v>
      </c>
      <c r="P31" s="191" t="s">
        <v>3726</v>
      </c>
      <c r="Q31" s="191" t="s">
        <v>6032</v>
      </c>
    </row>
    <row r="32" spans="1:17" s="3" customFormat="1" ht="24.95" customHeight="1" x14ac:dyDescent="0.2">
      <c r="A32" s="191" t="s">
        <v>5735</v>
      </c>
      <c r="B32" s="262" t="s">
        <v>4423</v>
      </c>
      <c r="C32" s="262" t="s">
        <v>370</v>
      </c>
      <c r="D32" s="262" t="s">
        <v>474</v>
      </c>
      <c r="E32" s="125" t="s">
        <v>371</v>
      </c>
      <c r="F32" s="191" t="s">
        <v>2002</v>
      </c>
      <c r="G32" s="330" t="str">
        <f>LEFT(C32,1)</f>
        <v>R</v>
      </c>
      <c r="H32" s="93" t="s">
        <v>75</v>
      </c>
      <c r="I32" s="33" t="s">
        <v>1213</v>
      </c>
      <c r="J32" s="138"/>
      <c r="K32" s="189"/>
      <c r="L32" s="249" t="s">
        <v>2372</v>
      </c>
      <c r="M32" s="252" t="s">
        <v>2549</v>
      </c>
      <c r="N32" s="211" t="s">
        <v>2550</v>
      </c>
      <c r="O32" s="211" t="s">
        <v>2551</v>
      </c>
      <c r="P32" s="191" t="s">
        <v>3728</v>
      </c>
      <c r="Q32" s="189" t="s">
        <v>6033</v>
      </c>
    </row>
    <row r="33" spans="1:17" s="3" customFormat="1" ht="24.95" customHeight="1" x14ac:dyDescent="0.2">
      <c r="A33" s="191" t="s">
        <v>5732</v>
      </c>
      <c r="B33" s="262" t="s">
        <v>4433</v>
      </c>
      <c r="C33" s="263" t="s">
        <v>1291</v>
      </c>
      <c r="D33" s="262" t="s">
        <v>474</v>
      </c>
      <c r="E33" s="125" t="s">
        <v>1739</v>
      </c>
      <c r="F33" s="191" t="s">
        <v>2002</v>
      </c>
      <c r="G33" s="330" t="str">
        <f>LEFT(C33,1)</f>
        <v>R</v>
      </c>
      <c r="H33" s="93" t="s">
        <v>108</v>
      </c>
      <c r="I33" s="33" t="s">
        <v>1213</v>
      </c>
      <c r="J33" s="138"/>
      <c r="K33" s="189"/>
      <c r="L33" s="247" t="s">
        <v>2372</v>
      </c>
      <c r="M33" s="251"/>
      <c r="N33" s="207" t="s">
        <v>2038</v>
      </c>
      <c r="O33" s="207" t="s">
        <v>3039</v>
      </c>
      <c r="P33" s="189" t="s">
        <v>4041</v>
      </c>
      <c r="Q33" s="191" t="s">
        <v>6034</v>
      </c>
    </row>
    <row r="34" spans="1:17" s="3" customFormat="1" ht="24.95" customHeight="1" x14ac:dyDescent="0.2">
      <c r="A34" s="191" t="s">
        <v>5714</v>
      </c>
      <c r="B34" s="262" t="s">
        <v>4435</v>
      </c>
      <c r="C34" s="262" t="s">
        <v>765</v>
      </c>
      <c r="D34" s="262" t="s">
        <v>474</v>
      </c>
      <c r="E34" s="125" t="s">
        <v>1713</v>
      </c>
      <c r="F34" s="191" t="s">
        <v>2002</v>
      </c>
      <c r="G34" s="330" t="str">
        <f>LEFT(C34,1)</f>
        <v>I</v>
      </c>
      <c r="H34" s="93" t="s">
        <v>108</v>
      </c>
      <c r="I34" s="33" t="s">
        <v>1213</v>
      </c>
      <c r="J34" s="138"/>
      <c r="K34" s="189" t="s">
        <v>871</v>
      </c>
      <c r="L34" s="247" t="s">
        <v>2372</v>
      </c>
      <c r="M34" s="251"/>
      <c r="N34" s="209" t="s">
        <v>3040</v>
      </c>
      <c r="O34" s="209" t="s">
        <v>3041</v>
      </c>
      <c r="P34" s="189" t="s">
        <v>3729</v>
      </c>
      <c r="Q34" s="191" t="s">
        <v>6035</v>
      </c>
    </row>
    <row r="35" spans="1:17" s="3" customFormat="1" ht="24.95" customHeight="1" x14ac:dyDescent="0.2">
      <c r="A35" s="191" t="s">
        <v>6369</v>
      </c>
      <c r="B35" s="262" t="s">
        <v>4400</v>
      </c>
      <c r="C35" s="262" t="s">
        <v>741</v>
      </c>
      <c r="D35" s="262" t="s">
        <v>474</v>
      </c>
      <c r="E35" s="125" t="s">
        <v>385</v>
      </c>
      <c r="F35" s="191" t="s">
        <v>2002</v>
      </c>
      <c r="G35" s="330" t="str">
        <f t="shared" si="0"/>
        <v>I</v>
      </c>
      <c r="H35" s="93" t="s">
        <v>108</v>
      </c>
      <c r="I35" s="49" t="s">
        <v>1233</v>
      </c>
      <c r="J35" s="138"/>
      <c r="K35" s="189"/>
      <c r="L35" s="484" t="s">
        <v>3559</v>
      </c>
      <c r="M35" s="251"/>
      <c r="N35" s="209" t="s">
        <v>3051</v>
      </c>
      <c r="O35" s="209" t="s">
        <v>3052</v>
      </c>
      <c r="P35" s="191" t="s">
        <v>3917</v>
      </c>
      <c r="Q35" s="3" t="s">
        <v>6036</v>
      </c>
    </row>
    <row r="36" spans="1:17" s="3" customFormat="1" ht="24.95" customHeight="1" x14ac:dyDescent="0.2">
      <c r="A36" s="191" t="s">
        <v>5721</v>
      </c>
      <c r="B36" s="262" t="s">
        <v>4407</v>
      </c>
      <c r="C36" s="262" t="s">
        <v>639</v>
      </c>
      <c r="D36" s="262" t="s">
        <v>474</v>
      </c>
      <c r="E36" s="125" t="s">
        <v>1721</v>
      </c>
      <c r="F36" s="191" t="s">
        <v>2002</v>
      </c>
      <c r="G36" s="330" t="str">
        <f t="shared" si="0"/>
        <v>I</v>
      </c>
      <c r="H36" s="93" t="s">
        <v>108</v>
      </c>
      <c r="I36" s="33" t="s">
        <v>1213</v>
      </c>
      <c r="J36" s="138"/>
      <c r="K36" s="189" t="s">
        <v>819</v>
      </c>
      <c r="L36" s="247" t="s">
        <v>2372</v>
      </c>
      <c r="M36" s="251"/>
      <c r="N36" s="209" t="s">
        <v>3068</v>
      </c>
      <c r="O36" s="209" t="s">
        <v>3069</v>
      </c>
      <c r="P36" s="189" t="s">
        <v>3727</v>
      </c>
      <c r="Q36" s="3" t="s">
        <v>6037</v>
      </c>
    </row>
    <row r="37" spans="1:17" s="3" customFormat="1" ht="24.95" customHeight="1" x14ac:dyDescent="0.2">
      <c r="A37" s="191" t="s">
        <v>5733</v>
      </c>
      <c r="B37" s="262" t="s">
        <v>4437</v>
      </c>
      <c r="C37" s="262" t="s">
        <v>748</v>
      </c>
      <c r="D37" s="262" t="s">
        <v>474</v>
      </c>
      <c r="E37" s="125" t="s">
        <v>1759</v>
      </c>
      <c r="F37" s="191" t="s">
        <v>2002</v>
      </c>
      <c r="G37" s="330" t="str">
        <f t="shared" ref="G37:G52" si="1">LEFT(C37,1)</f>
        <v>R</v>
      </c>
      <c r="H37" s="93" t="s">
        <v>108</v>
      </c>
      <c r="I37" s="40" t="s">
        <v>1212</v>
      </c>
      <c r="J37" s="138"/>
      <c r="K37" s="189"/>
      <c r="L37" s="249" t="s">
        <v>2467</v>
      </c>
      <c r="M37" s="250" t="s">
        <v>3129</v>
      </c>
      <c r="N37" s="209" t="s">
        <v>3091</v>
      </c>
      <c r="O37" s="209" t="s">
        <v>3130</v>
      </c>
      <c r="P37" s="191" t="s">
        <v>3715</v>
      </c>
      <c r="Q37" s="3" t="s">
        <v>6038</v>
      </c>
    </row>
    <row r="38" spans="1:17" s="3" customFormat="1" ht="24.95" customHeight="1" x14ac:dyDescent="0.2">
      <c r="A38" s="191" t="s">
        <v>5756</v>
      </c>
      <c r="B38" s="262" t="s">
        <v>4450</v>
      </c>
      <c r="C38" s="262" t="s">
        <v>749</v>
      </c>
      <c r="D38" s="262" t="s">
        <v>474</v>
      </c>
      <c r="E38" s="125" t="s">
        <v>1760</v>
      </c>
      <c r="F38" s="191" t="s">
        <v>2002</v>
      </c>
      <c r="G38" s="330" t="str">
        <f t="shared" si="1"/>
        <v>R</v>
      </c>
      <c r="H38" s="93" t="s">
        <v>108</v>
      </c>
      <c r="I38" s="49" t="s">
        <v>1212</v>
      </c>
      <c r="J38" s="138"/>
      <c r="K38" s="189"/>
      <c r="L38" s="249" t="s">
        <v>2467</v>
      </c>
      <c r="M38" s="250" t="s">
        <v>3131</v>
      </c>
      <c r="N38" s="209" t="s">
        <v>3132</v>
      </c>
      <c r="O38" s="209" t="s">
        <v>3133</v>
      </c>
      <c r="P38" s="191" t="s">
        <v>3716</v>
      </c>
      <c r="Q38" s="191" t="s">
        <v>6040</v>
      </c>
    </row>
    <row r="39" spans="1:17" s="3" customFormat="1" ht="24.95" customHeight="1" x14ac:dyDescent="0.2">
      <c r="A39" s="191" t="s">
        <v>5731</v>
      </c>
      <c r="B39" s="262" t="s">
        <v>4453</v>
      </c>
      <c r="C39" s="262" t="s">
        <v>423</v>
      </c>
      <c r="D39" s="262" t="s">
        <v>474</v>
      </c>
      <c r="E39" s="125" t="s">
        <v>424</v>
      </c>
      <c r="F39" s="191" t="s">
        <v>2002</v>
      </c>
      <c r="G39" s="330" t="str">
        <f t="shared" si="1"/>
        <v>R</v>
      </c>
      <c r="H39" s="93" t="s">
        <v>108</v>
      </c>
      <c r="I39" s="49" t="s">
        <v>1212</v>
      </c>
      <c r="J39" s="138"/>
      <c r="K39" s="189"/>
      <c r="L39" s="249" t="s">
        <v>2467</v>
      </c>
      <c r="M39" s="249" t="s">
        <v>3184</v>
      </c>
      <c r="N39" s="213" t="s">
        <v>3185</v>
      </c>
      <c r="O39" s="213" t="s">
        <v>3186</v>
      </c>
      <c r="P39" s="189" t="s">
        <v>3717</v>
      </c>
      <c r="Q39" s="191" t="s">
        <v>6041</v>
      </c>
    </row>
    <row r="40" spans="1:17" s="3" customFormat="1" ht="24.95" customHeight="1" x14ac:dyDescent="0.2">
      <c r="A40" s="191" t="s">
        <v>5760</v>
      </c>
      <c r="B40" s="262" t="s">
        <v>4454</v>
      </c>
      <c r="C40" s="262" t="s">
        <v>750</v>
      </c>
      <c r="D40" s="262" t="s">
        <v>474</v>
      </c>
      <c r="E40" s="125" t="s">
        <v>1761</v>
      </c>
      <c r="F40" s="191" t="s">
        <v>2002</v>
      </c>
      <c r="G40" s="330" t="str">
        <f t="shared" si="1"/>
        <v>R</v>
      </c>
      <c r="H40" s="93" t="s">
        <v>108</v>
      </c>
      <c r="I40" s="49" t="s">
        <v>1212</v>
      </c>
      <c r="J40" s="138"/>
      <c r="K40" s="189"/>
      <c r="L40" s="249" t="s">
        <v>2467</v>
      </c>
      <c r="M40" s="250" t="s">
        <v>3187</v>
      </c>
      <c r="N40" s="209" t="s">
        <v>3188</v>
      </c>
      <c r="O40" s="209" t="s">
        <v>3189</v>
      </c>
      <c r="P40" s="189" t="s">
        <v>3718</v>
      </c>
      <c r="Q40" s="3" t="s">
        <v>6042</v>
      </c>
    </row>
    <row r="41" spans="1:17" s="3" customFormat="1" ht="24.95" customHeight="1" x14ac:dyDescent="0.2">
      <c r="A41" s="191" t="s">
        <v>5776</v>
      </c>
      <c r="B41" s="262" t="s">
        <v>4467</v>
      </c>
      <c r="C41" s="262" t="s">
        <v>752</v>
      </c>
      <c r="D41" s="262" t="s">
        <v>474</v>
      </c>
      <c r="E41" s="125" t="s">
        <v>1767</v>
      </c>
      <c r="F41" s="191" t="s">
        <v>2002</v>
      </c>
      <c r="G41" s="330" t="str">
        <f t="shared" si="1"/>
        <v>R</v>
      </c>
      <c r="H41" s="93" t="s">
        <v>75</v>
      </c>
      <c r="I41" s="49" t="s">
        <v>1225</v>
      </c>
      <c r="J41" s="138" t="s">
        <v>1977</v>
      </c>
      <c r="K41" s="189"/>
      <c r="L41" s="252" t="s">
        <v>3560</v>
      </c>
      <c r="M41" s="250"/>
      <c r="N41" s="213" t="s">
        <v>2564</v>
      </c>
      <c r="O41" s="213" t="s">
        <v>2565</v>
      </c>
      <c r="P41" s="189" t="s">
        <v>3912</v>
      </c>
      <c r="Q41" s="3" t="s">
        <v>6043</v>
      </c>
    </row>
    <row r="42" spans="1:17" s="3" customFormat="1" ht="24.95" customHeight="1" x14ac:dyDescent="0.2">
      <c r="A42" s="191" t="s">
        <v>5794</v>
      </c>
      <c r="B42" s="262" t="s">
        <v>4476</v>
      </c>
      <c r="C42" s="263" t="s">
        <v>694</v>
      </c>
      <c r="D42" s="262" t="s">
        <v>474</v>
      </c>
      <c r="E42" s="125" t="s">
        <v>1770</v>
      </c>
      <c r="F42" s="191" t="s">
        <v>2002</v>
      </c>
      <c r="G42" s="330" t="str">
        <f t="shared" si="1"/>
        <v>R</v>
      </c>
      <c r="H42" s="93" t="s">
        <v>75</v>
      </c>
      <c r="I42" s="49" t="s">
        <v>1217</v>
      </c>
      <c r="J42" s="138"/>
      <c r="K42" s="189"/>
      <c r="L42" s="252" t="s">
        <v>2578</v>
      </c>
      <c r="M42" s="249" t="s">
        <v>2579</v>
      </c>
      <c r="N42" s="209" t="s">
        <v>3091</v>
      </c>
      <c r="O42" s="231" t="s">
        <v>3740</v>
      </c>
      <c r="P42" s="191" t="s">
        <v>3742</v>
      </c>
      <c r="Q42" s="191" t="s">
        <v>6044</v>
      </c>
    </row>
    <row r="43" spans="1:17" s="3" customFormat="1" ht="24.95" customHeight="1" x14ac:dyDescent="0.2">
      <c r="A43" s="191" t="s">
        <v>5782</v>
      </c>
      <c r="B43" s="262" t="s">
        <v>4496</v>
      </c>
      <c r="C43" s="263" t="s">
        <v>623</v>
      </c>
      <c r="D43" s="262" t="s">
        <v>474</v>
      </c>
      <c r="E43" s="125" t="s">
        <v>1782</v>
      </c>
      <c r="F43" s="191" t="s">
        <v>2002</v>
      </c>
      <c r="G43" s="330" t="str">
        <f t="shared" si="1"/>
        <v>I</v>
      </c>
      <c r="H43" s="93" t="s">
        <v>75</v>
      </c>
      <c r="I43" s="49" t="s">
        <v>1217</v>
      </c>
      <c r="J43" s="138"/>
      <c r="K43" s="189" t="s">
        <v>835</v>
      </c>
      <c r="L43" s="249" t="s">
        <v>2580</v>
      </c>
      <c r="M43" s="250"/>
      <c r="N43" s="213" t="s">
        <v>2581</v>
      </c>
      <c r="O43" s="213" t="s">
        <v>2582</v>
      </c>
      <c r="P43" s="189" t="s">
        <v>4040</v>
      </c>
      <c r="Q43" s="3" t="s">
        <v>6045</v>
      </c>
    </row>
    <row r="44" spans="1:17" s="3" customFormat="1" ht="24.95" customHeight="1" x14ac:dyDescent="0.2">
      <c r="A44" s="191" t="s">
        <v>5788</v>
      </c>
      <c r="B44" s="262" t="s">
        <v>4509</v>
      </c>
      <c r="C44" s="263" t="s">
        <v>687</v>
      </c>
      <c r="D44" s="262" t="s">
        <v>474</v>
      </c>
      <c r="E44" s="125" t="s">
        <v>1771</v>
      </c>
      <c r="F44" s="191" t="s">
        <v>2002</v>
      </c>
      <c r="G44" s="330" t="str">
        <f t="shared" si="1"/>
        <v>R</v>
      </c>
      <c r="H44" s="93" t="s">
        <v>108</v>
      </c>
      <c r="I44" s="49" t="s">
        <v>1217</v>
      </c>
      <c r="J44" s="138"/>
      <c r="K44" s="189"/>
      <c r="L44" s="252" t="s">
        <v>2578</v>
      </c>
      <c r="M44" s="250"/>
      <c r="N44" s="209" t="s">
        <v>3198</v>
      </c>
      <c r="O44" s="209" t="s">
        <v>3199</v>
      </c>
      <c r="P44" s="191" t="s">
        <v>3741</v>
      </c>
      <c r="Q44" s="191" t="s">
        <v>6046</v>
      </c>
    </row>
    <row r="45" spans="1:17" s="3" customFormat="1" ht="24.95" customHeight="1" x14ac:dyDescent="0.2">
      <c r="A45" s="191" t="s">
        <v>5799</v>
      </c>
      <c r="B45" s="262" t="s">
        <v>4520</v>
      </c>
      <c r="C45" s="262" t="s">
        <v>637</v>
      </c>
      <c r="D45" s="262" t="s">
        <v>474</v>
      </c>
      <c r="E45" s="125" t="s">
        <v>1802</v>
      </c>
      <c r="F45" s="191" t="s">
        <v>2002</v>
      </c>
      <c r="G45" s="330" t="str">
        <f t="shared" si="1"/>
        <v>I</v>
      </c>
      <c r="H45" s="93" t="s">
        <v>108</v>
      </c>
      <c r="I45" s="150" t="s">
        <v>1216</v>
      </c>
      <c r="J45" s="138"/>
      <c r="K45" s="189" t="s">
        <v>895</v>
      </c>
      <c r="L45" s="252" t="s">
        <v>2872</v>
      </c>
      <c r="M45" s="250"/>
      <c r="N45" s="209" t="s">
        <v>6047</v>
      </c>
      <c r="O45" s="209" t="s">
        <v>6048</v>
      </c>
      <c r="P45" s="189" t="s">
        <v>6050</v>
      </c>
      <c r="Q45" s="191" t="s">
        <v>6049</v>
      </c>
    </row>
    <row r="46" spans="1:17" s="3" customFormat="1" ht="24.95" customHeight="1" x14ac:dyDescent="0.2">
      <c r="A46" s="191" t="s">
        <v>5806</v>
      </c>
      <c r="B46" s="262" t="s">
        <v>4554</v>
      </c>
      <c r="C46" s="262" t="s">
        <v>757</v>
      </c>
      <c r="D46" s="262" t="s">
        <v>474</v>
      </c>
      <c r="E46" s="125" t="s">
        <v>1811</v>
      </c>
      <c r="F46" s="191" t="s">
        <v>2002</v>
      </c>
      <c r="G46" s="330" t="str">
        <f t="shared" si="1"/>
        <v>R</v>
      </c>
      <c r="H46" s="93" t="s">
        <v>75</v>
      </c>
      <c r="I46" s="49" t="s">
        <v>1219</v>
      </c>
      <c r="J46" s="138" t="s">
        <v>1107</v>
      </c>
      <c r="K46" s="144"/>
      <c r="L46" s="249" t="s">
        <v>2663</v>
      </c>
      <c r="M46" s="250"/>
      <c r="N46" s="209" t="s">
        <v>2664</v>
      </c>
      <c r="O46" s="209" t="s">
        <v>2665</v>
      </c>
      <c r="P46" s="189" t="s">
        <v>3747</v>
      </c>
      <c r="Q46" s="191" t="s">
        <v>6051</v>
      </c>
    </row>
    <row r="47" spans="1:17" s="3" customFormat="1" ht="24.95" customHeight="1" x14ac:dyDescent="0.2">
      <c r="A47" s="191" t="s">
        <v>5809</v>
      </c>
      <c r="B47" s="262" t="s">
        <v>4562</v>
      </c>
      <c r="C47" s="262" t="s">
        <v>756</v>
      </c>
      <c r="D47" s="262" t="s">
        <v>474</v>
      </c>
      <c r="E47" s="125" t="s">
        <v>1819</v>
      </c>
      <c r="F47" s="191" t="s">
        <v>2002</v>
      </c>
      <c r="G47" s="330" t="str">
        <f t="shared" si="1"/>
        <v>I</v>
      </c>
      <c r="H47" s="93" t="s">
        <v>108</v>
      </c>
      <c r="I47" s="49" t="s">
        <v>1216</v>
      </c>
      <c r="J47" s="139" t="s">
        <v>1210</v>
      </c>
      <c r="K47" s="189" t="s">
        <v>846</v>
      </c>
      <c r="L47" s="250" t="s">
        <v>3249</v>
      </c>
      <c r="M47" s="250"/>
      <c r="N47" s="213" t="s">
        <v>3250</v>
      </c>
      <c r="O47" s="209" t="s">
        <v>3251</v>
      </c>
      <c r="P47" s="189" t="s">
        <v>3739</v>
      </c>
      <c r="Q47" s="191" t="s">
        <v>6052</v>
      </c>
    </row>
    <row r="48" spans="1:17" s="3" customFormat="1" ht="24.95" customHeight="1" x14ac:dyDescent="0.2">
      <c r="A48" s="191" t="s">
        <v>5837</v>
      </c>
      <c r="B48" s="262" t="s">
        <v>4576</v>
      </c>
      <c r="C48" s="262" t="s">
        <v>762</v>
      </c>
      <c r="D48" s="262" t="s">
        <v>474</v>
      </c>
      <c r="E48" s="125" t="s">
        <v>1842</v>
      </c>
      <c r="F48" s="191" t="s">
        <v>2002</v>
      </c>
      <c r="G48" s="330" t="str">
        <f t="shared" si="1"/>
        <v>R</v>
      </c>
      <c r="H48" s="93" t="s">
        <v>75</v>
      </c>
      <c r="I48" s="49" t="s">
        <v>1978</v>
      </c>
      <c r="J48" s="147"/>
      <c r="K48" s="189"/>
      <c r="L48" s="251" t="s">
        <v>2705</v>
      </c>
      <c r="M48" s="251" t="s">
        <v>6039</v>
      </c>
      <c r="N48" s="206" t="s">
        <v>2707</v>
      </c>
      <c r="O48" s="206" t="s">
        <v>2708</v>
      </c>
      <c r="P48" s="189" t="s">
        <v>3918</v>
      </c>
      <c r="Q48" s="3" t="s">
        <v>6053</v>
      </c>
    </row>
    <row r="49" spans="1:17" s="3" customFormat="1" ht="24.95" customHeight="1" x14ac:dyDescent="0.2">
      <c r="A49" s="191" t="s">
        <v>5813</v>
      </c>
      <c r="B49" s="262" t="s">
        <v>4599</v>
      </c>
      <c r="C49" s="262" t="s">
        <v>956</v>
      </c>
      <c r="D49" s="262" t="s">
        <v>474</v>
      </c>
      <c r="E49" s="125" t="s">
        <v>1825</v>
      </c>
      <c r="F49" s="191" t="s">
        <v>2002</v>
      </c>
      <c r="G49" s="330" t="str">
        <f t="shared" si="1"/>
        <v>I</v>
      </c>
      <c r="H49" s="93" t="s">
        <v>75</v>
      </c>
      <c r="I49" s="49" t="s">
        <v>1219</v>
      </c>
      <c r="J49" s="138"/>
      <c r="K49" s="189" t="s">
        <v>907</v>
      </c>
      <c r="L49" s="247" t="s">
        <v>2718</v>
      </c>
      <c r="M49" s="250" t="s">
        <v>3745</v>
      </c>
      <c r="N49" s="208" t="s">
        <v>3743</v>
      </c>
      <c r="O49" s="209" t="s">
        <v>2721</v>
      </c>
      <c r="P49" s="189" t="s">
        <v>3746</v>
      </c>
      <c r="Q49" s="191" t="s">
        <v>6054</v>
      </c>
    </row>
    <row r="50" spans="1:17" s="3" customFormat="1" ht="24.95" customHeight="1" x14ac:dyDescent="0.2">
      <c r="A50" s="191" t="s">
        <v>5838</v>
      </c>
      <c r="B50" s="262" t="s">
        <v>4604</v>
      </c>
      <c r="C50" s="263" t="s">
        <v>695</v>
      </c>
      <c r="D50" s="262" t="s">
        <v>474</v>
      </c>
      <c r="E50" s="125" t="s">
        <v>1857</v>
      </c>
      <c r="F50" s="191" t="s">
        <v>2002</v>
      </c>
      <c r="G50" s="330" t="str">
        <f t="shared" si="1"/>
        <v>R</v>
      </c>
      <c r="H50" s="93" t="s">
        <v>108</v>
      </c>
      <c r="I50" s="49" t="s">
        <v>1227</v>
      </c>
      <c r="J50" s="138"/>
      <c r="K50" s="189"/>
      <c r="L50" s="250" t="s">
        <v>3282</v>
      </c>
      <c r="M50" s="216" t="s">
        <v>3744</v>
      </c>
      <c r="N50" s="209" t="s">
        <v>3284</v>
      </c>
      <c r="O50" s="209" t="s">
        <v>3285</v>
      </c>
      <c r="P50" s="191" t="s">
        <v>3919</v>
      </c>
      <c r="Q50" s="191" t="s">
        <v>6055</v>
      </c>
    </row>
    <row r="51" spans="1:17" s="3" customFormat="1" ht="24.95" customHeight="1" x14ac:dyDescent="0.2">
      <c r="A51" s="191" t="s">
        <v>5850</v>
      </c>
      <c r="B51" s="262" t="s">
        <v>4606</v>
      </c>
      <c r="C51" s="263" t="s">
        <v>624</v>
      </c>
      <c r="D51" s="262" t="s">
        <v>474</v>
      </c>
      <c r="E51" s="125" t="s">
        <v>1854</v>
      </c>
      <c r="F51" s="191" t="s">
        <v>2002</v>
      </c>
      <c r="G51" s="330" t="str">
        <f t="shared" si="1"/>
        <v>I</v>
      </c>
      <c r="H51" s="93" t="s">
        <v>108</v>
      </c>
      <c r="I51" s="49" t="s">
        <v>1212</v>
      </c>
      <c r="J51" s="138" t="s">
        <v>1017</v>
      </c>
      <c r="K51" s="189" t="s">
        <v>910</v>
      </c>
      <c r="L51" s="252" t="s">
        <v>3562</v>
      </c>
      <c r="M51" s="249" t="s">
        <v>2431</v>
      </c>
      <c r="N51" s="213" t="s">
        <v>2605</v>
      </c>
      <c r="O51" s="209" t="s">
        <v>3286</v>
      </c>
      <c r="P51" s="189" t="s">
        <v>3720</v>
      </c>
      <c r="Q51" s="3" t="s">
        <v>6056</v>
      </c>
    </row>
    <row r="52" spans="1:17" s="3" customFormat="1" ht="24.95" customHeight="1" x14ac:dyDescent="0.2">
      <c r="A52" s="191" t="s">
        <v>5853</v>
      </c>
      <c r="B52" s="262" t="s">
        <v>4643</v>
      </c>
      <c r="C52" s="262" t="s">
        <v>605</v>
      </c>
      <c r="D52" s="262" t="s">
        <v>474</v>
      </c>
      <c r="E52" s="125" t="s">
        <v>4644</v>
      </c>
      <c r="F52" s="191" t="s">
        <v>2002</v>
      </c>
      <c r="G52" s="330" t="str">
        <f t="shared" si="1"/>
        <v>I</v>
      </c>
      <c r="H52" s="93" t="s">
        <v>108</v>
      </c>
      <c r="I52" s="49" t="s">
        <v>1214</v>
      </c>
      <c r="J52" s="138"/>
      <c r="K52" s="189" t="s">
        <v>850</v>
      </c>
      <c r="L52" s="249" t="s">
        <v>2757</v>
      </c>
      <c r="M52" s="250"/>
      <c r="N52" s="209" t="s">
        <v>3730</v>
      </c>
      <c r="O52" s="209" t="s">
        <v>3731</v>
      </c>
      <c r="P52" s="189" t="s">
        <v>3732</v>
      </c>
      <c r="Q52" s="189" t="s">
        <v>6057</v>
      </c>
    </row>
    <row r="53" spans="1:17" ht="19.149999999999999" customHeight="1" x14ac:dyDescent="0.2">
      <c r="A53" s="488" t="s">
        <v>3929</v>
      </c>
      <c r="C53" s="337"/>
      <c r="D53" s="337"/>
      <c r="E53" s="337"/>
    </row>
    <row r="54" spans="1:17" ht="24.6" customHeight="1" x14ac:dyDescent="0.2">
      <c r="A54" s="191" t="s">
        <v>5619</v>
      </c>
      <c r="B54" s="387" t="s">
        <v>5069</v>
      </c>
      <c r="C54" s="388" t="s">
        <v>5070</v>
      </c>
      <c r="D54" s="389" t="s">
        <v>5071</v>
      </c>
      <c r="E54" s="390" t="s">
        <v>3876</v>
      </c>
      <c r="F54" s="277"/>
      <c r="G54" s="93" t="s">
        <v>3503</v>
      </c>
      <c r="H54" s="90" t="s">
        <v>75</v>
      </c>
      <c r="I54" s="150" t="s">
        <v>1222</v>
      </c>
      <c r="J54" s="277"/>
      <c r="K54" s="277"/>
    </row>
    <row r="55" spans="1:17" ht="24.6" customHeight="1" x14ac:dyDescent="0.2">
      <c r="A55" s="191" t="s">
        <v>5620</v>
      </c>
      <c r="B55" s="387" t="s">
        <v>5072</v>
      </c>
      <c r="C55" s="388" t="s">
        <v>5070</v>
      </c>
      <c r="D55" s="389" t="s">
        <v>5071</v>
      </c>
      <c r="E55" s="390" t="s">
        <v>3876</v>
      </c>
      <c r="F55" s="277"/>
      <c r="G55" s="93" t="s">
        <v>3503</v>
      </c>
      <c r="H55" s="90" t="s">
        <v>75</v>
      </c>
      <c r="I55" s="150" t="s">
        <v>1222</v>
      </c>
      <c r="J55" s="277"/>
      <c r="K55" s="277"/>
    </row>
    <row r="56" spans="1:17" ht="24.6" customHeight="1" x14ac:dyDescent="0.2">
      <c r="A56" s="191" t="s">
        <v>5619</v>
      </c>
      <c r="B56" s="387" t="s">
        <v>5073</v>
      </c>
      <c r="C56" s="388" t="s">
        <v>5074</v>
      </c>
      <c r="D56" s="389" t="s">
        <v>5071</v>
      </c>
      <c r="E56" s="390" t="s">
        <v>3763</v>
      </c>
      <c r="F56" s="277"/>
      <c r="G56" s="93" t="s">
        <v>3503</v>
      </c>
      <c r="H56" s="90" t="s">
        <v>75</v>
      </c>
      <c r="I56" s="150" t="s">
        <v>1222</v>
      </c>
      <c r="J56" s="298"/>
      <c r="K56" s="277"/>
    </row>
    <row r="57" spans="1:17" ht="24.6" customHeight="1" x14ac:dyDescent="0.2">
      <c r="A57" s="191" t="s">
        <v>5619</v>
      </c>
      <c r="B57" s="387" t="s">
        <v>5075</v>
      </c>
      <c r="C57" s="388" t="s">
        <v>5074</v>
      </c>
      <c r="D57" s="389" t="s">
        <v>5071</v>
      </c>
      <c r="E57" s="390" t="s">
        <v>3763</v>
      </c>
      <c r="F57" s="277"/>
      <c r="G57" s="93" t="s">
        <v>3503</v>
      </c>
      <c r="H57" s="90" t="s">
        <v>75</v>
      </c>
      <c r="I57" s="150" t="s">
        <v>1222</v>
      </c>
      <c r="J57" s="277"/>
      <c r="K57" s="277"/>
    </row>
    <row r="58" spans="1:17" ht="24.6" customHeight="1" x14ac:dyDescent="0.2">
      <c r="A58" s="191" t="s">
        <v>5618</v>
      </c>
      <c r="B58" s="387" t="s">
        <v>5076</v>
      </c>
      <c r="C58" s="388" t="s">
        <v>5074</v>
      </c>
      <c r="D58" s="389" t="s">
        <v>5071</v>
      </c>
      <c r="E58" s="390" t="s">
        <v>3765</v>
      </c>
      <c r="F58" s="277"/>
      <c r="G58" s="93" t="s">
        <v>3499</v>
      </c>
      <c r="H58" s="90" t="s">
        <v>75</v>
      </c>
      <c r="I58" s="150" t="s">
        <v>1222</v>
      </c>
      <c r="J58" s="144"/>
      <c r="K58" s="189" t="s">
        <v>775</v>
      </c>
    </row>
    <row r="59" spans="1:17" ht="24.6" customHeight="1" x14ac:dyDescent="0.2">
      <c r="A59" s="191" t="s">
        <v>5618</v>
      </c>
      <c r="B59" s="387" t="s">
        <v>5077</v>
      </c>
      <c r="C59" s="388" t="s">
        <v>5074</v>
      </c>
      <c r="D59" s="389" t="s">
        <v>5071</v>
      </c>
      <c r="E59" s="390" t="s">
        <v>3902</v>
      </c>
      <c r="F59" s="277"/>
      <c r="G59" s="93" t="s">
        <v>3499</v>
      </c>
      <c r="H59" s="90" t="s">
        <v>75</v>
      </c>
      <c r="I59" s="150" t="s">
        <v>1222</v>
      </c>
      <c r="J59" s="144"/>
      <c r="K59" s="189" t="s">
        <v>777</v>
      </c>
    </row>
    <row r="60" spans="1:17" ht="24.6" customHeight="1" x14ac:dyDescent="0.2">
      <c r="A60" s="191" t="s">
        <v>5652</v>
      </c>
      <c r="B60" s="387" t="s">
        <v>5078</v>
      </c>
      <c r="C60" s="391" t="s">
        <v>5079</v>
      </c>
      <c r="D60" s="392" t="s">
        <v>5071</v>
      </c>
      <c r="E60" s="393" t="s">
        <v>3799</v>
      </c>
      <c r="F60" s="277"/>
      <c r="G60" s="93" t="s">
        <v>3503</v>
      </c>
      <c r="H60" s="90" t="s">
        <v>75</v>
      </c>
      <c r="I60" s="298"/>
      <c r="J60" s="298"/>
      <c r="K60" s="277"/>
    </row>
    <row r="61" spans="1:17" ht="24.6" customHeight="1" x14ac:dyDescent="0.2">
      <c r="A61" s="191" t="s">
        <v>5705</v>
      </c>
      <c r="B61" s="387" t="s">
        <v>5080</v>
      </c>
      <c r="C61" s="390" t="s">
        <v>3980</v>
      </c>
      <c r="D61" s="392" t="s">
        <v>5071</v>
      </c>
      <c r="E61" s="393"/>
      <c r="F61" s="277"/>
      <c r="G61" s="93" t="s">
        <v>3503</v>
      </c>
      <c r="H61" s="93" t="s">
        <v>75</v>
      </c>
      <c r="I61" s="298"/>
      <c r="J61" s="298"/>
      <c r="K61" s="277"/>
    </row>
    <row r="62" spans="1:17" ht="24.6" customHeight="1" x14ac:dyDescent="0.2">
      <c r="A62" s="191" t="s">
        <v>5848</v>
      </c>
      <c r="B62" s="247" t="s">
        <v>5081</v>
      </c>
      <c r="C62" s="213" t="s">
        <v>5082</v>
      </c>
      <c r="D62" s="249" t="s">
        <v>5071</v>
      </c>
      <c r="E62" s="394" t="s">
        <v>3906</v>
      </c>
      <c r="F62" s="277"/>
      <c r="G62" s="93" t="s">
        <v>3499</v>
      </c>
      <c r="H62" s="93" t="s">
        <v>75</v>
      </c>
      <c r="I62" s="151" t="s">
        <v>1227</v>
      </c>
      <c r="J62" s="144"/>
      <c r="K62" s="189" t="s">
        <v>914</v>
      </c>
    </row>
    <row r="63" spans="1:17" s="479" customFormat="1" ht="19.149999999999999" customHeight="1" x14ac:dyDescent="0.2">
      <c r="A63" s="488" t="s">
        <v>1930</v>
      </c>
      <c r="C63" s="337"/>
      <c r="D63" s="337"/>
      <c r="E63" s="337"/>
    </row>
    <row r="64" spans="1:17" x14ac:dyDescent="0.2">
      <c r="A64" s="478" t="s">
        <v>5597</v>
      </c>
      <c r="B64" s="478"/>
      <c r="C64" s="20" t="s">
        <v>1934</v>
      </c>
      <c r="D64" s="20"/>
      <c r="E64" s="479" t="s">
        <v>5362</v>
      </c>
      <c r="F64" s="4"/>
      <c r="G64" s="93" t="s">
        <v>3499</v>
      </c>
      <c r="H64" s="4"/>
      <c r="I64" s="4" t="s">
        <v>1216</v>
      </c>
      <c r="J64" s="4"/>
      <c r="K64" s="479"/>
    </row>
    <row r="65" spans="1:11" x14ac:dyDescent="0.2">
      <c r="A65" s="478" t="s">
        <v>5659</v>
      </c>
      <c r="B65" s="478"/>
      <c r="C65" s="20" t="s">
        <v>1935</v>
      </c>
      <c r="D65" s="20"/>
      <c r="E65" s="479" t="s">
        <v>5306</v>
      </c>
      <c r="F65" s="4"/>
      <c r="G65" s="93" t="s">
        <v>3499</v>
      </c>
      <c r="H65" s="4"/>
      <c r="I65" s="4" t="s">
        <v>1220</v>
      </c>
      <c r="J65" s="4"/>
      <c r="K65" s="20"/>
    </row>
    <row r="66" spans="1:11" x14ac:dyDescent="0.2">
      <c r="A66" s="478" t="s">
        <v>5672</v>
      </c>
      <c r="B66" s="478"/>
      <c r="C66" s="20" t="s">
        <v>860</v>
      </c>
      <c r="D66" s="20"/>
      <c r="E66" s="479" t="s">
        <v>5415</v>
      </c>
      <c r="F66" s="4"/>
      <c r="G66" s="93" t="s">
        <v>3499</v>
      </c>
      <c r="H66" s="4"/>
      <c r="I66" s="4" t="s">
        <v>1221</v>
      </c>
      <c r="J66" s="4"/>
      <c r="K66" s="419" t="s">
        <v>860</v>
      </c>
    </row>
    <row r="67" spans="1:11" x14ac:dyDescent="0.2">
      <c r="A67" s="478" t="s">
        <v>5697</v>
      </c>
      <c r="B67" s="478"/>
      <c r="C67" s="20" t="s">
        <v>1936</v>
      </c>
      <c r="D67" s="20"/>
      <c r="E67" s="479" t="s">
        <v>5159</v>
      </c>
      <c r="F67" s="4"/>
      <c r="G67" s="93" t="s">
        <v>3499</v>
      </c>
      <c r="H67" s="4"/>
      <c r="I67" s="4" t="s">
        <v>1212</v>
      </c>
      <c r="J67" s="4"/>
      <c r="K67" s="189" t="s">
        <v>803</v>
      </c>
    </row>
    <row r="68" spans="1:11" x14ac:dyDescent="0.2">
      <c r="A68" s="478" t="s">
        <v>5967</v>
      </c>
      <c r="B68" s="478"/>
      <c r="C68" s="20" t="s">
        <v>5168</v>
      </c>
      <c r="D68" s="20"/>
      <c r="E68" s="479" t="s">
        <v>5164</v>
      </c>
      <c r="F68" s="4"/>
      <c r="G68" s="93" t="s">
        <v>3499</v>
      </c>
      <c r="H68" s="4"/>
      <c r="I68" s="4" t="s">
        <v>1212</v>
      </c>
      <c r="J68" s="4"/>
      <c r="K68" s="189" t="s">
        <v>802</v>
      </c>
    </row>
    <row r="69" spans="1:11" x14ac:dyDescent="0.2">
      <c r="A69" s="478" t="s">
        <v>5967</v>
      </c>
      <c r="B69" s="478"/>
      <c r="C69" s="20" t="s">
        <v>5168</v>
      </c>
      <c r="D69" s="20"/>
      <c r="E69" s="479" t="s">
        <v>5170</v>
      </c>
      <c r="F69" s="4"/>
      <c r="G69" s="93" t="s">
        <v>3499</v>
      </c>
      <c r="H69" s="4"/>
      <c r="I69" s="4" t="s">
        <v>1212</v>
      </c>
      <c r="J69" s="4"/>
      <c r="K69" s="189" t="s">
        <v>802</v>
      </c>
    </row>
    <row r="70" spans="1:11" x14ac:dyDescent="0.2">
      <c r="A70" s="478" t="s">
        <v>5968</v>
      </c>
      <c r="B70" s="478"/>
      <c r="C70" s="20" t="s">
        <v>5167</v>
      </c>
      <c r="D70" s="20"/>
      <c r="E70" s="479" t="s">
        <v>5165</v>
      </c>
      <c r="F70" s="4"/>
      <c r="G70" s="93" t="s">
        <v>3499</v>
      </c>
      <c r="H70" s="4"/>
      <c r="I70" s="4" t="s">
        <v>1212</v>
      </c>
      <c r="J70" s="4"/>
      <c r="K70" s="189" t="s">
        <v>802</v>
      </c>
    </row>
    <row r="71" spans="1:11" x14ac:dyDescent="0.2">
      <c r="A71" s="478" t="s">
        <v>5968</v>
      </c>
      <c r="B71" s="478"/>
      <c r="C71" s="20" t="s">
        <v>5167</v>
      </c>
      <c r="D71" s="20"/>
      <c r="E71" s="479" t="s">
        <v>5171</v>
      </c>
      <c r="F71" s="4"/>
      <c r="G71" s="93" t="s">
        <v>3499</v>
      </c>
      <c r="H71" s="4"/>
      <c r="I71" s="4" t="s">
        <v>1212</v>
      </c>
      <c r="J71" s="4"/>
      <c r="K71" s="189" t="s">
        <v>802</v>
      </c>
    </row>
    <row r="72" spans="1:11" x14ac:dyDescent="0.2">
      <c r="A72" s="478" t="s">
        <v>5969</v>
      </c>
      <c r="B72" s="478"/>
      <c r="C72" s="20" t="s">
        <v>5169</v>
      </c>
      <c r="D72" s="20"/>
      <c r="E72" s="479" t="s">
        <v>5164</v>
      </c>
      <c r="F72" s="4"/>
      <c r="G72" s="93" t="s">
        <v>3499</v>
      </c>
      <c r="H72" s="4"/>
      <c r="I72" s="4" t="s">
        <v>1212</v>
      </c>
      <c r="J72" s="4"/>
      <c r="K72" s="189" t="s">
        <v>802</v>
      </c>
    </row>
    <row r="73" spans="1:11" x14ac:dyDescent="0.2">
      <c r="A73" s="478" t="s">
        <v>5969</v>
      </c>
      <c r="B73" s="478"/>
      <c r="C73" s="20" t="s">
        <v>5169</v>
      </c>
      <c r="D73" s="20"/>
      <c r="E73" s="479" t="s">
        <v>5166</v>
      </c>
      <c r="F73" s="4"/>
      <c r="G73" s="93" t="s">
        <v>3499</v>
      </c>
      <c r="H73" s="4"/>
      <c r="I73" s="4" t="s">
        <v>1212</v>
      </c>
      <c r="J73" s="4"/>
      <c r="K73" s="189" t="s">
        <v>802</v>
      </c>
    </row>
    <row r="74" spans="1:11" x14ac:dyDescent="0.2">
      <c r="A74" s="478" t="s">
        <v>5715</v>
      </c>
      <c r="B74" s="478"/>
      <c r="C74" s="20" t="s">
        <v>873</v>
      </c>
      <c r="D74" s="20"/>
      <c r="E74" s="479" t="s">
        <v>5293</v>
      </c>
      <c r="F74" s="4"/>
      <c r="G74" s="93" t="s">
        <v>3499</v>
      </c>
      <c r="H74" s="4"/>
      <c r="I74" s="4" t="s">
        <v>5292</v>
      </c>
      <c r="J74" s="4"/>
      <c r="K74" s="189" t="s">
        <v>873</v>
      </c>
    </row>
    <row r="75" spans="1:11" x14ac:dyDescent="0.2">
      <c r="A75" s="478" t="s">
        <v>5749</v>
      </c>
      <c r="B75" s="478"/>
      <c r="C75" s="20" t="s">
        <v>1939</v>
      </c>
      <c r="D75" s="20"/>
      <c r="E75" s="479" t="s">
        <v>5195</v>
      </c>
      <c r="F75" s="4"/>
      <c r="G75" s="93" t="s">
        <v>3499</v>
      </c>
      <c r="H75" s="4"/>
      <c r="I75" s="4" t="s">
        <v>1212</v>
      </c>
      <c r="J75" s="4"/>
      <c r="K75" s="189" t="s">
        <v>826</v>
      </c>
    </row>
    <row r="76" spans="1:11" x14ac:dyDescent="0.2">
      <c r="A76" s="478" t="s">
        <v>5752</v>
      </c>
      <c r="B76" s="478"/>
      <c r="C76" s="20" t="s">
        <v>5203</v>
      </c>
      <c r="D76" s="20"/>
      <c r="E76" s="479" t="s">
        <v>5205</v>
      </c>
      <c r="F76" s="4"/>
      <c r="G76" s="93" t="s">
        <v>3499</v>
      </c>
      <c r="H76" s="4"/>
      <c r="I76" s="4" t="s">
        <v>1212</v>
      </c>
      <c r="J76" s="4"/>
      <c r="K76" s="189" t="s">
        <v>878</v>
      </c>
    </row>
    <row r="77" spans="1:11" x14ac:dyDescent="0.2">
      <c r="A77" s="478" t="s">
        <v>5753</v>
      </c>
      <c r="B77" s="478"/>
      <c r="C77" s="20" t="s">
        <v>5204</v>
      </c>
      <c r="D77" s="20"/>
      <c r="E77" s="479" t="s">
        <v>5205</v>
      </c>
      <c r="F77" s="4"/>
      <c r="G77" s="93" t="s">
        <v>3499</v>
      </c>
      <c r="H77" s="4"/>
      <c r="I77" s="4" t="s">
        <v>1212</v>
      </c>
      <c r="J77" s="4"/>
      <c r="K77" s="189" t="s">
        <v>878</v>
      </c>
    </row>
    <row r="78" spans="1:11" x14ac:dyDescent="0.2">
      <c r="A78" s="478" t="s">
        <v>5754</v>
      </c>
      <c r="B78" s="478"/>
      <c r="C78" s="20" t="s">
        <v>828</v>
      </c>
      <c r="D78" s="20"/>
      <c r="E78" s="479" t="s">
        <v>5229</v>
      </c>
      <c r="F78" s="4"/>
      <c r="G78" s="93" t="s">
        <v>3499</v>
      </c>
      <c r="H78" s="4"/>
      <c r="I78" s="4" t="s">
        <v>1212</v>
      </c>
      <c r="J78" s="4"/>
      <c r="K78" s="189" t="s">
        <v>828</v>
      </c>
    </row>
    <row r="79" spans="1:11" x14ac:dyDescent="0.2">
      <c r="A79" s="478" t="s">
        <v>5754</v>
      </c>
      <c r="B79" s="478"/>
      <c r="C79" s="20" t="s">
        <v>828</v>
      </c>
      <c r="D79" s="20"/>
      <c r="E79" s="479" t="s">
        <v>5229</v>
      </c>
      <c r="F79" s="4"/>
      <c r="G79" s="93" t="s">
        <v>3499</v>
      </c>
      <c r="H79" s="4"/>
      <c r="I79" s="4" t="s">
        <v>1212</v>
      </c>
      <c r="J79" s="4"/>
      <c r="K79" s="189" t="s">
        <v>828</v>
      </c>
    </row>
    <row r="80" spans="1:11" x14ac:dyDescent="0.2">
      <c r="A80" s="478" t="s">
        <v>5754</v>
      </c>
      <c r="B80" s="478"/>
      <c r="C80" s="20" t="s">
        <v>828</v>
      </c>
      <c r="D80" s="20"/>
      <c r="E80" s="479" t="s">
        <v>5243</v>
      </c>
      <c r="F80" s="4"/>
      <c r="G80" s="93" t="s">
        <v>3499</v>
      </c>
      <c r="H80" s="4"/>
      <c r="I80" s="4" t="s">
        <v>1212</v>
      </c>
      <c r="J80" s="4"/>
      <c r="K80" s="189" t="s">
        <v>828</v>
      </c>
    </row>
    <row r="81" spans="1:11" x14ac:dyDescent="0.2">
      <c r="A81" s="478" t="s">
        <v>5770</v>
      </c>
      <c r="B81" s="478"/>
      <c r="C81" s="20" t="s">
        <v>1945</v>
      </c>
      <c r="D81" s="20"/>
      <c r="E81" s="479" t="s">
        <v>5262</v>
      </c>
      <c r="F81" s="4"/>
      <c r="G81" s="93" t="s">
        <v>3499</v>
      </c>
      <c r="H81" s="4"/>
      <c r="I81" s="4" t="s">
        <v>1212</v>
      </c>
      <c r="J81" s="4"/>
      <c r="K81" s="189" t="s">
        <v>885</v>
      </c>
    </row>
    <row r="82" spans="1:11" x14ac:dyDescent="0.2">
      <c r="A82" s="478" t="s">
        <v>5771</v>
      </c>
      <c r="B82" s="478"/>
      <c r="C82" s="20" t="s">
        <v>1942</v>
      </c>
      <c r="D82" s="20"/>
      <c r="E82" s="479" t="s">
        <v>5262</v>
      </c>
      <c r="F82" s="4"/>
      <c r="G82" s="93" t="s">
        <v>3499</v>
      </c>
      <c r="H82" s="4"/>
      <c r="I82" s="4" t="s">
        <v>1212</v>
      </c>
      <c r="J82" s="4"/>
      <c r="K82" s="189" t="s">
        <v>880</v>
      </c>
    </row>
    <row r="83" spans="1:11" x14ac:dyDescent="0.2">
      <c r="A83" s="478" t="s">
        <v>5772</v>
      </c>
      <c r="B83" s="478"/>
      <c r="C83" s="20" t="s">
        <v>1946</v>
      </c>
      <c r="D83" s="20"/>
      <c r="E83" s="479" t="s">
        <v>5262</v>
      </c>
      <c r="F83" s="4"/>
      <c r="G83" s="93" t="s">
        <v>3499</v>
      </c>
      <c r="H83" s="4"/>
      <c r="I83" s="4" t="s">
        <v>1212</v>
      </c>
      <c r="J83" s="4"/>
      <c r="K83" s="189" t="s">
        <v>886</v>
      </c>
    </row>
    <row r="84" spans="1:11" x14ac:dyDescent="0.2">
      <c r="A84" s="478" t="s">
        <v>5773</v>
      </c>
      <c r="B84" s="478"/>
      <c r="C84" s="20" t="s">
        <v>1943</v>
      </c>
      <c r="D84" s="20"/>
      <c r="E84" s="479" t="s">
        <v>5262</v>
      </c>
      <c r="F84" s="4"/>
      <c r="G84" s="93" t="s">
        <v>3499</v>
      </c>
      <c r="H84" s="4"/>
      <c r="I84" s="4" t="s">
        <v>1212</v>
      </c>
      <c r="J84" s="4"/>
      <c r="K84" s="189" t="s">
        <v>882</v>
      </c>
    </row>
    <row r="85" spans="1:11" x14ac:dyDescent="0.2">
      <c r="A85" s="478" t="s">
        <v>5774</v>
      </c>
      <c r="B85" s="478"/>
      <c r="C85" s="20" t="s">
        <v>1944</v>
      </c>
      <c r="D85" s="20"/>
      <c r="E85" s="479" t="s">
        <v>5262</v>
      </c>
      <c r="F85" s="4"/>
      <c r="G85" s="93" t="s">
        <v>3499</v>
      </c>
      <c r="H85" s="4"/>
      <c r="I85" s="4" t="s">
        <v>1212</v>
      </c>
      <c r="J85" s="4"/>
      <c r="K85" s="189" t="s">
        <v>883</v>
      </c>
    </row>
    <row r="86" spans="1:11" x14ac:dyDescent="0.2">
      <c r="A86" s="478" t="s">
        <v>5798</v>
      </c>
      <c r="B86" s="478"/>
      <c r="C86" s="20" t="s">
        <v>1947</v>
      </c>
      <c r="D86" s="20"/>
      <c r="E86" s="479" t="s">
        <v>5372</v>
      </c>
      <c r="F86" s="4"/>
      <c r="G86" s="93" t="s">
        <v>3499</v>
      </c>
      <c r="H86" s="4"/>
      <c r="I86" s="4" t="s">
        <v>1216</v>
      </c>
      <c r="J86" s="4"/>
      <c r="K86" s="189" t="s">
        <v>892</v>
      </c>
    </row>
    <row r="87" spans="1:11" x14ac:dyDescent="0.2">
      <c r="A87" s="478" t="s">
        <v>5842</v>
      </c>
      <c r="B87" s="478"/>
      <c r="C87" s="20" t="s">
        <v>913</v>
      </c>
      <c r="D87" s="20"/>
      <c r="E87" s="479" t="s">
        <v>5284</v>
      </c>
      <c r="F87" s="4"/>
      <c r="G87" s="93" t="s">
        <v>3499</v>
      </c>
      <c r="H87" s="4"/>
      <c r="I87" s="4" t="s">
        <v>1212</v>
      </c>
      <c r="J87" s="4"/>
      <c r="K87" s="189" t="s">
        <v>913</v>
      </c>
    </row>
    <row r="88" spans="1:11" ht="15" x14ac:dyDescent="0.2">
      <c r="A88" s="478" t="s">
        <v>5851</v>
      </c>
      <c r="B88" s="478"/>
      <c r="C88" s="181" t="s">
        <v>1952</v>
      </c>
      <c r="D88" s="181"/>
      <c r="E88" s="479" t="s">
        <v>5127</v>
      </c>
      <c r="F88" s="4"/>
      <c r="G88" s="93" t="s">
        <v>3499</v>
      </c>
      <c r="H88" s="4"/>
      <c r="I88" s="1" t="s">
        <v>5128</v>
      </c>
      <c r="J88" s="1"/>
      <c r="K88" s="189" t="s">
        <v>909</v>
      </c>
    </row>
    <row r="89" spans="1:11" ht="15" x14ac:dyDescent="0.2">
      <c r="A89" s="478" t="s">
        <v>5851</v>
      </c>
      <c r="B89" s="478"/>
      <c r="C89" s="181" t="s">
        <v>1952</v>
      </c>
      <c r="D89" s="181"/>
      <c r="E89" s="479" t="s">
        <v>5133</v>
      </c>
      <c r="F89" s="1"/>
      <c r="G89" s="93" t="s">
        <v>3499</v>
      </c>
      <c r="H89" s="4"/>
      <c r="I89" s="1" t="s">
        <v>5128</v>
      </c>
      <c r="J89" s="1"/>
      <c r="K89" s="189" t="s">
        <v>909</v>
      </c>
    </row>
    <row r="90" spans="1:11" x14ac:dyDescent="0.2">
      <c r="A90" s="478" t="s">
        <v>5843</v>
      </c>
      <c r="B90" s="478"/>
      <c r="C90" s="176" t="s">
        <v>5139</v>
      </c>
      <c r="D90" s="176"/>
      <c r="E90" s="261" t="s">
        <v>5153</v>
      </c>
      <c r="F90" s="4"/>
      <c r="G90" s="93" t="s">
        <v>3499</v>
      </c>
      <c r="H90" s="4"/>
      <c r="I90" s="4" t="s">
        <v>5158</v>
      </c>
      <c r="J90" s="4"/>
      <c r="K90" s="189" t="s">
        <v>911</v>
      </c>
    </row>
    <row r="91" spans="1:11" x14ac:dyDescent="0.2">
      <c r="A91" s="478" t="s">
        <v>5844</v>
      </c>
      <c r="B91" s="478"/>
      <c r="C91" s="176" t="s">
        <v>5140</v>
      </c>
      <c r="D91" s="176"/>
      <c r="E91" s="261" t="s">
        <v>5153</v>
      </c>
      <c r="F91" s="4"/>
      <c r="G91" s="93" t="s">
        <v>3499</v>
      </c>
      <c r="H91" s="4"/>
      <c r="I91" s="4" t="s">
        <v>5158</v>
      </c>
      <c r="J91" s="4"/>
      <c r="K91" s="189" t="s">
        <v>911</v>
      </c>
    </row>
    <row r="92" spans="1:11" x14ac:dyDescent="0.2">
      <c r="A92" s="478" t="s">
        <v>5597</v>
      </c>
      <c r="B92" s="478"/>
      <c r="C92" s="20" t="s">
        <v>1934</v>
      </c>
      <c r="D92" s="20"/>
      <c r="E92" s="479" t="s">
        <v>5363</v>
      </c>
      <c r="F92" s="4"/>
      <c r="G92" s="93" t="s">
        <v>3499</v>
      </c>
      <c r="H92" s="4"/>
      <c r="I92" s="4" t="s">
        <v>1216</v>
      </c>
      <c r="J92" s="4"/>
      <c r="K92" s="20"/>
    </row>
    <row r="93" spans="1:11" x14ac:dyDescent="0.2">
      <c r="A93" s="478" t="s">
        <v>5659</v>
      </c>
      <c r="B93" s="478"/>
      <c r="C93" s="20" t="s">
        <v>1935</v>
      </c>
      <c r="D93" s="20"/>
      <c r="E93" s="479" t="s">
        <v>5307</v>
      </c>
      <c r="F93" s="4"/>
      <c r="G93" s="93" t="s">
        <v>3499</v>
      </c>
      <c r="H93" s="4"/>
      <c r="I93" s="4" t="s">
        <v>1220</v>
      </c>
      <c r="J93" s="4"/>
      <c r="K93" s="20"/>
    </row>
    <row r="94" spans="1:11" x14ac:dyDescent="0.2">
      <c r="A94" s="478" t="s">
        <v>5672</v>
      </c>
      <c r="B94" s="478"/>
      <c r="C94" s="20" t="s">
        <v>860</v>
      </c>
      <c r="D94" s="20"/>
      <c r="E94" s="479" t="s">
        <v>5416</v>
      </c>
      <c r="F94" s="4"/>
      <c r="G94" s="93" t="s">
        <v>3499</v>
      </c>
      <c r="H94" s="4"/>
      <c r="I94" s="4" t="s">
        <v>1221</v>
      </c>
      <c r="J94" s="4"/>
      <c r="K94" s="419" t="s">
        <v>860</v>
      </c>
    </row>
    <row r="95" spans="1:11" x14ac:dyDescent="0.2">
      <c r="A95" s="478" t="s">
        <v>5968</v>
      </c>
      <c r="B95" s="478"/>
      <c r="C95" s="20" t="s">
        <v>5167</v>
      </c>
      <c r="D95" s="20"/>
      <c r="E95" s="479" t="s">
        <v>5172</v>
      </c>
      <c r="F95" s="4"/>
      <c r="G95" s="93" t="s">
        <v>3499</v>
      </c>
      <c r="H95" s="4"/>
      <c r="I95" s="4" t="s">
        <v>1212</v>
      </c>
      <c r="J95" s="4"/>
      <c r="K95" s="189" t="s">
        <v>802</v>
      </c>
    </row>
    <row r="96" spans="1:11" x14ac:dyDescent="0.2">
      <c r="A96" s="478" t="s">
        <v>5715</v>
      </c>
      <c r="B96" s="478"/>
      <c r="C96" s="20" t="s">
        <v>873</v>
      </c>
      <c r="D96" s="20"/>
      <c r="E96" s="479" t="s">
        <v>5294</v>
      </c>
      <c r="F96" s="4"/>
      <c r="G96" s="93" t="s">
        <v>3499</v>
      </c>
      <c r="H96" s="4"/>
      <c r="I96" s="4" t="s">
        <v>5292</v>
      </c>
      <c r="J96" s="4"/>
      <c r="K96" s="189" t="s">
        <v>873</v>
      </c>
    </row>
    <row r="97" spans="1:11" x14ac:dyDescent="0.2">
      <c r="A97" s="478" t="s">
        <v>5752</v>
      </c>
      <c r="B97" s="478"/>
      <c r="C97" s="20" t="s">
        <v>5203</v>
      </c>
      <c r="D97" s="20"/>
      <c r="E97" s="479" t="s">
        <v>5206</v>
      </c>
      <c r="F97" s="4"/>
      <c r="G97" s="93" t="s">
        <v>3499</v>
      </c>
      <c r="H97" s="4"/>
      <c r="I97" s="4" t="s">
        <v>1212</v>
      </c>
      <c r="J97" s="4"/>
      <c r="K97" s="189" t="s">
        <v>878</v>
      </c>
    </row>
    <row r="98" spans="1:11" x14ac:dyDescent="0.2">
      <c r="A98" s="478" t="s">
        <v>5752</v>
      </c>
      <c r="B98" s="478"/>
      <c r="C98" s="20" t="s">
        <v>5203</v>
      </c>
      <c r="D98" s="20"/>
      <c r="E98" s="479" t="s">
        <v>5216</v>
      </c>
      <c r="F98" s="4"/>
      <c r="G98" s="93" t="s">
        <v>3499</v>
      </c>
      <c r="H98" s="4"/>
      <c r="I98" s="4" t="s">
        <v>1212</v>
      </c>
      <c r="J98" s="4"/>
      <c r="K98" s="189" t="s">
        <v>878</v>
      </c>
    </row>
    <row r="99" spans="1:11" x14ac:dyDescent="0.2">
      <c r="A99" s="478" t="s">
        <v>5753</v>
      </c>
      <c r="B99" s="478"/>
      <c r="C99" s="20" t="s">
        <v>5204</v>
      </c>
      <c r="D99" s="20"/>
      <c r="E99" s="479" t="s">
        <v>5221</v>
      </c>
      <c r="F99" s="4"/>
      <c r="G99" s="93" t="s">
        <v>3499</v>
      </c>
      <c r="H99" s="4"/>
      <c r="I99" s="4" t="s">
        <v>1212</v>
      </c>
      <c r="J99" s="4"/>
      <c r="K99" s="189" t="s">
        <v>878</v>
      </c>
    </row>
    <row r="100" spans="1:11" x14ac:dyDescent="0.2">
      <c r="A100" s="478" t="s">
        <v>5754</v>
      </c>
      <c r="B100" s="478"/>
      <c r="C100" s="20" t="s">
        <v>828</v>
      </c>
      <c r="D100" s="20"/>
      <c r="E100" s="479" t="s">
        <v>5230</v>
      </c>
      <c r="F100" s="4"/>
      <c r="G100" s="93" t="s">
        <v>3499</v>
      </c>
      <c r="H100" s="4"/>
      <c r="I100" s="4" t="s">
        <v>1212</v>
      </c>
      <c r="J100" s="4"/>
      <c r="K100" s="189" t="s">
        <v>828</v>
      </c>
    </row>
    <row r="101" spans="1:11" x14ac:dyDescent="0.2">
      <c r="A101" s="478" t="s">
        <v>5754</v>
      </c>
      <c r="B101" s="478"/>
      <c r="C101" s="20" t="s">
        <v>828</v>
      </c>
      <c r="D101" s="20"/>
      <c r="E101" s="479" t="s">
        <v>5248</v>
      </c>
      <c r="F101" s="4"/>
      <c r="G101" s="93" t="s">
        <v>3499</v>
      </c>
      <c r="H101" s="4"/>
      <c r="I101" s="4" t="s">
        <v>1212</v>
      </c>
      <c r="J101" s="4"/>
      <c r="K101" s="189" t="s">
        <v>828</v>
      </c>
    </row>
    <row r="102" spans="1:11" x14ac:dyDescent="0.2">
      <c r="A102" s="478" t="s">
        <v>5755</v>
      </c>
      <c r="B102" s="478"/>
      <c r="C102" s="20" t="s">
        <v>1941</v>
      </c>
      <c r="D102" s="20"/>
      <c r="E102" s="479" t="s">
        <v>5253</v>
      </c>
      <c r="F102" s="4"/>
      <c r="G102" s="93" t="s">
        <v>3499</v>
      </c>
      <c r="H102" s="4"/>
      <c r="I102" s="4" t="s">
        <v>1212</v>
      </c>
      <c r="J102" s="4"/>
      <c r="K102" s="189" t="s">
        <v>829</v>
      </c>
    </row>
    <row r="103" spans="1:11" x14ac:dyDescent="0.2">
      <c r="A103" s="478" t="s">
        <v>5770</v>
      </c>
      <c r="B103" s="478"/>
      <c r="C103" s="20" t="s">
        <v>1945</v>
      </c>
      <c r="D103" s="20"/>
      <c r="E103" s="479" t="s">
        <v>5263</v>
      </c>
      <c r="F103" s="4"/>
      <c r="G103" s="93" t="s">
        <v>3499</v>
      </c>
      <c r="H103" s="4"/>
      <c r="I103" s="4" t="s">
        <v>1212</v>
      </c>
      <c r="J103" s="4"/>
      <c r="K103" s="189" t="s">
        <v>885</v>
      </c>
    </row>
    <row r="104" spans="1:11" x14ac:dyDescent="0.2">
      <c r="A104" s="478" t="s">
        <v>5771</v>
      </c>
      <c r="B104" s="478"/>
      <c r="C104" s="20" t="s">
        <v>1942</v>
      </c>
      <c r="D104" s="20"/>
      <c r="E104" s="479" t="s">
        <v>5263</v>
      </c>
      <c r="F104" s="4"/>
      <c r="G104" s="93" t="s">
        <v>3499</v>
      </c>
      <c r="H104" s="4"/>
      <c r="I104" s="4" t="s">
        <v>1212</v>
      </c>
      <c r="J104" s="4"/>
      <c r="K104" s="189" t="s">
        <v>880</v>
      </c>
    </row>
    <row r="105" spans="1:11" x14ac:dyDescent="0.2">
      <c r="A105" s="478" t="s">
        <v>5772</v>
      </c>
      <c r="B105" s="478"/>
      <c r="C105" s="20" t="s">
        <v>1946</v>
      </c>
      <c r="D105" s="20"/>
      <c r="E105" s="479" t="s">
        <v>5263</v>
      </c>
      <c r="F105" s="4"/>
      <c r="G105" s="93" t="s">
        <v>3499</v>
      </c>
      <c r="H105" s="4"/>
      <c r="I105" s="4" t="s">
        <v>1212</v>
      </c>
      <c r="J105" s="4"/>
      <c r="K105" s="189" t="s">
        <v>886</v>
      </c>
    </row>
    <row r="106" spans="1:11" x14ac:dyDescent="0.2">
      <c r="A106" s="478" t="s">
        <v>5773</v>
      </c>
      <c r="B106" s="478"/>
      <c r="C106" s="20" t="s">
        <v>1943</v>
      </c>
      <c r="D106" s="20"/>
      <c r="E106" s="479" t="s">
        <v>5275</v>
      </c>
      <c r="F106" s="4"/>
      <c r="G106" s="93" t="s">
        <v>3499</v>
      </c>
      <c r="H106" s="4"/>
      <c r="I106" s="4" t="s">
        <v>1212</v>
      </c>
      <c r="J106" s="4"/>
      <c r="K106" s="189" t="s">
        <v>882</v>
      </c>
    </row>
    <row r="107" spans="1:11" x14ac:dyDescent="0.2">
      <c r="A107" s="478" t="s">
        <v>5774</v>
      </c>
      <c r="B107" s="478"/>
      <c r="C107" s="20" t="s">
        <v>1944</v>
      </c>
      <c r="D107" s="20"/>
      <c r="E107" s="479" t="s">
        <v>5281</v>
      </c>
      <c r="F107" s="4"/>
      <c r="G107" s="93" t="s">
        <v>3499</v>
      </c>
      <c r="H107" s="4"/>
      <c r="I107" s="4" t="s">
        <v>1212</v>
      </c>
      <c r="J107" s="4"/>
      <c r="K107" s="189" t="s">
        <v>883</v>
      </c>
    </row>
    <row r="108" spans="1:11" x14ac:dyDescent="0.2">
      <c r="A108" s="478" t="s">
        <v>5798</v>
      </c>
      <c r="B108" s="478"/>
      <c r="C108" s="20" t="s">
        <v>1947</v>
      </c>
      <c r="D108" s="20"/>
      <c r="E108" s="479" t="s">
        <v>5373</v>
      </c>
      <c r="F108" s="4"/>
      <c r="G108" s="93" t="s">
        <v>3499</v>
      </c>
      <c r="H108" s="4"/>
      <c r="I108" s="4" t="s">
        <v>1216</v>
      </c>
      <c r="J108" s="4"/>
      <c r="K108" s="189" t="s">
        <v>892</v>
      </c>
    </row>
    <row r="109" spans="1:11" x14ac:dyDescent="0.2">
      <c r="A109" s="478" t="s">
        <v>5842</v>
      </c>
      <c r="B109" s="478"/>
      <c r="C109" s="20" t="s">
        <v>913</v>
      </c>
      <c r="D109" s="20"/>
      <c r="E109" s="479" t="s">
        <v>5285</v>
      </c>
      <c r="F109" s="4"/>
      <c r="G109" s="93" t="s">
        <v>3499</v>
      </c>
      <c r="H109" s="4"/>
      <c r="I109" s="4" t="s">
        <v>1212</v>
      </c>
      <c r="J109" s="4"/>
      <c r="K109" s="189" t="s">
        <v>913</v>
      </c>
    </row>
    <row r="110" spans="1:11" ht="15" x14ac:dyDescent="0.2">
      <c r="A110" s="478" t="s">
        <v>5851</v>
      </c>
      <c r="B110" s="478"/>
      <c r="C110" s="181" t="s">
        <v>1952</v>
      </c>
      <c r="D110" s="181"/>
      <c r="E110" s="479" t="s">
        <v>5130</v>
      </c>
      <c r="F110" s="4"/>
      <c r="G110" s="93" t="s">
        <v>3499</v>
      </c>
      <c r="H110" s="4"/>
      <c r="I110" s="1" t="s">
        <v>5128</v>
      </c>
      <c r="J110" s="1"/>
      <c r="K110" s="189" t="s">
        <v>909</v>
      </c>
    </row>
    <row r="111" spans="1:11" x14ac:dyDescent="0.2">
      <c r="A111" s="478" t="s">
        <v>5843</v>
      </c>
      <c r="B111" s="478"/>
      <c r="C111" s="176" t="s">
        <v>5139</v>
      </c>
      <c r="D111" s="176"/>
      <c r="E111" s="479" t="s">
        <v>5141</v>
      </c>
      <c r="F111" s="4"/>
      <c r="G111" s="93" t="s">
        <v>3499</v>
      </c>
      <c r="H111" s="4"/>
      <c r="I111" s="4" t="s">
        <v>5158</v>
      </c>
      <c r="J111" s="4"/>
      <c r="K111" s="189" t="s">
        <v>911</v>
      </c>
    </row>
    <row r="112" spans="1:11" x14ac:dyDescent="0.2">
      <c r="A112" s="478" t="s">
        <v>5844</v>
      </c>
      <c r="B112" s="478"/>
      <c r="C112" s="176" t="s">
        <v>5140</v>
      </c>
      <c r="D112" s="176"/>
      <c r="E112" s="479" t="s">
        <v>5142</v>
      </c>
      <c r="F112" s="4"/>
      <c r="G112" s="93" t="s">
        <v>3499</v>
      </c>
      <c r="H112" s="4"/>
      <c r="I112" s="4" t="s">
        <v>5158</v>
      </c>
      <c r="J112" s="4"/>
      <c r="K112" s="189" t="s">
        <v>911</v>
      </c>
    </row>
  </sheetData>
  <sortState ref="C2:Q52">
    <sortCondition ref="C2:C52"/>
  </sortState>
  <hyperlinks>
    <hyperlink ref="P11" r:id="rId1"/>
    <hyperlink ref="K10" r:id="rId2"/>
    <hyperlink ref="K19" r:id="rId3"/>
    <hyperlink ref="K18" r:id="rId4"/>
    <hyperlink ref="K22" r:id="rId5" display="Infrastrutture digitali"/>
    <hyperlink ref="K21" r:id="rId6"/>
    <hyperlink ref="K27" r:id="rId7"/>
    <hyperlink ref="K30" r:id="rId8"/>
    <hyperlink ref="K31" r:id="rId9"/>
    <hyperlink ref="K34" r:id="rId10"/>
    <hyperlink ref="K36" r:id="rId11"/>
    <hyperlink ref="K43" r:id="rId12"/>
    <hyperlink ref="K45" r:id="rId13"/>
    <hyperlink ref="K47" r:id="rId14"/>
    <hyperlink ref="K49" r:id="rId15"/>
    <hyperlink ref="K51" r:id="rId16"/>
    <hyperlink ref="K52" r:id="rId17"/>
    <hyperlink ref="K7" r:id="rId18"/>
    <hyperlink ref="K11" r:id="rId19"/>
    <hyperlink ref="K20" r:id="rId20"/>
    <hyperlink ref="P40" r:id="rId21"/>
    <hyperlink ref="P39" r:id="rId22"/>
    <hyperlink ref="P30" r:id="rId23"/>
    <hyperlink ref="P52" r:id="rId24"/>
    <hyperlink ref="P25" r:id="rId25" display="Decreto Interministeriale 28dicembre 2021"/>
    <hyperlink ref="P49" r:id="rId26"/>
    <hyperlink ref="P46" r:id="rId27"/>
    <hyperlink ref="K59" r:id="rId28"/>
    <hyperlink ref="K62" r:id="rId29"/>
    <hyperlink ref="P17" r:id="rId30"/>
    <hyperlink ref="P41" r:id="rId31"/>
    <hyperlink ref="P48" r:id="rId32"/>
    <hyperlink ref="P21" r:id="rId33"/>
    <hyperlink ref="P43" r:id="rId34"/>
    <hyperlink ref="P33" r:id="rId35"/>
    <hyperlink ref="P47" r:id="rId36"/>
    <hyperlink ref="P15" r:id="rId37"/>
    <hyperlink ref="P22" r:id="rId38" display="Accordo Mef-BEI"/>
    <hyperlink ref="Q1" r:id="rId39"/>
    <hyperlink ref="Q11" r:id="rId40"/>
    <hyperlink ref="P14" r:id="rId41" display="DL 31 maggio 2021, n. 77; DM 12 agosto 2021, n. 148"/>
    <hyperlink ref="Q20" r:id="rId42"/>
    <hyperlink ref="Q23" r:id="rId43"/>
    <hyperlink ref="P26" r:id="rId44" display="DL 6 novembre 2021, n. 152 (art. 1); Avviso pubblico Ministero del turismo"/>
    <hyperlink ref="Q26" r:id="rId45"/>
    <hyperlink ref="P27" r:id="rId46"/>
    <hyperlink ref="P36" r:id="rId47"/>
    <hyperlink ref="Q32" r:id="rId48"/>
    <hyperlink ref="P34" r:id="rId49"/>
    <hyperlink ref="P45" r:id="rId50"/>
    <hyperlink ref="P51" r:id="rId51"/>
    <hyperlink ref="Q52" r:id="rId52"/>
    <hyperlink ref="K88" r:id="rId53"/>
    <hyperlink ref="K87:K91" r:id="rId54" display="Rinnovo flotte bus e treni verdi"/>
    <hyperlink ref="E90" r:id="rId55"/>
    <hyperlink ref="E91" r:id="rId56"/>
    <hyperlink ref="K92:K112" r:id="rId57" display="Rinnovo flotte - Navi sostenibili"/>
    <hyperlink ref="K97" r:id="rId58"/>
    <hyperlink ref="K98" r:id="rId59"/>
    <hyperlink ref="K99" r:id="rId60"/>
    <hyperlink ref="K78" r:id="rId61"/>
    <hyperlink ref="K100" r:id="rId62"/>
    <hyperlink ref="K79" r:id="rId63"/>
    <hyperlink ref="K80" r:id="rId64"/>
    <hyperlink ref="K101" r:id="rId65"/>
    <hyperlink ref="K102" r:id="rId66"/>
    <hyperlink ref="K81" r:id="rId67"/>
    <hyperlink ref="K103" r:id="rId68"/>
    <hyperlink ref="K82" r:id="rId69"/>
    <hyperlink ref="K104" r:id="rId70"/>
    <hyperlink ref="K83" r:id="rId71"/>
    <hyperlink ref="K105" r:id="rId72"/>
    <hyperlink ref="K84" r:id="rId73"/>
    <hyperlink ref="K106" r:id="rId74"/>
    <hyperlink ref="K85" r:id="rId75"/>
    <hyperlink ref="K107" r:id="rId76"/>
    <hyperlink ref="K87" r:id="rId77"/>
    <hyperlink ref="K109" r:id="rId78"/>
    <hyperlink ref="K74" r:id="rId79"/>
    <hyperlink ref="K96" r:id="rId80"/>
    <hyperlink ref="K66" r:id="rId81"/>
    <hyperlink ref="K94" r:id="rId82"/>
  </hyperlinks>
  <pageMargins left="0.7" right="0.7" top="0.75" bottom="0.75" header="0.3" footer="0.3"/>
  <pageSetup paperSize="9" orientation="portrait" r:id="rId83"/>
  <drawing r:id="rId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topLeftCell="A55" workbookViewId="0">
      <selection activeCell="A67" sqref="A67"/>
    </sheetView>
  </sheetViews>
  <sheetFormatPr defaultColWidth="9.33203125" defaultRowHeight="12.75" x14ac:dyDescent="0.2"/>
  <cols>
    <col min="1" max="1" width="8.83203125" style="479"/>
    <col min="2" max="2" width="11.6640625" style="260" bestFit="1" customWidth="1"/>
    <col min="3" max="3" width="29.1640625" style="260" customWidth="1"/>
    <col min="4" max="4" width="9.33203125" style="260"/>
    <col min="5" max="5" width="70.6640625" style="260" customWidth="1"/>
    <col min="6" max="6" width="9.33203125" style="260"/>
    <col min="7" max="7" width="12.1640625" style="260" customWidth="1"/>
    <col min="8" max="11" width="9.33203125" style="260"/>
    <col min="12" max="12" width="23" style="260" customWidth="1"/>
    <col min="13" max="13" width="19.83203125" style="260" customWidth="1"/>
    <col min="14" max="14" width="22.6640625" style="260" customWidth="1"/>
    <col min="15" max="15" width="25" style="260" customWidth="1"/>
    <col min="16" max="16384" width="9.33203125" style="260"/>
  </cols>
  <sheetData>
    <row r="1" spans="1:16" ht="72" x14ac:dyDescent="0.2">
      <c r="A1" s="507" t="s">
        <v>5126</v>
      </c>
      <c r="B1" s="86" t="s">
        <v>0</v>
      </c>
      <c r="C1" s="87" t="s">
        <v>1</v>
      </c>
      <c r="D1" s="87" t="s">
        <v>2</v>
      </c>
      <c r="E1" s="88" t="s">
        <v>3</v>
      </c>
      <c r="F1" s="137" t="s">
        <v>1976</v>
      </c>
      <c r="G1" s="88" t="s">
        <v>1924</v>
      </c>
      <c r="H1" s="77" t="s">
        <v>273</v>
      </c>
      <c r="I1" s="135" t="s">
        <v>1211</v>
      </c>
      <c r="J1" s="136" t="s">
        <v>1238</v>
      </c>
      <c r="K1" s="177" t="s">
        <v>1296</v>
      </c>
      <c r="L1" s="196" t="s">
        <v>3352</v>
      </c>
      <c r="M1" s="197" t="s">
        <v>2034</v>
      </c>
      <c r="N1" s="198" t="s">
        <v>2035</v>
      </c>
      <c r="O1" s="198" t="s">
        <v>2036</v>
      </c>
      <c r="P1" s="177" t="s">
        <v>1979</v>
      </c>
    </row>
    <row r="2" spans="1:16" s="3" customFormat="1" ht="24.95" customHeight="1" x14ac:dyDescent="0.2">
      <c r="A2" s="191" t="s">
        <v>5649</v>
      </c>
      <c r="B2" s="262" t="s">
        <v>1512</v>
      </c>
      <c r="C2" s="263" t="s">
        <v>652</v>
      </c>
      <c r="D2" s="262" t="s">
        <v>474</v>
      </c>
      <c r="E2" s="124" t="s">
        <v>1513</v>
      </c>
      <c r="F2" s="191" t="s">
        <v>2002</v>
      </c>
      <c r="G2" s="330" t="s">
        <v>3499</v>
      </c>
      <c r="H2" s="90" t="s">
        <v>108</v>
      </c>
      <c r="I2" s="49" t="s">
        <v>1216</v>
      </c>
      <c r="J2" s="138"/>
      <c r="K2" s="189"/>
      <c r="L2" s="244" t="s">
        <v>2872</v>
      </c>
      <c r="M2" s="199"/>
      <c r="N2" s="225" t="s">
        <v>2873</v>
      </c>
      <c r="O2" s="199" t="s">
        <v>2874</v>
      </c>
      <c r="P2" s="254" t="s">
        <v>1980</v>
      </c>
    </row>
    <row r="3" spans="1:16" s="3" customFormat="1" ht="24.95" customHeight="1" x14ac:dyDescent="0.2">
      <c r="A3" s="191" t="s">
        <v>5722</v>
      </c>
      <c r="B3" s="262" t="s">
        <v>3459</v>
      </c>
      <c r="C3" s="263" t="s">
        <v>951</v>
      </c>
      <c r="D3" s="262" t="s">
        <v>474</v>
      </c>
      <c r="E3" s="124" t="s">
        <v>1723</v>
      </c>
      <c r="F3" s="191" t="s">
        <v>3458</v>
      </c>
      <c r="G3" s="330" t="s">
        <v>3499</v>
      </c>
      <c r="H3" s="90" t="s">
        <v>75</v>
      </c>
      <c r="I3" s="49" t="s">
        <v>1213</v>
      </c>
      <c r="J3" s="138"/>
      <c r="K3" s="189" t="s">
        <v>815</v>
      </c>
      <c r="L3" s="273" t="s">
        <v>1213</v>
      </c>
      <c r="M3" s="201"/>
      <c r="N3" s="200" t="s">
        <v>3501</v>
      </c>
      <c r="O3" s="201" t="s">
        <v>3502</v>
      </c>
      <c r="P3" s="254" t="s">
        <v>1980</v>
      </c>
    </row>
    <row r="4" spans="1:16" s="3" customFormat="1" ht="24.95" customHeight="1" x14ac:dyDescent="0.2">
      <c r="A4" s="191" t="s">
        <v>5734</v>
      </c>
      <c r="B4" s="262" t="s">
        <v>3460</v>
      </c>
      <c r="C4" s="263" t="s">
        <v>393</v>
      </c>
      <c r="D4" s="262" t="s">
        <v>474</v>
      </c>
      <c r="E4" s="124" t="s">
        <v>394</v>
      </c>
      <c r="F4" s="191" t="s">
        <v>2002</v>
      </c>
      <c r="G4" s="330" t="s">
        <v>3503</v>
      </c>
      <c r="H4" s="90" t="s">
        <v>108</v>
      </c>
      <c r="I4" s="138" t="s">
        <v>1212</v>
      </c>
      <c r="J4" s="148"/>
      <c r="K4" s="189"/>
      <c r="L4" s="272" t="s">
        <v>1212</v>
      </c>
      <c r="M4" s="218" t="s">
        <v>3090</v>
      </c>
      <c r="N4" s="229" t="s">
        <v>3091</v>
      </c>
      <c r="O4" s="204" t="s">
        <v>3092</v>
      </c>
      <c r="P4" s="191" t="s">
        <v>3585</v>
      </c>
    </row>
    <row r="5" spans="1:16" s="3" customFormat="1" ht="24.95" customHeight="1" x14ac:dyDescent="0.2">
      <c r="A5" s="191" t="s">
        <v>5819</v>
      </c>
      <c r="B5" s="262" t="s">
        <v>3461</v>
      </c>
      <c r="C5" s="263" t="s">
        <v>760</v>
      </c>
      <c r="D5" s="262" t="s">
        <v>474</v>
      </c>
      <c r="E5" s="124" t="s">
        <v>1828</v>
      </c>
      <c r="F5" s="191" t="s">
        <v>3458</v>
      </c>
      <c r="G5" s="330" t="s">
        <v>3499</v>
      </c>
      <c r="H5" s="90" t="s">
        <v>75</v>
      </c>
      <c r="I5" s="138" t="s">
        <v>1219</v>
      </c>
      <c r="J5" s="148"/>
      <c r="K5" s="189" t="s">
        <v>900</v>
      </c>
      <c r="L5" s="244" t="s">
        <v>3504</v>
      </c>
      <c r="M5" s="230" t="s">
        <v>2731</v>
      </c>
      <c r="N5" s="270" t="s">
        <v>3505</v>
      </c>
      <c r="O5" s="271" t="s">
        <v>3506</v>
      </c>
      <c r="P5" s="254" t="s">
        <v>1980</v>
      </c>
    </row>
    <row r="6" spans="1:16" s="3" customFormat="1" ht="24.95" customHeight="1" x14ac:dyDescent="0.2">
      <c r="A6" s="191" t="s">
        <v>5822</v>
      </c>
      <c r="B6" s="262" t="s">
        <v>3462</v>
      </c>
      <c r="C6" s="263" t="s">
        <v>661</v>
      </c>
      <c r="D6" s="262" t="s">
        <v>474</v>
      </c>
      <c r="E6" s="124" t="s">
        <v>1830</v>
      </c>
      <c r="F6" s="191" t="s">
        <v>3458</v>
      </c>
      <c r="G6" s="330" t="s">
        <v>3499</v>
      </c>
      <c r="H6" s="90" t="s">
        <v>108</v>
      </c>
      <c r="I6" s="138" t="s">
        <v>1218</v>
      </c>
      <c r="J6" s="148"/>
      <c r="K6" s="189" t="s">
        <v>905</v>
      </c>
      <c r="L6" s="246" t="s">
        <v>3507</v>
      </c>
      <c r="M6" s="240" t="s">
        <v>3257</v>
      </c>
      <c r="N6" s="239" t="s">
        <v>3258</v>
      </c>
      <c r="O6" s="241" t="s">
        <v>3259</v>
      </c>
      <c r="P6" s="254" t="s">
        <v>1980</v>
      </c>
    </row>
    <row r="7" spans="1:16" s="3" customFormat="1" ht="24.95" customHeight="1" x14ac:dyDescent="0.2">
      <c r="A7" s="191" t="s">
        <v>5888</v>
      </c>
      <c r="B7" s="262" t="s">
        <v>3463</v>
      </c>
      <c r="C7" s="263" t="s">
        <v>959</v>
      </c>
      <c r="D7" s="262" t="s">
        <v>474</v>
      </c>
      <c r="E7" s="124" t="s">
        <v>1834</v>
      </c>
      <c r="F7" s="191" t="s">
        <v>3458</v>
      </c>
      <c r="G7" s="330" t="s">
        <v>3499</v>
      </c>
      <c r="H7" s="90" t="s">
        <v>108</v>
      </c>
      <c r="I7" s="49" t="s">
        <v>1219</v>
      </c>
      <c r="J7" s="138"/>
      <c r="K7" s="189" t="s">
        <v>904</v>
      </c>
      <c r="L7" s="247" t="s">
        <v>3508</v>
      </c>
      <c r="M7" s="209"/>
      <c r="N7" s="208" t="s">
        <v>3263</v>
      </c>
      <c r="O7" s="207" t="s">
        <v>3264</v>
      </c>
      <c r="P7" s="254" t="s">
        <v>1980</v>
      </c>
    </row>
    <row r="8" spans="1:16" s="3" customFormat="1" ht="24.95" customHeight="1" x14ac:dyDescent="0.2">
      <c r="A8" s="191" t="s">
        <v>5826</v>
      </c>
      <c r="B8" s="262" t="s">
        <v>3464</v>
      </c>
      <c r="C8" s="264" t="s">
        <v>662</v>
      </c>
      <c r="D8" s="262" t="s">
        <v>474</v>
      </c>
      <c r="E8" s="124" t="s">
        <v>1838</v>
      </c>
      <c r="F8" s="191" t="s">
        <v>3458</v>
      </c>
      <c r="G8" s="330" t="s">
        <v>3499</v>
      </c>
      <c r="H8" s="90" t="s">
        <v>108</v>
      </c>
      <c r="I8" s="138" t="s">
        <v>1212</v>
      </c>
      <c r="J8" s="148"/>
      <c r="K8" s="189" t="s">
        <v>906</v>
      </c>
      <c r="L8" s="247" t="s">
        <v>3566</v>
      </c>
      <c r="M8" s="268"/>
      <c r="N8" s="242" t="s">
        <v>3273</v>
      </c>
      <c r="O8" s="204" t="s">
        <v>3274</v>
      </c>
      <c r="P8" s="254" t="s">
        <v>1980</v>
      </c>
    </row>
    <row r="9" spans="1:16" s="3" customFormat="1" ht="24.95" customHeight="1" x14ac:dyDescent="0.2">
      <c r="A9" s="191" t="s">
        <v>5610</v>
      </c>
      <c r="B9" s="262" t="s">
        <v>3465</v>
      </c>
      <c r="C9" s="264" t="s">
        <v>613</v>
      </c>
      <c r="D9" s="262" t="s">
        <v>595</v>
      </c>
      <c r="E9" s="124" t="s">
        <v>1395</v>
      </c>
      <c r="F9" s="191" t="s">
        <v>3458</v>
      </c>
      <c r="G9" s="330" t="s">
        <v>3499</v>
      </c>
      <c r="H9" s="90" t="s">
        <v>75</v>
      </c>
      <c r="I9" s="138" t="s">
        <v>1222</v>
      </c>
      <c r="J9" s="148"/>
      <c r="K9" s="189" t="s">
        <v>777</v>
      </c>
      <c r="L9" s="247" t="s">
        <v>3509</v>
      </c>
      <c r="M9" s="268" t="s">
        <v>2112</v>
      </c>
      <c r="N9" s="242" t="s">
        <v>3510</v>
      </c>
      <c r="O9" s="203" t="s">
        <v>3511</v>
      </c>
      <c r="P9" s="254" t="s">
        <v>1980</v>
      </c>
    </row>
    <row r="10" spans="1:16" s="3" customFormat="1" ht="24.95" customHeight="1" x14ac:dyDescent="0.2">
      <c r="A10" s="191" t="s">
        <v>5615</v>
      </c>
      <c r="B10" s="262" t="s">
        <v>3466</v>
      </c>
      <c r="C10" s="263" t="s">
        <v>670</v>
      </c>
      <c r="D10" s="262" t="s">
        <v>474</v>
      </c>
      <c r="E10" s="124" t="s">
        <v>1458</v>
      </c>
      <c r="F10" s="191" t="s">
        <v>3458</v>
      </c>
      <c r="G10" s="330" t="s">
        <v>3503</v>
      </c>
      <c r="H10" s="90" t="s">
        <v>75</v>
      </c>
      <c r="I10" s="49"/>
      <c r="J10" s="138"/>
      <c r="K10" s="189" t="s">
        <v>776</v>
      </c>
      <c r="L10" s="247" t="s">
        <v>3512</v>
      </c>
      <c r="M10" s="269"/>
      <c r="N10" s="243" t="s">
        <v>3513</v>
      </c>
      <c r="O10" s="206" t="s">
        <v>2173</v>
      </c>
      <c r="P10" s="191" t="s">
        <v>3913</v>
      </c>
    </row>
    <row r="11" spans="1:16" s="3" customFormat="1" ht="24.95" customHeight="1" x14ac:dyDescent="0.2">
      <c r="A11" s="191" t="s">
        <v>5622</v>
      </c>
      <c r="B11" s="262" t="s">
        <v>3467</v>
      </c>
      <c r="C11" s="263" t="s">
        <v>672</v>
      </c>
      <c r="D11" s="262" t="s">
        <v>474</v>
      </c>
      <c r="E11" s="124" t="s">
        <v>1407</v>
      </c>
      <c r="F11" s="191" t="s">
        <v>3458</v>
      </c>
      <c r="G11" s="330" t="s">
        <v>3503</v>
      </c>
      <c r="H11" s="90" t="s">
        <v>75</v>
      </c>
      <c r="I11" s="49"/>
      <c r="J11" s="138"/>
      <c r="K11" s="189"/>
      <c r="L11" s="248" t="s">
        <v>3509</v>
      </c>
      <c r="M11" s="228" t="s">
        <v>2209</v>
      </c>
      <c r="N11" s="203" t="s">
        <v>3091</v>
      </c>
      <c r="O11" s="229" t="s">
        <v>2210</v>
      </c>
      <c r="P11" s="254" t="s">
        <v>1980</v>
      </c>
    </row>
    <row r="12" spans="1:16" s="3" customFormat="1" ht="24.95" customHeight="1" x14ac:dyDescent="0.2">
      <c r="A12" s="191" t="s">
        <v>5624</v>
      </c>
      <c r="B12" s="262" t="s">
        <v>3468</v>
      </c>
      <c r="C12" s="264" t="s">
        <v>679</v>
      </c>
      <c r="D12" s="262" t="s">
        <v>474</v>
      </c>
      <c r="E12" s="124" t="s">
        <v>3469</v>
      </c>
      <c r="F12" s="191" t="s">
        <v>3458</v>
      </c>
      <c r="G12" s="330" t="s">
        <v>3503</v>
      </c>
      <c r="H12" s="90" t="s">
        <v>75</v>
      </c>
      <c r="I12" s="138"/>
      <c r="J12" s="148"/>
      <c r="K12" s="189"/>
      <c r="L12" s="248" t="s">
        <v>3567</v>
      </c>
      <c r="M12" s="228"/>
      <c r="N12" s="229" t="s">
        <v>2277</v>
      </c>
      <c r="O12" s="229" t="s">
        <v>2278</v>
      </c>
      <c r="P12" s="254" t="s">
        <v>1980</v>
      </c>
    </row>
    <row r="13" spans="1:16" s="3" customFormat="1" ht="24.95" customHeight="1" x14ac:dyDescent="0.2">
      <c r="A13" s="191" t="s">
        <v>5625</v>
      </c>
      <c r="B13" s="262" t="s">
        <v>3470</v>
      </c>
      <c r="C13" s="264" t="s">
        <v>678</v>
      </c>
      <c r="D13" s="262" t="s">
        <v>474</v>
      </c>
      <c r="E13" s="124" t="s">
        <v>3471</v>
      </c>
      <c r="F13" s="191" t="s">
        <v>3458</v>
      </c>
      <c r="G13" s="330" t="s">
        <v>3503</v>
      </c>
      <c r="H13" s="90" t="s">
        <v>75</v>
      </c>
      <c r="I13" s="138"/>
      <c r="J13" s="148"/>
      <c r="K13" s="189"/>
      <c r="L13" s="248" t="s">
        <v>3568</v>
      </c>
      <c r="M13" s="218" t="s">
        <v>3515</v>
      </c>
      <c r="N13" s="219" t="s">
        <v>3516</v>
      </c>
      <c r="O13" s="218" t="s">
        <v>3517</v>
      </c>
      <c r="P13" s="254" t="s">
        <v>1980</v>
      </c>
    </row>
    <row r="14" spans="1:16" s="3" customFormat="1" ht="24.95" customHeight="1" x14ac:dyDescent="0.2">
      <c r="A14" s="191" t="s">
        <v>5636</v>
      </c>
      <c r="B14" s="262" t="s">
        <v>1483</v>
      </c>
      <c r="C14" s="263" t="s">
        <v>649</v>
      </c>
      <c r="D14" s="262" t="s">
        <v>474</v>
      </c>
      <c r="E14" s="124" t="s">
        <v>1477</v>
      </c>
      <c r="F14" s="191" t="s">
        <v>3458</v>
      </c>
      <c r="G14" s="330" t="s">
        <v>3499</v>
      </c>
      <c r="H14" s="90" t="s">
        <v>108</v>
      </c>
      <c r="I14" s="138" t="s">
        <v>1226</v>
      </c>
      <c r="J14" s="148"/>
      <c r="K14" s="189" t="s">
        <v>780</v>
      </c>
      <c r="L14" s="248" t="s">
        <v>3547</v>
      </c>
      <c r="M14" s="219" t="s">
        <v>2843</v>
      </c>
      <c r="N14" s="219" t="s">
        <v>2844</v>
      </c>
      <c r="O14" s="219" t="s">
        <v>2845</v>
      </c>
      <c r="P14" s="254" t="s">
        <v>1980</v>
      </c>
    </row>
    <row r="15" spans="1:16" s="3" customFormat="1" ht="24.95" customHeight="1" x14ac:dyDescent="0.2">
      <c r="A15" s="191" t="s">
        <v>5657</v>
      </c>
      <c r="B15" s="262" t="s">
        <v>1560</v>
      </c>
      <c r="C15" s="263" t="s">
        <v>278</v>
      </c>
      <c r="D15" s="262" t="s">
        <v>474</v>
      </c>
      <c r="E15" s="124" t="s">
        <v>1624</v>
      </c>
      <c r="F15" s="191" t="s">
        <v>3458</v>
      </c>
      <c r="G15" s="330" t="s">
        <v>3499</v>
      </c>
      <c r="H15" s="90" t="s">
        <v>75</v>
      </c>
      <c r="I15" s="138" t="s">
        <v>1220</v>
      </c>
      <c r="J15" s="148"/>
      <c r="K15" s="189" t="s">
        <v>855</v>
      </c>
      <c r="L15" s="250" t="s">
        <v>3518</v>
      </c>
      <c r="M15" s="211" t="s">
        <v>2387</v>
      </c>
      <c r="N15" s="213" t="s">
        <v>3519</v>
      </c>
      <c r="O15" s="211" t="s">
        <v>2389</v>
      </c>
      <c r="P15" s="254" t="s">
        <v>1980</v>
      </c>
    </row>
    <row r="16" spans="1:16" s="3" customFormat="1" ht="24.95" customHeight="1" x14ac:dyDescent="0.2">
      <c r="A16" s="191" t="s">
        <v>5653</v>
      </c>
      <c r="B16" s="262" t="s">
        <v>1562</v>
      </c>
      <c r="C16" s="257" t="s">
        <v>711</v>
      </c>
      <c r="D16" s="262" t="s">
        <v>474</v>
      </c>
      <c r="E16" s="124" t="s">
        <v>1563</v>
      </c>
      <c r="F16" s="191" t="s">
        <v>3458</v>
      </c>
      <c r="G16" s="330" t="s">
        <v>3499</v>
      </c>
      <c r="H16" s="90" t="s">
        <v>108</v>
      </c>
      <c r="I16" s="138" t="s">
        <v>1220</v>
      </c>
      <c r="J16" s="148"/>
      <c r="K16" s="189" t="s">
        <v>784</v>
      </c>
      <c r="L16" s="250" t="s">
        <v>3569</v>
      </c>
      <c r="M16" s="209" t="s">
        <v>2877</v>
      </c>
      <c r="N16" s="209" t="s">
        <v>2878</v>
      </c>
      <c r="O16" s="213" t="s">
        <v>2879</v>
      </c>
      <c r="P16" s="254" t="s">
        <v>1980</v>
      </c>
    </row>
    <row r="17" spans="1:16" s="3" customFormat="1" ht="24.95" customHeight="1" x14ac:dyDescent="0.2">
      <c r="A17" s="191" t="s">
        <v>5660</v>
      </c>
      <c r="B17" s="262" t="s">
        <v>1566</v>
      </c>
      <c r="C17" s="263" t="s">
        <v>712</v>
      </c>
      <c r="D17" s="262" t="s">
        <v>474</v>
      </c>
      <c r="E17" s="124" t="s">
        <v>1626</v>
      </c>
      <c r="F17" s="191" t="s">
        <v>3458</v>
      </c>
      <c r="G17" s="330" t="s">
        <v>3499</v>
      </c>
      <c r="H17" s="90" t="s">
        <v>108</v>
      </c>
      <c r="I17" s="138" t="s">
        <v>1220</v>
      </c>
      <c r="J17" s="148"/>
      <c r="K17" s="189" t="s">
        <v>790</v>
      </c>
      <c r="L17" s="249" t="s">
        <v>3572</v>
      </c>
      <c r="M17" s="209" t="s">
        <v>2880</v>
      </c>
      <c r="N17" s="209" t="s">
        <v>2881</v>
      </c>
      <c r="O17" s="213" t="s">
        <v>2882</v>
      </c>
      <c r="P17" s="254" t="s">
        <v>1980</v>
      </c>
    </row>
    <row r="18" spans="1:16" s="3" customFormat="1" ht="24.95" customHeight="1" x14ac:dyDescent="0.2">
      <c r="A18" s="191" t="s">
        <v>5662</v>
      </c>
      <c r="B18" s="262" t="s">
        <v>1568</v>
      </c>
      <c r="C18" s="263" t="s">
        <v>763</v>
      </c>
      <c r="D18" s="262" t="s">
        <v>474</v>
      </c>
      <c r="E18" s="124" t="s">
        <v>1627</v>
      </c>
      <c r="F18" s="191" t="s">
        <v>3458</v>
      </c>
      <c r="G18" s="330" t="s">
        <v>3499</v>
      </c>
      <c r="H18" s="90" t="s">
        <v>108</v>
      </c>
      <c r="I18" s="49" t="s">
        <v>1220</v>
      </c>
      <c r="J18" s="138"/>
      <c r="K18" s="189" t="s">
        <v>788</v>
      </c>
      <c r="L18" s="249" t="s">
        <v>3518</v>
      </c>
      <c r="M18" s="209" t="s">
        <v>2770</v>
      </c>
      <c r="N18" s="209" t="s">
        <v>2883</v>
      </c>
      <c r="O18" s="209" t="s">
        <v>2884</v>
      </c>
      <c r="P18" s="254" t="s">
        <v>1980</v>
      </c>
    </row>
    <row r="19" spans="1:16" s="3" customFormat="1" ht="24.95" customHeight="1" x14ac:dyDescent="0.2">
      <c r="A19" s="191" t="s">
        <v>5663</v>
      </c>
      <c r="B19" s="155" t="s">
        <v>1570</v>
      </c>
      <c r="C19" s="155" t="s">
        <v>713</v>
      </c>
      <c r="D19" s="155" t="s">
        <v>474</v>
      </c>
      <c r="E19" s="129" t="s">
        <v>1628</v>
      </c>
      <c r="F19" s="191" t="s">
        <v>3458</v>
      </c>
      <c r="G19" s="330" t="s">
        <v>3499</v>
      </c>
      <c r="H19" s="90" t="s">
        <v>108</v>
      </c>
      <c r="I19" s="49" t="s">
        <v>1220</v>
      </c>
      <c r="J19" s="138"/>
      <c r="K19" s="189" t="s">
        <v>789</v>
      </c>
      <c r="L19" s="251" t="s">
        <v>3518</v>
      </c>
      <c r="M19" s="206" t="s">
        <v>2885</v>
      </c>
      <c r="N19" s="209" t="s">
        <v>2886</v>
      </c>
      <c r="O19" s="209" t="s">
        <v>2887</v>
      </c>
      <c r="P19" s="254" t="s">
        <v>1980</v>
      </c>
    </row>
    <row r="20" spans="1:16" s="3" customFormat="1" ht="24.95" customHeight="1" x14ac:dyDescent="0.2">
      <c r="A20" s="191" t="s">
        <v>5668</v>
      </c>
      <c r="B20" s="155" t="s">
        <v>1572</v>
      </c>
      <c r="C20" s="155" t="s">
        <v>716</v>
      </c>
      <c r="D20" s="155" t="s">
        <v>474</v>
      </c>
      <c r="E20" s="129" t="s">
        <v>1573</v>
      </c>
      <c r="F20" s="191" t="s">
        <v>3458</v>
      </c>
      <c r="G20" s="330" t="s">
        <v>3499</v>
      </c>
      <c r="H20" s="90" t="s">
        <v>108</v>
      </c>
      <c r="I20" s="49" t="s">
        <v>1223</v>
      </c>
      <c r="J20" s="138"/>
      <c r="K20" s="189" t="s">
        <v>785</v>
      </c>
      <c r="L20" s="247" t="s">
        <v>2943</v>
      </c>
      <c r="M20" s="206" t="s">
        <v>2944</v>
      </c>
      <c r="N20" s="206" t="s">
        <v>2945</v>
      </c>
      <c r="O20" s="207" t="s">
        <v>2946</v>
      </c>
      <c r="P20" s="254" t="s">
        <v>1980</v>
      </c>
    </row>
    <row r="21" spans="1:16" s="3" customFormat="1" ht="24.95" customHeight="1" x14ac:dyDescent="0.2">
      <c r="A21" s="191" t="s">
        <v>5691</v>
      </c>
      <c r="B21" s="155" t="s">
        <v>3472</v>
      </c>
      <c r="C21" s="155" t="s">
        <v>947</v>
      </c>
      <c r="D21" s="155" t="s">
        <v>474</v>
      </c>
      <c r="E21" s="129" t="s">
        <v>1637</v>
      </c>
      <c r="F21" s="191" t="s">
        <v>3458</v>
      </c>
      <c r="G21" s="330" t="s">
        <v>3503</v>
      </c>
      <c r="H21" s="93" t="s">
        <v>75</v>
      </c>
      <c r="I21" s="49"/>
      <c r="J21" s="138"/>
      <c r="K21" s="189"/>
      <c r="L21" s="247" t="s">
        <v>3573</v>
      </c>
      <c r="M21" s="206" t="s">
        <v>2390</v>
      </c>
      <c r="N21" s="209" t="s">
        <v>3520</v>
      </c>
      <c r="O21" s="209" t="s">
        <v>2392</v>
      </c>
      <c r="P21" s="254" t="s">
        <v>1980</v>
      </c>
    </row>
    <row r="22" spans="1:16" s="3" customFormat="1" ht="24.95" customHeight="1" x14ac:dyDescent="0.2">
      <c r="A22" s="191" t="s">
        <v>5693</v>
      </c>
      <c r="B22" s="155" t="s">
        <v>3473</v>
      </c>
      <c r="C22" s="155" t="s">
        <v>721</v>
      </c>
      <c r="D22" s="155" t="s">
        <v>474</v>
      </c>
      <c r="E22" s="129" t="s">
        <v>1640</v>
      </c>
      <c r="F22" s="191" t="s">
        <v>3458</v>
      </c>
      <c r="G22" s="330" t="s">
        <v>3503</v>
      </c>
      <c r="H22" s="93" t="s">
        <v>75</v>
      </c>
      <c r="I22" s="49"/>
      <c r="J22" s="138"/>
      <c r="K22" s="189"/>
      <c r="L22" s="247" t="s">
        <v>3574</v>
      </c>
      <c r="M22" s="209"/>
      <c r="N22" s="209" t="s">
        <v>2393</v>
      </c>
      <c r="O22" s="209" t="s">
        <v>2394</v>
      </c>
      <c r="P22" s="254" t="s">
        <v>1980</v>
      </c>
    </row>
    <row r="23" spans="1:16" s="3" customFormat="1" ht="24.95" customHeight="1" x14ac:dyDescent="0.2">
      <c r="A23" s="191" t="s">
        <v>5690</v>
      </c>
      <c r="B23" s="155" t="s">
        <v>3474</v>
      </c>
      <c r="C23" s="155" t="s">
        <v>720</v>
      </c>
      <c r="D23" s="155" t="s">
        <v>474</v>
      </c>
      <c r="E23" s="129" t="s">
        <v>1654</v>
      </c>
      <c r="F23" s="191" t="s">
        <v>3458</v>
      </c>
      <c r="G23" s="330" t="s">
        <v>3499</v>
      </c>
      <c r="H23" s="93" t="s">
        <v>75</v>
      </c>
      <c r="I23" s="49" t="s">
        <v>1213</v>
      </c>
      <c r="J23" s="138"/>
      <c r="K23" s="189" t="s">
        <v>861</v>
      </c>
      <c r="L23" s="247" t="s">
        <v>2983</v>
      </c>
      <c r="M23" s="207"/>
      <c r="N23" s="207" t="s">
        <v>2420</v>
      </c>
      <c r="O23" s="206" t="s">
        <v>2421</v>
      </c>
      <c r="P23" s="254" t="s">
        <v>1980</v>
      </c>
    </row>
    <row r="24" spans="1:16" s="3" customFormat="1" ht="24.95" customHeight="1" x14ac:dyDescent="0.2">
      <c r="A24" s="191" t="s">
        <v>5692</v>
      </c>
      <c r="B24" s="155" t="s">
        <v>3475</v>
      </c>
      <c r="C24" s="155" t="s">
        <v>948</v>
      </c>
      <c r="D24" s="155" t="s">
        <v>474</v>
      </c>
      <c r="E24" s="129" t="s">
        <v>1639</v>
      </c>
      <c r="F24" s="191" t="s">
        <v>3458</v>
      </c>
      <c r="G24" s="330" t="s">
        <v>3503</v>
      </c>
      <c r="H24" s="93" t="s">
        <v>108</v>
      </c>
      <c r="I24" s="49"/>
      <c r="J24" s="138"/>
      <c r="K24" s="189"/>
      <c r="L24" s="247" t="s">
        <v>3575</v>
      </c>
      <c r="M24" s="209" t="s">
        <v>2949</v>
      </c>
      <c r="N24" s="209" t="s">
        <v>2950</v>
      </c>
      <c r="O24" s="209" t="s">
        <v>2951</v>
      </c>
      <c r="P24" s="254" t="s">
        <v>1980</v>
      </c>
    </row>
    <row r="25" spans="1:16" s="3" customFormat="1" ht="24.95" customHeight="1" x14ac:dyDescent="0.2">
      <c r="A25" s="191" t="s">
        <v>5685</v>
      </c>
      <c r="B25" s="155" t="s">
        <v>3476</v>
      </c>
      <c r="C25" s="155" t="s">
        <v>731</v>
      </c>
      <c r="D25" s="155" t="s">
        <v>474</v>
      </c>
      <c r="E25" s="129" t="s">
        <v>1682</v>
      </c>
      <c r="F25" s="191" t="s">
        <v>3458</v>
      </c>
      <c r="G25" s="330" t="s">
        <v>3499</v>
      </c>
      <c r="H25" s="93" t="s">
        <v>75</v>
      </c>
      <c r="I25" s="49" t="s">
        <v>1213</v>
      </c>
      <c r="J25" s="138"/>
      <c r="K25" s="189" t="s">
        <v>766</v>
      </c>
      <c r="L25" s="247" t="s">
        <v>1213</v>
      </c>
      <c r="M25" s="209" t="s">
        <v>2473</v>
      </c>
      <c r="N25" s="209" t="s">
        <v>3521</v>
      </c>
      <c r="O25" s="209" t="s">
        <v>2462</v>
      </c>
      <c r="P25" s="254" t="s">
        <v>1980</v>
      </c>
    </row>
    <row r="26" spans="1:16" s="3" customFormat="1" ht="24.95" customHeight="1" x14ac:dyDescent="0.2">
      <c r="A26" s="191" t="s">
        <v>5708</v>
      </c>
      <c r="B26" s="155" t="s">
        <v>3477</v>
      </c>
      <c r="C26" s="155" t="s">
        <v>738</v>
      </c>
      <c r="D26" s="155" t="s">
        <v>474</v>
      </c>
      <c r="E26" s="129" t="s">
        <v>1658</v>
      </c>
      <c r="F26" s="191" t="s">
        <v>3458</v>
      </c>
      <c r="G26" s="330" t="s">
        <v>3503</v>
      </c>
      <c r="H26" s="90" t="s">
        <v>75</v>
      </c>
      <c r="I26" s="49"/>
      <c r="J26" s="138"/>
      <c r="K26" s="189"/>
      <c r="L26" s="249" t="s">
        <v>1213</v>
      </c>
      <c r="M26" s="209"/>
      <c r="N26" s="209" t="s">
        <v>2317</v>
      </c>
      <c r="O26" s="209" t="s">
        <v>3522</v>
      </c>
      <c r="P26" s="254" t="s">
        <v>1980</v>
      </c>
    </row>
    <row r="27" spans="1:16" s="3" customFormat="1" ht="24.95" customHeight="1" x14ac:dyDescent="0.2">
      <c r="A27" s="191" t="s">
        <v>5699</v>
      </c>
      <c r="B27" s="262" t="s">
        <v>3478</v>
      </c>
      <c r="C27" s="264" t="s">
        <v>669</v>
      </c>
      <c r="D27" s="262" t="s">
        <v>474</v>
      </c>
      <c r="E27" s="124" t="s">
        <v>1696</v>
      </c>
      <c r="F27" s="191" t="s">
        <v>2002</v>
      </c>
      <c r="G27" s="330" t="s">
        <v>3499</v>
      </c>
      <c r="H27" s="93" t="s">
        <v>75</v>
      </c>
      <c r="I27" s="33" t="s">
        <v>1216</v>
      </c>
      <c r="J27" s="138"/>
      <c r="K27" s="189" t="s">
        <v>872</v>
      </c>
      <c r="L27" s="250" t="s">
        <v>2872</v>
      </c>
      <c r="M27" s="209"/>
      <c r="N27" s="209" t="s">
        <v>3523</v>
      </c>
      <c r="O27" s="209" t="s">
        <v>2519</v>
      </c>
      <c r="P27" s="254" t="s">
        <v>1980</v>
      </c>
    </row>
    <row r="28" spans="1:16" s="3" customFormat="1" ht="24.95" customHeight="1" x14ac:dyDescent="0.2">
      <c r="A28" s="191" t="s">
        <v>5704</v>
      </c>
      <c r="B28" s="262" t="s">
        <v>3479</v>
      </c>
      <c r="C28" s="257" t="s">
        <v>735</v>
      </c>
      <c r="D28" s="262" t="s">
        <v>474</v>
      </c>
      <c r="E28" s="124" t="s">
        <v>1701</v>
      </c>
      <c r="F28" s="191" t="s">
        <v>3458</v>
      </c>
      <c r="G28" s="330" t="s">
        <v>3499</v>
      </c>
      <c r="H28" s="93" t="s">
        <v>75</v>
      </c>
      <c r="I28" s="138" t="s">
        <v>1216</v>
      </c>
      <c r="J28" s="148"/>
      <c r="K28" s="189" t="s">
        <v>874</v>
      </c>
      <c r="L28" s="249" t="s">
        <v>3524</v>
      </c>
      <c r="M28" s="209"/>
      <c r="N28" s="209" t="s">
        <v>2526</v>
      </c>
      <c r="O28" s="209" t="s">
        <v>2527</v>
      </c>
      <c r="P28" s="254" t="s">
        <v>1980</v>
      </c>
    </row>
    <row r="29" spans="1:16" s="3" customFormat="1" ht="24.95" customHeight="1" x14ac:dyDescent="0.2">
      <c r="A29" s="191" t="s">
        <v>5702</v>
      </c>
      <c r="B29" s="262" t="s">
        <v>3480</v>
      </c>
      <c r="C29" s="262" t="s">
        <v>733</v>
      </c>
      <c r="D29" s="262" t="s">
        <v>474</v>
      </c>
      <c r="E29" s="124" t="s">
        <v>1699</v>
      </c>
      <c r="F29" s="191" t="s">
        <v>3458</v>
      </c>
      <c r="G29" s="330" t="s">
        <v>3499</v>
      </c>
      <c r="H29" s="93" t="s">
        <v>108</v>
      </c>
      <c r="I29" s="49" t="s">
        <v>1213</v>
      </c>
      <c r="J29" s="139"/>
      <c r="K29" s="189" t="s">
        <v>798</v>
      </c>
      <c r="L29" s="249" t="s">
        <v>1213</v>
      </c>
      <c r="M29" s="209" t="s">
        <v>3525</v>
      </c>
      <c r="N29" s="213" t="s">
        <v>3017</v>
      </c>
      <c r="O29" s="209" t="s">
        <v>3526</v>
      </c>
      <c r="P29" s="254" t="s">
        <v>1980</v>
      </c>
    </row>
    <row r="30" spans="1:16" s="3" customFormat="1" ht="24.95" customHeight="1" x14ac:dyDescent="0.2">
      <c r="A30" s="191" t="s">
        <v>5716</v>
      </c>
      <c r="B30" s="262" t="s">
        <v>3481</v>
      </c>
      <c r="C30" s="262" t="s">
        <v>696</v>
      </c>
      <c r="D30" s="262" t="s">
        <v>474</v>
      </c>
      <c r="E30" s="124" t="s">
        <v>1712</v>
      </c>
      <c r="F30" s="191" t="s">
        <v>3458</v>
      </c>
      <c r="G30" s="330" t="s">
        <v>3503</v>
      </c>
      <c r="H30" s="93" t="s">
        <v>75</v>
      </c>
      <c r="I30" s="138"/>
      <c r="J30" s="148"/>
      <c r="K30" s="189"/>
      <c r="L30" s="249" t="s">
        <v>3527</v>
      </c>
      <c r="M30" s="209"/>
      <c r="N30" s="213" t="s">
        <v>3528</v>
      </c>
      <c r="O30" s="209" t="s">
        <v>3529</v>
      </c>
      <c r="P30" s="254" t="s">
        <v>1980</v>
      </c>
    </row>
    <row r="31" spans="1:16" s="3" customFormat="1" ht="24.95" customHeight="1" x14ac:dyDescent="0.2">
      <c r="A31" s="191" t="s">
        <v>5730</v>
      </c>
      <c r="B31" s="262" t="s">
        <v>3482</v>
      </c>
      <c r="C31" s="265" t="s">
        <v>697</v>
      </c>
      <c r="D31" s="262" t="s">
        <v>474</v>
      </c>
      <c r="E31" s="124" t="s">
        <v>1738</v>
      </c>
      <c r="F31" s="191" t="s">
        <v>3458</v>
      </c>
      <c r="G31" s="330" t="s">
        <v>3503</v>
      </c>
      <c r="H31" s="93" t="s">
        <v>75</v>
      </c>
      <c r="I31" s="33"/>
      <c r="J31" s="138"/>
      <c r="K31" s="189"/>
      <c r="L31" s="252" t="s">
        <v>1212</v>
      </c>
      <c r="M31" s="209" t="s">
        <v>2545</v>
      </c>
      <c r="N31" s="209" t="s">
        <v>2546</v>
      </c>
      <c r="O31" s="209" t="s">
        <v>2547</v>
      </c>
      <c r="P31" s="254" t="s">
        <v>1980</v>
      </c>
    </row>
    <row r="32" spans="1:16" s="3" customFormat="1" ht="24.95" customHeight="1" x14ac:dyDescent="0.2">
      <c r="A32" s="191" t="s">
        <v>5735</v>
      </c>
      <c r="B32" s="262" t="s">
        <v>3483</v>
      </c>
      <c r="C32" s="154" t="s">
        <v>370</v>
      </c>
      <c r="D32" s="262" t="s">
        <v>474</v>
      </c>
      <c r="E32" s="124" t="s">
        <v>1741</v>
      </c>
      <c r="F32" s="191" t="s">
        <v>3458</v>
      </c>
      <c r="G32" s="330" t="s">
        <v>3503</v>
      </c>
      <c r="H32" s="93" t="s">
        <v>75</v>
      </c>
      <c r="I32" s="49"/>
      <c r="J32" s="138"/>
      <c r="K32" s="189"/>
      <c r="L32" s="247" t="s">
        <v>1213</v>
      </c>
      <c r="M32" s="206" t="s">
        <v>3530</v>
      </c>
      <c r="N32" s="209" t="s">
        <v>3531</v>
      </c>
      <c r="O32" s="209" t="s">
        <v>3532</v>
      </c>
      <c r="P32" s="254" t="s">
        <v>1980</v>
      </c>
    </row>
    <row r="33" spans="1:16" s="3" customFormat="1" ht="24.95" customHeight="1" x14ac:dyDescent="0.2">
      <c r="A33" s="191" t="s">
        <v>5789</v>
      </c>
      <c r="B33" s="262" t="s">
        <v>3484</v>
      </c>
      <c r="C33" s="154" t="s">
        <v>692</v>
      </c>
      <c r="D33" s="262" t="s">
        <v>474</v>
      </c>
      <c r="E33" s="124" t="s">
        <v>1785</v>
      </c>
      <c r="F33" s="191" t="s">
        <v>3458</v>
      </c>
      <c r="G33" s="330" t="s">
        <v>3503</v>
      </c>
      <c r="H33" s="93" t="s">
        <v>75</v>
      </c>
      <c r="I33" s="33"/>
      <c r="J33" s="138"/>
      <c r="K33" s="189"/>
      <c r="L33" s="247" t="s">
        <v>3533</v>
      </c>
      <c r="M33" s="206" t="s">
        <v>2584</v>
      </c>
      <c r="N33" s="209" t="s">
        <v>2585</v>
      </c>
      <c r="O33" s="209" t="s">
        <v>2586</v>
      </c>
      <c r="P33" s="254" t="s">
        <v>1980</v>
      </c>
    </row>
    <row r="34" spans="1:16" s="3" customFormat="1" ht="24.95" customHeight="1" x14ac:dyDescent="0.2">
      <c r="A34" s="191" t="s">
        <v>5784</v>
      </c>
      <c r="B34" s="262" t="s">
        <v>3485</v>
      </c>
      <c r="C34" s="265" t="s">
        <v>653</v>
      </c>
      <c r="D34" s="262" t="s">
        <v>474</v>
      </c>
      <c r="E34" s="124" t="s">
        <v>1790</v>
      </c>
      <c r="F34" s="191" t="s">
        <v>3458</v>
      </c>
      <c r="G34" s="330" t="s">
        <v>3499</v>
      </c>
      <c r="H34" s="93" t="s">
        <v>75</v>
      </c>
      <c r="I34" s="33" t="s">
        <v>1215</v>
      </c>
      <c r="J34" s="138"/>
      <c r="K34" s="189" t="s">
        <v>834</v>
      </c>
      <c r="L34" s="249" t="s">
        <v>3533</v>
      </c>
      <c r="M34" s="211"/>
      <c r="N34" s="211" t="s">
        <v>2587</v>
      </c>
      <c r="O34" s="211" t="s">
        <v>2588</v>
      </c>
      <c r="P34" s="254" t="s">
        <v>1980</v>
      </c>
    </row>
    <row r="35" spans="1:16" s="3" customFormat="1" ht="24.95" customHeight="1" x14ac:dyDescent="0.2">
      <c r="A35" s="191" t="s">
        <v>5805</v>
      </c>
      <c r="B35" s="262" t="s">
        <v>3486</v>
      </c>
      <c r="C35" s="257" t="s">
        <v>698</v>
      </c>
      <c r="D35" s="262" t="s">
        <v>474</v>
      </c>
      <c r="E35" s="124" t="s">
        <v>1795</v>
      </c>
      <c r="F35" s="191" t="s">
        <v>3458</v>
      </c>
      <c r="G35" s="330" t="s">
        <v>3503</v>
      </c>
      <c r="H35" s="93" t="s">
        <v>75</v>
      </c>
      <c r="I35" s="33"/>
      <c r="J35" s="138"/>
      <c r="K35" s="189"/>
      <c r="L35" s="247" t="s">
        <v>2578</v>
      </c>
      <c r="M35" s="206" t="s">
        <v>2660</v>
      </c>
      <c r="N35" s="207" t="s">
        <v>3534</v>
      </c>
      <c r="O35" s="207" t="s">
        <v>3535</v>
      </c>
      <c r="P35" s="254" t="s">
        <v>1980</v>
      </c>
    </row>
    <row r="36" spans="1:16" s="3" customFormat="1" ht="24.95" customHeight="1" x14ac:dyDescent="0.2">
      <c r="A36" s="191" t="s">
        <v>5799</v>
      </c>
      <c r="B36" s="262" t="s">
        <v>3487</v>
      </c>
      <c r="C36" s="154" t="s">
        <v>637</v>
      </c>
      <c r="D36" s="262" t="s">
        <v>474</v>
      </c>
      <c r="E36" s="124" t="s">
        <v>1803</v>
      </c>
      <c r="F36" s="191" t="s">
        <v>3458</v>
      </c>
      <c r="G36" s="330" t="s">
        <v>3499</v>
      </c>
      <c r="H36" s="93" t="s">
        <v>108</v>
      </c>
      <c r="I36" s="33" t="s">
        <v>1216</v>
      </c>
      <c r="J36" s="138"/>
      <c r="K36" s="189" t="s">
        <v>895</v>
      </c>
      <c r="L36" s="247" t="s">
        <v>2872</v>
      </c>
      <c r="M36" s="206"/>
      <c r="N36" s="209" t="s">
        <v>3221</v>
      </c>
      <c r="O36" s="209" t="s">
        <v>3222</v>
      </c>
      <c r="P36" s="254" t="s">
        <v>1980</v>
      </c>
    </row>
    <row r="37" spans="1:16" s="3" customFormat="1" ht="24.95" customHeight="1" x14ac:dyDescent="0.2">
      <c r="A37" s="191" t="s">
        <v>5802</v>
      </c>
      <c r="B37" s="262" t="s">
        <v>3488</v>
      </c>
      <c r="C37" s="262" t="s">
        <v>642</v>
      </c>
      <c r="D37" s="262" t="s">
        <v>474</v>
      </c>
      <c r="E37" s="124" t="s">
        <v>1807</v>
      </c>
      <c r="F37" s="191" t="s">
        <v>3458</v>
      </c>
      <c r="G37" s="330" t="s">
        <v>3499</v>
      </c>
      <c r="H37" s="93" t="s">
        <v>108</v>
      </c>
      <c r="I37" s="40" t="s">
        <v>1217</v>
      </c>
      <c r="J37" s="138"/>
      <c r="K37" s="189" t="s">
        <v>894</v>
      </c>
      <c r="L37" s="249" t="s">
        <v>2578</v>
      </c>
      <c r="M37" s="209"/>
      <c r="N37" s="209" t="s">
        <v>3233</v>
      </c>
      <c r="O37" s="209" t="s">
        <v>3234</v>
      </c>
      <c r="P37" s="254" t="s">
        <v>1980</v>
      </c>
    </row>
    <row r="38" spans="1:16" s="3" customFormat="1" ht="24.95" customHeight="1" x14ac:dyDescent="0.2">
      <c r="A38" s="191" t="s">
        <v>5797</v>
      </c>
      <c r="B38" s="262" t="s">
        <v>3489</v>
      </c>
      <c r="C38" s="262" t="s">
        <v>640</v>
      </c>
      <c r="D38" s="262" t="s">
        <v>474</v>
      </c>
      <c r="E38" s="124" t="s">
        <v>1801</v>
      </c>
      <c r="F38" s="191" t="s">
        <v>3458</v>
      </c>
      <c r="G38" s="330" t="s">
        <v>3499</v>
      </c>
      <c r="H38" s="93" t="s">
        <v>108</v>
      </c>
      <c r="I38" s="49" t="s">
        <v>1217</v>
      </c>
      <c r="J38" s="138"/>
      <c r="K38" s="189" t="s">
        <v>838</v>
      </c>
      <c r="L38" s="249" t="s">
        <v>2578</v>
      </c>
      <c r="M38" s="209" t="s">
        <v>3235</v>
      </c>
      <c r="N38" s="209" t="s">
        <v>3236</v>
      </c>
      <c r="O38" s="209" t="s">
        <v>3536</v>
      </c>
      <c r="P38" s="254" t="s">
        <v>1980</v>
      </c>
    </row>
    <row r="39" spans="1:16" s="3" customFormat="1" ht="24.95" customHeight="1" x14ac:dyDescent="0.2">
      <c r="A39" s="191" t="s">
        <v>5796</v>
      </c>
      <c r="B39" s="262" t="s">
        <v>3490</v>
      </c>
      <c r="C39" s="265" t="s">
        <v>614</v>
      </c>
      <c r="D39" s="262" t="s">
        <v>474</v>
      </c>
      <c r="E39" s="124" t="s">
        <v>1799</v>
      </c>
      <c r="F39" s="191" t="s">
        <v>3458</v>
      </c>
      <c r="G39" s="330" t="s">
        <v>3499</v>
      </c>
      <c r="H39" s="93" t="s">
        <v>108</v>
      </c>
      <c r="I39" s="49" t="s">
        <v>1217</v>
      </c>
      <c r="J39" s="138" t="s">
        <v>3537</v>
      </c>
      <c r="K39" s="189" t="s">
        <v>843</v>
      </c>
      <c r="L39" s="249" t="s">
        <v>2578</v>
      </c>
      <c r="M39" s="213"/>
      <c r="N39" s="213" t="s">
        <v>3238</v>
      </c>
      <c r="O39" s="213" t="s">
        <v>3239</v>
      </c>
      <c r="P39" s="254" t="s">
        <v>1980</v>
      </c>
    </row>
    <row r="40" spans="1:16" s="3" customFormat="1" ht="24.95" customHeight="1" x14ac:dyDescent="0.2">
      <c r="A40" s="191" t="s">
        <v>5803</v>
      </c>
      <c r="B40" s="262" t="s">
        <v>3491</v>
      </c>
      <c r="C40" s="262" t="s">
        <v>658</v>
      </c>
      <c r="D40" s="262" t="s">
        <v>474</v>
      </c>
      <c r="E40" s="124" t="s">
        <v>1809</v>
      </c>
      <c r="F40" s="191" t="s">
        <v>3458</v>
      </c>
      <c r="G40" s="330" t="s">
        <v>3499</v>
      </c>
      <c r="H40" s="93" t="s">
        <v>108</v>
      </c>
      <c r="I40" s="49" t="s">
        <v>1216</v>
      </c>
      <c r="J40" s="138"/>
      <c r="K40" s="189" t="s">
        <v>893</v>
      </c>
      <c r="L40" s="249" t="s">
        <v>3548</v>
      </c>
      <c r="M40" s="209"/>
      <c r="N40" s="209" t="s">
        <v>3241</v>
      </c>
      <c r="O40" s="209" t="s">
        <v>3242</v>
      </c>
      <c r="P40" s="254" t="s">
        <v>1980</v>
      </c>
    </row>
    <row r="41" spans="1:16" s="3" customFormat="1" ht="24.95" customHeight="1" x14ac:dyDescent="0.2">
      <c r="A41" s="191" t="s">
        <v>5852</v>
      </c>
      <c r="B41" s="262" t="s">
        <v>3492</v>
      </c>
      <c r="C41" s="262" t="s">
        <v>681</v>
      </c>
      <c r="D41" s="262" t="s">
        <v>474</v>
      </c>
      <c r="E41" s="124" t="s">
        <v>1866</v>
      </c>
      <c r="F41" s="191" t="s">
        <v>3458</v>
      </c>
      <c r="G41" s="330" t="s">
        <v>3503</v>
      </c>
      <c r="H41" s="93" t="s">
        <v>108</v>
      </c>
      <c r="I41" s="49"/>
      <c r="J41" s="138"/>
      <c r="K41" s="189"/>
      <c r="L41" s="249" t="s">
        <v>3500</v>
      </c>
      <c r="M41" s="209"/>
      <c r="N41" s="213" t="s">
        <v>3538</v>
      </c>
      <c r="O41" s="213" t="s">
        <v>3539</v>
      </c>
      <c r="P41" s="254" t="s">
        <v>1980</v>
      </c>
    </row>
    <row r="42" spans="1:16" s="3" customFormat="1" ht="24.95" customHeight="1" x14ac:dyDescent="0.2">
      <c r="A42" s="191" t="s">
        <v>5845</v>
      </c>
      <c r="B42" s="262" t="s">
        <v>3493</v>
      </c>
      <c r="C42" s="257" t="s">
        <v>606</v>
      </c>
      <c r="D42" s="265" t="s">
        <v>474</v>
      </c>
      <c r="E42" s="124" t="s">
        <v>1858</v>
      </c>
      <c r="F42" s="191" t="s">
        <v>3458</v>
      </c>
      <c r="G42" s="330" t="s">
        <v>3499</v>
      </c>
      <c r="H42" s="93" t="s">
        <v>108</v>
      </c>
      <c r="I42" s="49" t="s">
        <v>1214</v>
      </c>
      <c r="J42" s="138" t="s">
        <v>3540</v>
      </c>
      <c r="K42" s="189" t="s">
        <v>916</v>
      </c>
      <c r="L42" s="252" t="s">
        <v>3500</v>
      </c>
      <c r="M42" s="213" t="s">
        <v>3293</v>
      </c>
      <c r="N42" s="209" t="s">
        <v>3294</v>
      </c>
      <c r="O42" s="209" t="s">
        <v>3295</v>
      </c>
      <c r="P42" s="254" t="s">
        <v>1980</v>
      </c>
    </row>
    <row r="43" spans="1:16" s="3" customFormat="1" ht="24.95" customHeight="1" x14ac:dyDescent="0.2">
      <c r="A43" s="191" t="s">
        <v>5846</v>
      </c>
      <c r="B43" s="262" t="s">
        <v>3494</v>
      </c>
      <c r="C43" s="257" t="s">
        <v>615</v>
      </c>
      <c r="D43" s="265" t="s">
        <v>474</v>
      </c>
      <c r="E43" s="124" t="s">
        <v>3495</v>
      </c>
      <c r="F43" s="191" t="s">
        <v>3458</v>
      </c>
      <c r="G43" s="330" t="s">
        <v>3499</v>
      </c>
      <c r="H43" s="93" t="s">
        <v>108</v>
      </c>
      <c r="I43" s="49" t="s">
        <v>1214</v>
      </c>
      <c r="J43" s="138" t="s">
        <v>3541</v>
      </c>
      <c r="K43" s="189" t="s">
        <v>915</v>
      </c>
      <c r="L43" s="249" t="s">
        <v>3500</v>
      </c>
      <c r="M43" s="209"/>
      <c r="N43" s="213" t="s">
        <v>3298</v>
      </c>
      <c r="O43" s="213" t="s">
        <v>3299</v>
      </c>
      <c r="P43" s="254" t="s">
        <v>1980</v>
      </c>
    </row>
    <row r="44" spans="1:16" s="3" customFormat="1" ht="24.95" customHeight="1" x14ac:dyDescent="0.2">
      <c r="A44" s="191" t="s">
        <v>5846</v>
      </c>
      <c r="B44" s="262" t="s">
        <v>3496</v>
      </c>
      <c r="C44" s="257" t="s">
        <v>615</v>
      </c>
      <c r="D44" s="262" t="s">
        <v>474</v>
      </c>
      <c r="E44" s="124" t="s">
        <v>1862</v>
      </c>
      <c r="F44" s="191" t="s">
        <v>3458</v>
      </c>
      <c r="G44" s="330" t="s">
        <v>3499</v>
      </c>
      <c r="H44" s="93" t="s">
        <v>108</v>
      </c>
      <c r="I44" s="49" t="s">
        <v>1214</v>
      </c>
      <c r="J44" s="138" t="s">
        <v>3541</v>
      </c>
      <c r="K44" s="189" t="s">
        <v>915</v>
      </c>
      <c r="L44" s="252" t="s">
        <v>3500</v>
      </c>
      <c r="M44" s="209" t="s">
        <v>3300</v>
      </c>
      <c r="N44" s="209" t="s">
        <v>3542</v>
      </c>
      <c r="O44" s="209" t="s">
        <v>3543</v>
      </c>
      <c r="P44" s="254" t="s">
        <v>1980</v>
      </c>
    </row>
    <row r="45" spans="1:16" s="3" customFormat="1" ht="24.95" customHeight="1" x14ac:dyDescent="0.2">
      <c r="A45" s="191" t="s">
        <v>5847</v>
      </c>
      <c r="B45" s="262" t="s">
        <v>3497</v>
      </c>
      <c r="C45" s="265" t="s">
        <v>616</v>
      </c>
      <c r="D45" s="265" t="s">
        <v>474</v>
      </c>
      <c r="E45" s="124" t="s">
        <v>1858</v>
      </c>
      <c r="F45" s="191" t="s">
        <v>3458</v>
      </c>
      <c r="G45" s="330" t="s">
        <v>3499</v>
      </c>
      <c r="H45" s="93" t="s">
        <v>108</v>
      </c>
      <c r="I45" s="150" t="s">
        <v>1214</v>
      </c>
      <c r="J45" s="138" t="s">
        <v>1204</v>
      </c>
      <c r="K45" s="189"/>
      <c r="L45" s="252" t="s">
        <v>3500</v>
      </c>
      <c r="M45" s="209" t="s">
        <v>3544</v>
      </c>
      <c r="N45" s="209" t="s">
        <v>3545</v>
      </c>
      <c r="O45" s="209" t="s">
        <v>3546</v>
      </c>
      <c r="P45" s="254" t="s">
        <v>1980</v>
      </c>
    </row>
    <row r="46" spans="1:16" s="3" customFormat="1" ht="24.95" customHeight="1" x14ac:dyDescent="0.2">
      <c r="A46" s="191" t="s">
        <v>5853</v>
      </c>
      <c r="B46" s="262" t="s">
        <v>3498</v>
      </c>
      <c r="C46" s="262" t="s">
        <v>605</v>
      </c>
      <c r="D46" s="262" t="s">
        <v>474</v>
      </c>
      <c r="E46" s="124" t="s">
        <v>1868</v>
      </c>
      <c r="F46" s="191" t="s">
        <v>3458</v>
      </c>
      <c r="G46" s="330" t="s">
        <v>3499</v>
      </c>
      <c r="H46" s="93" t="s">
        <v>108</v>
      </c>
      <c r="I46" s="49" t="s">
        <v>1214</v>
      </c>
      <c r="J46" s="138"/>
      <c r="K46" s="144" t="s">
        <v>850</v>
      </c>
      <c r="L46" s="249" t="s">
        <v>3500</v>
      </c>
      <c r="M46" s="209" t="s">
        <v>3321</v>
      </c>
      <c r="N46" s="209" t="s">
        <v>3322</v>
      </c>
      <c r="O46" s="209" t="s">
        <v>3323</v>
      </c>
      <c r="P46" s="254" t="s">
        <v>1980</v>
      </c>
    </row>
    <row r="47" spans="1:16" s="479" customFormat="1" ht="19.149999999999999" customHeight="1" x14ac:dyDescent="0.2">
      <c r="A47" s="488" t="s">
        <v>3929</v>
      </c>
      <c r="C47" s="337"/>
      <c r="D47" s="337"/>
      <c r="E47" s="337"/>
    </row>
    <row r="48" spans="1:16" ht="24.6" customHeight="1" x14ac:dyDescent="0.2">
      <c r="A48" s="191" t="s">
        <v>5616</v>
      </c>
      <c r="B48" s="424" t="s">
        <v>4200</v>
      </c>
      <c r="C48" s="428" t="s">
        <v>4656</v>
      </c>
      <c r="D48" s="435" t="s">
        <v>3814</v>
      </c>
      <c r="E48" s="428" t="s">
        <v>3947</v>
      </c>
      <c r="G48" s="93" t="s">
        <v>3499</v>
      </c>
      <c r="H48" s="90" t="s">
        <v>75</v>
      </c>
      <c r="I48" s="49" t="s">
        <v>1228</v>
      </c>
      <c r="J48" s="138"/>
      <c r="K48" s="189" t="s">
        <v>779</v>
      </c>
    </row>
    <row r="49" spans="1:11" ht="24.6" customHeight="1" x14ac:dyDescent="0.2">
      <c r="A49" s="191" t="s">
        <v>5689</v>
      </c>
      <c r="B49" s="424" t="s">
        <v>3587</v>
      </c>
      <c r="C49" s="428" t="s">
        <v>3861</v>
      </c>
      <c r="D49" s="435" t="s">
        <v>3814</v>
      </c>
      <c r="E49" s="436"/>
      <c r="G49" s="93" t="s">
        <v>3499</v>
      </c>
      <c r="H49" s="93" t="s">
        <v>108</v>
      </c>
      <c r="I49" s="49" t="s">
        <v>1229</v>
      </c>
      <c r="J49" s="138"/>
      <c r="K49" s="189" t="s">
        <v>862</v>
      </c>
    </row>
    <row r="50" spans="1:11" ht="24.6" customHeight="1" x14ac:dyDescent="0.2">
      <c r="A50" s="191" t="s">
        <v>5671</v>
      </c>
      <c r="B50" s="424" t="s">
        <v>3609</v>
      </c>
      <c r="C50" s="428" t="s">
        <v>3861</v>
      </c>
      <c r="D50" s="435" t="s">
        <v>3814</v>
      </c>
      <c r="E50" s="436"/>
      <c r="G50" s="93" t="s">
        <v>3499</v>
      </c>
      <c r="H50" s="93" t="s">
        <v>75</v>
      </c>
      <c r="I50" s="49" t="s">
        <v>1221</v>
      </c>
      <c r="J50" s="138"/>
      <c r="K50" s="189" t="s">
        <v>860</v>
      </c>
    </row>
    <row r="51" spans="1:11" ht="24.6" customHeight="1" x14ac:dyDescent="0.2">
      <c r="A51" s="191" t="s">
        <v>5713</v>
      </c>
      <c r="B51" s="424" t="s">
        <v>3613</v>
      </c>
      <c r="C51" s="428" t="s">
        <v>3878</v>
      </c>
      <c r="D51" s="435" t="s">
        <v>3814</v>
      </c>
      <c r="E51" s="436"/>
      <c r="G51" s="93" t="s">
        <v>3499</v>
      </c>
      <c r="H51" s="93" t="s">
        <v>108</v>
      </c>
      <c r="I51" s="33" t="s">
        <v>1213</v>
      </c>
      <c r="J51" s="138"/>
      <c r="K51" s="189" t="s">
        <v>814</v>
      </c>
    </row>
    <row r="52" spans="1:11" ht="24.6" customHeight="1" x14ac:dyDescent="0.2">
      <c r="A52" s="191" t="s">
        <v>5840</v>
      </c>
      <c r="B52" s="424" t="s">
        <v>3633</v>
      </c>
      <c r="C52" s="428" t="s">
        <v>4016</v>
      </c>
      <c r="D52" s="435" t="s">
        <v>3814</v>
      </c>
      <c r="E52" s="428" t="s">
        <v>3898</v>
      </c>
      <c r="G52" s="93" t="s">
        <v>3499</v>
      </c>
      <c r="H52" s="93" t="s">
        <v>75</v>
      </c>
      <c r="I52" s="151" t="s">
        <v>1227</v>
      </c>
      <c r="J52" s="144"/>
      <c r="K52" s="189" t="s">
        <v>913</v>
      </c>
    </row>
    <row r="53" spans="1:11" ht="24.6" customHeight="1" x14ac:dyDescent="0.2">
      <c r="A53" s="191" t="s">
        <v>5840</v>
      </c>
      <c r="B53" s="424" t="s">
        <v>3633</v>
      </c>
      <c r="C53" s="428" t="s">
        <v>3899</v>
      </c>
      <c r="D53" s="435" t="s">
        <v>3814</v>
      </c>
      <c r="E53" s="436"/>
      <c r="G53" s="93" t="s">
        <v>3499</v>
      </c>
      <c r="H53" s="93" t="s">
        <v>75</v>
      </c>
      <c r="I53" s="151" t="s">
        <v>1227</v>
      </c>
      <c r="J53" s="144"/>
      <c r="K53" s="189" t="s">
        <v>913</v>
      </c>
    </row>
    <row r="54" spans="1:11" ht="24.6" customHeight="1" x14ac:dyDescent="0.2">
      <c r="A54" s="191" t="s">
        <v>5849</v>
      </c>
      <c r="B54" s="424" t="s">
        <v>4619</v>
      </c>
      <c r="C54" s="428" t="s">
        <v>4005</v>
      </c>
      <c r="D54" s="435" t="s">
        <v>3814</v>
      </c>
      <c r="E54" s="428" t="s">
        <v>4698</v>
      </c>
      <c r="G54" s="93" t="s">
        <v>3499</v>
      </c>
      <c r="H54" s="93" t="s">
        <v>75</v>
      </c>
      <c r="I54" s="151" t="s">
        <v>1227</v>
      </c>
      <c r="J54" s="144"/>
      <c r="K54" s="189" t="s">
        <v>912</v>
      </c>
    </row>
    <row r="55" spans="1:11" ht="24.6" customHeight="1" x14ac:dyDescent="0.2">
      <c r="A55" s="191" t="s">
        <v>5626</v>
      </c>
      <c r="B55" s="424" t="s">
        <v>4095</v>
      </c>
      <c r="C55" s="428" t="s">
        <v>3937</v>
      </c>
      <c r="D55" s="435" t="s">
        <v>3814</v>
      </c>
      <c r="E55" s="428" t="s">
        <v>4652</v>
      </c>
      <c r="G55" s="93" t="s">
        <v>3503</v>
      </c>
      <c r="H55" s="90" t="s">
        <v>75</v>
      </c>
      <c r="I55" s="479"/>
      <c r="J55" s="479"/>
      <c r="K55" s="479"/>
    </row>
    <row r="56" spans="1:11" ht="24.6" customHeight="1" x14ac:dyDescent="0.2">
      <c r="A56" s="191" t="s">
        <v>5626</v>
      </c>
      <c r="B56" s="424" t="s">
        <v>4095</v>
      </c>
      <c r="C56" s="428" t="s">
        <v>3875</v>
      </c>
      <c r="D56" s="435" t="s">
        <v>3814</v>
      </c>
      <c r="E56" s="428" t="s">
        <v>3874</v>
      </c>
      <c r="G56" s="93" t="s">
        <v>3503</v>
      </c>
      <c r="H56" s="90" t="s">
        <v>75</v>
      </c>
      <c r="I56" s="479"/>
      <c r="J56" s="479"/>
      <c r="K56" s="479"/>
    </row>
    <row r="57" spans="1:11" ht="24.6" customHeight="1" x14ac:dyDescent="0.2">
      <c r="A57" s="191" t="s">
        <v>5626</v>
      </c>
      <c r="B57" s="424" t="s">
        <v>4095</v>
      </c>
      <c r="C57" s="428" t="s">
        <v>3794</v>
      </c>
      <c r="D57" s="436" t="s">
        <v>3814</v>
      </c>
      <c r="E57" s="428" t="s">
        <v>3874</v>
      </c>
      <c r="G57" s="93" t="s">
        <v>3503</v>
      </c>
      <c r="H57" s="90" t="s">
        <v>75</v>
      </c>
      <c r="I57" s="479"/>
      <c r="J57" s="479"/>
      <c r="K57" s="479"/>
    </row>
    <row r="58" spans="1:11" ht="24.6" customHeight="1" x14ac:dyDescent="0.2">
      <c r="A58" s="191" t="s">
        <v>5618</v>
      </c>
      <c r="B58" s="424" t="s">
        <v>4194</v>
      </c>
      <c r="C58" s="428" t="s">
        <v>3944</v>
      </c>
      <c r="D58" s="435" t="s">
        <v>3814</v>
      </c>
      <c r="E58" s="428" t="s">
        <v>3767</v>
      </c>
      <c r="G58" s="93" t="s">
        <v>3499</v>
      </c>
      <c r="H58" s="90" t="s">
        <v>75</v>
      </c>
      <c r="I58" s="150" t="s">
        <v>1222</v>
      </c>
      <c r="J58" s="144"/>
      <c r="K58" s="189" t="s">
        <v>775</v>
      </c>
    </row>
    <row r="59" spans="1:11" ht="24.6" customHeight="1" x14ac:dyDescent="0.2">
      <c r="A59" s="191" t="s">
        <v>5616</v>
      </c>
      <c r="B59" s="424" t="s">
        <v>4199</v>
      </c>
      <c r="C59" s="428" t="s">
        <v>4655</v>
      </c>
      <c r="D59" s="435" t="s">
        <v>3814</v>
      </c>
      <c r="E59" s="428" t="s">
        <v>3946</v>
      </c>
      <c r="G59" s="93" t="s">
        <v>3499</v>
      </c>
      <c r="H59" s="90" t="s">
        <v>75</v>
      </c>
      <c r="I59" s="150" t="s">
        <v>1228</v>
      </c>
      <c r="J59" s="144"/>
      <c r="K59" s="189" t="s">
        <v>779</v>
      </c>
    </row>
    <row r="60" spans="1:11" ht="24.6" customHeight="1" x14ac:dyDescent="0.2">
      <c r="A60" s="191" t="s">
        <v>5637</v>
      </c>
      <c r="B60" s="424" t="s">
        <v>1494</v>
      </c>
      <c r="C60" s="428" t="s">
        <v>3845</v>
      </c>
      <c r="D60" s="435" t="s">
        <v>3814</v>
      </c>
      <c r="E60" s="436"/>
      <c r="G60" s="93" t="s">
        <v>3499</v>
      </c>
      <c r="H60" s="90" t="s">
        <v>108</v>
      </c>
      <c r="I60" s="409" t="s">
        <v>1887</v>
      </c>
      <c r="J60" s="410" t="s">
        <v>1888</v>
      </c>
      <c r="K60" s="189" t="s">
        <v>791</v>
      </c>
    </row>
    <row r="61" spans="1:11" ht="24.6" customHeight="1" x14ac:dyDescent="0.2">
      <c r="A61" s="191" t="s">
        <v>5652</v>
      </c>
      <c r="B61" s="424" t="s">
        <v>1528</v>
      </c>
      <c r="C61" s="428" t="s">
        <v>3966</v>
      </c>
      <c r="D61" s="435" t="s">
        <v>3814</v>
      </c>
      <c r="E61" s="428" t="s">
        <v>3799</v>
      </c>
      <c r="G61" s="93" t="s">
        <v>3503</v>
      </c>
      <c r="H61" s="90" t="s">
        <v>75</v>
      </c>
      <c r="I61" s="479"/>
      <c r="J61" s="479"/>
      <c r="K61" s="479"/>
    </row>
    <row r="62" spans="1:11" ht="24.6" customHeight="1" x14ac:dyDescent="0.2">
      <c r="A62" s="191" t="s">
        <v>5683</v>
      </c>
      <c r="B62" s="424" t="s">
        <v>4312</v>
      </c>
      <c r="C62" s="428" t="s">
        <v>3975</v>
      </c>
      <c r="D62" s="435" t="s">
        <v>3814</v>
      </c>
      <c r="E62" s="436"/>
      <c r="G62" s="93" t="s">
        <v>3499</v>
      </c>
      <c r="H62" s="93" t="s">
        <v>75</v>
      </c>
      <c r="I62" s="150" t="s">
        <v>1212</v>
      </c>
      <c r="J62" s="153" t="s">
        <v>1202</v>
      </c>
      <c r="K62" s="189" t="s">
        <v>805</v>
      </c>
    </row>
    <row r="63" spans="1:11" ht="24.6" customHeight="1" x14ac:dyDescent="0.2">
      <c r="A63" s="191" t="s">
        <v>5684</v>
      </c>
      <c r="B63" s="424" t="s">
        <v>4315</v>
      </c>
      <c r="C63" s="428" t="s">
        <v>3977</v>
      </c>
      <c r="D63" s="435" t="s">
        <v>3814</v>
      </c>
      <c r="E63" s="436"/>
      <c r="G63" s="93" t="s">
        <v>3499</v>
      </c>
      <c r="H63" s="93" t="s">
        <v>75</v>
      </c>
      <c r="I63" s="150" t="s">
        <v>1212</v>
      </c>
      <c r="J63" s="144" t="s">
        <v>989</v>
      </c>
      <c r="K63" s="189" t="s">
        <v>804</v>
      </c>
    </row>
    <row r="64" spans="1:11" ht="24.6" customHeight="1" x14ac:dyDescent="0.2">
      <c r="A64" s="191" t="s">
        <v>5681</v>
      </c>
      <c r="B64" s="424" t="s">
        <v>4369</v>
      </c>
      <c r="C64" s="428" t="s">
        <v>3939</v>
      </c>
      <c r="D64" s="435" t="s">
        <v>3814</v>
      </c>
      <c r="E64" s="428" t="s">
        <v>3877</v>
      </c>
      <c r="G64" s="93" t="s">
        <v>3499</v>
      </c>
      <c r="H64" s="93" t="s">
        <v>108</v>
      </c>
      <c r="I64" s="151" t="s">
        <v>1213</v>
      </c>
      <c r="J64" s="144"/>
      <c r="K64" s="189" t="s">
        <v>799</v>
      </c>
    </row>
    <row r="65" spans="1:11" ht="24.6" customHeight="1" x14ac:dyDescent="0.2">
      <c r="A65" s="191" t="s">
        <v>5682</v>
      </c>
      <c r="B65" s="424" t="s">
        <v>4374</v>
      </c>
      <c r="C65" s="428" t="s">
        <v>3979</v>
      </c>
      <c r="D65" s="435" t="s">
        <v>3814</v>
      </c>
      <c r="E65" s="428" t="s">
        <v>4667</v>
      </c>
      <c r="G65" s="93" t="s">
        <v>3499</v>
      </c>
      <c r="H65" s="93" t="s">
        <v>108</v>
      </c>
      <c r="I65" s="151" t="s">
        <v>1213</v>
      </c>
      <c r="J65" s="144"/>
      <c r="K65" s="189" t="s">
        <v>876</v>
      </c>
    </row>
    <row r="66" spans="1:11" ht="24.6" customHeight="1" x14ac:dyDescent="0.2">
      <c r="A66" s="191" t="s">
        <v>5745</v>
      </c>
      <c r="B66" s="424" t="s">
        <v>3617</v>
      </c>
      <c r="C66" s="428" t="s">
        <v>3861</v>
      </c>
      <c r="D66" s="435" t="s">
        <v>3814</v>
      </c>
      <c r="E66" s="436"/>
      <c r="G66" s="93" t="s">
        <v>3499</v>
      </c>
      <c r="H66" s="93" t="s">
        <v>108</v>
      </c>
      <c r="I66" s="150" t="s">
        <v>1212</v>
      </c>
      <c r="J66" s="144"/>
      <c r="K66" s="189" t="s">
        <v>879</v>
      </c>
    </row>
    <row r="67" spans="1:11" ht="24.6" customHeight="1" x14ac:dyDescent="0.2">
      <c r="A67" s="191" t="s">
        <v>6395</v>
      </c>
      <c r="B67" s="424" t="s">
        <v>3616</v>
      </c>
      <c r="C67" s="428" t="s">
        <v>3878</v>
      </c>
      <c r="D67" s="435" t="s">
        <v>3814</v>
      </c>
      <c r="E67" s="436"/>
      <c r="G67" s="93" t="s">
        <v>3499</v>
      </c>
      <c r="H67" s="93" t="s">
        <v>108</v>
      </c>
      <c r="I67" s="150" t="s">
        <v>1212</v>
      </c>
      <c r="J67" s="144"/>
      <c r="K67" s="189" t="s">
        <v>820</v>
      </c>
    </row>
    <row r="68" spans="1:11" ht="24.6" customHeight="1" x14ac:dyDescent="0.2">
      <c r="A68" s="191" t="s">
        <v>5780</v>
      </c>
      <c r="B68" s="424" t="s">
        <v>4498</v>
      </c>
      <c r="C68" s="428" t="s">
        <v>3985</v>
      </c>
      <c r="D68" s="435" t="s">
        <v>3814</v>
      </c>
      <c r="E68" s="428" t="s">
        <v>3879</v>
      </c>
      <c r="G68" s="93" t="s">
        <v>3499</v>
      </c>
      <c r="H68" s="93" t="s">
        <v>75</v>
      </c>
      <c r="I68" s="151" t="s">
        <v>1215</v>
      </c>
      <c r="J68" s="144"/>
      <c r="K68" s="189" t="s">
        <v>833</v>
      </c>
    </row>
    <row r="69" spans="1:11" ht="24.6" customHeight="1" x14ac:dyDescent="0.2">
      <c r="A69" s="191" t="s">
        <v>5795</v>
      </c>
      <c r="B69" s="424" t="s">
        <v>4679</v>
      </c>
      <c r="C69" s="428" t="s">
        <v>3878</v>
      </c>
      <c r="D69" s="435" t="s">
        <v>3814</v>
      </c>
      <c r="E69" s="428" t="s">
        <v>3864</v>
      </c>
      <c r="G69" s="93" t="s">
        <v>3499</v>
      </c>
      <c r="H69" s="93" t="s">
        <v>108</v>
      </c>
      <c r="I69" s="150" t="s">
        <v>1217</v>
      </c>
      <c r="J69" s="144"/>
      <c r="K69" s="189" t="s">
        <v>842</v>
      </c>
    </row>
    <row r="70" spans="1:11" ht="24.6" customHeight="1" x14ac:dyDescent="0.2">
      <c r="A70" s="191" t="s">
        <v>5809</v>
      </c>
      <c r="B70" s="424" t="s">
        <v>4686</v>
      </c>
      <c r="C70" s="428" t="s">
        <v>3865</v>
      </c>
      <c r="D70" s="435" t="s">
        <v>3814</v>
      </c>
      <c r="E70" s="428" t="s">
        <v>3866</v>
      </c>
      <c r="G70" s="93" t="s">
        <v>3499</v>
      </c>
      <c r="H70" s="93" t="s">
        <v>108</v>
      </c>
      <c r="I70" s="150" t="s">
        <v>1216</v>
      </c>
      <c r="J70" s="153" t="s">
        <v>1210</v>
      </c>
      <c r="K70" s="189" t="s">
        <v>846</v>
      </c>
    </row>
    <row r="71" spans="1:11" s="479" customFormat="1" ht="19.149999999999999" customHeight="1" x14ac:dyDescent="0.2">
      <c r="A71" s="488" t="s">
        <v>1930</v>
      </c>
      <c r="C71" s="337"/>
      <c r="D71" s="337"/>
      <c r="E71" s="337"/>
    </row>
    <row r="72" spans="1:11" x14ac:dyDescent="0.2">
      <c r="A72" s="478" t="s">
        <v>5597</v>
      </c>
      <c r="B72" s="478"/>
      <c r="C72" s="20" t="s">
        <v>1934</v>
      </c>
      <c r="D72" s="20"/>
      <c r="E72" s="479" t="s">
        <v>5364</v>
      </c>
      <c r="F72" s="4"/>
      <c r="G72" s="1" t="s">
        <v>3499</v>
      </c>
      <c r="H72" s="1"/>
      <c r="I72" s="4" t="s">
        <v>1216</v>
      </c>
      <c r="J72" s="4"/>
      <c r="K72" s="20"/>
    </row>
    <row r="73" spans="1:11" x14ac:dyDescent="0.2">
      <c r="A73" s="478" t="s">
        <v>5672</v>
      </c>
      <c r="B73" s="478"/>
      <c r="C73" s="20" t="s">
        <v>860</v>
      </c>
      <c r="D73" s="20"/>
      <c r="E73" s="479" t="s">
        <v>5417</v>
      </c>
      <c r="F73" s="4"/>
      <c r="G73" s="1" t="s">
        <v>3499</v>
      </c>
      <c r="H73" s="1"/>
      <c r="I73" s="4" t="s">
        <v>1221</v>
      </c>
      <c r="J73" s="4"/>
      <c r="K73" s="419" t="s">
        <v>860</v>
      </c>
    </row>
    <row r="74" spans="1:11" x14ac:dyDescent="0.2">
      <c r="A74" s="478" t="s">
        <v>5697</v>
      </c>
      <c r="B74" s="478"/>
      <c r="C74" s="20" t="s">
        <v>1936</v>
      </c>
      <c r="D74" s="20"/>
      <c r="E74" s="479" t="s">
        <v>5160</v>
      </c>
      <c r="F74" s="4"/>
      <c r="G74" s="1" t="s">
        <v>3499</v>
      </c>
      <c r="H74" s="1"/>
      <c r="I74" s="4" t="s">
        <v>1212</v>
      </c>
      <c r="J74" s="4"/>
      <c r="K74" s="20" t="s">
        <v>803</v>
      </c>
    </row>
    <row r="75" spans="1:11" x14ac:dyDescent="0.2">
      <c r="A75" s="478" t="s">
        <v>5967</v>
      </c>
      <c r="B75" s="478"/>
      <c r="C75" s="20" t="s">
        <v>5168</v>
      </c>
      <c r="D75" s="20"/>
      <c r="E75" s="479" t="s">
        <v>5174</v>
      </c>
      <c r="F75" s="4"/>
      <c r="G75" s="1" t="s">
        <v>3499</v>
      </c>
      <c r="H75" s="1"/>
      <c r="I75" s="4" t="s">
        <v>1212</v>
      </c>
      <c r="J75" s="4"/>
      <c r="K75" s="20" t="s">
        <v>802</v>
      </c>
    </row>
    <row r="76" spans="1:11" x14ac:dyDescent="0.2">
      <c r="A76" s="478" t="s">
        <v>5969</v>
      </c>
      <c r="B76" s="478"/>
      <c r="C76" s="20" t="s">
        <v>5169</v>
      </c>
      <c r="D76" s="20"/>
      <c r="E76" s="479" t="s">
        <v>5173</v>
      </c>
      <c r="F76" s="4"/>
      <c r="G76" s="1" t="s">
        <v>3499</v>
      </c>
      <c r="H76" s="1"/>
      <c r="I76" s="4" t="s">
        <v>1212</v>
      </c>
      <c r="J76" s="4"/>
      <c r="K76" s="20" t="s">
        <v>802</v>
      </c>
    </row>
    <row r="77" spans="1:11" x14ac:dyDescent="0.2">
      <c r="A77" s="478" t="s">
        <v>5715</v>
      </c>
      <c r="B77" s="478"/>
      <c r="C77" s="20" t="s">
        <v>873</v>
      </c>
      <c r="D77" s="20"/>
      <c r="E77" s="479" t="s">
        <v>5295</v>
      </c>
      <c r="F77" s="4"/>
      <c r="G77" s="1" t="s">
        <v>3499</v>
      </c>
      <c r="H77" s="1"/>
      <c r="I77" s="4" t="s">
        <v>5292</v>
      </c>
      <c r="J77" s="4"/>
      <c r="K77" s="419" t="s">
        <v>873</v>
      </c>
    </row>
    <row r="78" spans="1:11" x14ac:dyDescent="0.2">
      <c r="A78" s="478" t="s">
        <v>5715</v>
      </c>
      <c r="B78" s="478"/>
      <c r="C78" s="20" t="s">
        <v>873</v>
      </c>
      <c r="D78" s="20"/>
      <c r="E78" s="479" t="s">
        <v>5296</v>
      </c>
      <c r="F78" s="4"/>
      <c r="G78" s="1" t="s">
        <v>3499</v>
      </c>
      <c r="H78" s="1"/>
      <c r="I78" s="4" t="s">
        <v>5292</v>
      </c>
      <c r="J78" s="4"/>
      <c r="K78" s="419" t="s">
        <v>873</v>
      </c>
    </row>
    <row r="79" spans="1:11" x14ac:dyDescent="0.2">
      <c r="A79" s="478" t="s">
        <v>5749</v>
      </c>
      <c r="B79" s="478"/>
      <c r="C79" s="20" t="s">
        <v>1939</v>
      </c>
      <c r="D79" s="20"/>
      <c r="E79" s="479" t="s">
        <v>5196</v>
      </c>
      <c r="F79" s="4"/>
      <c r="G79" s="1" t="s">
        <v>3499</v>
      </c>
      <c r="H79" s="1"/>
      <c r="I79" s="4" t="s">
        <v>1212</v>
      </c>
      <c r="J79" s="4"/>
      <c r="K79" s="189" t="s">
        <v>826</v>
      </c>
    </row>
    <row r="80" spans="1:11" x14ac:dyDescent="0.2">
      <c r="A80" s="478" t="s">
        <v>5749</v>
      </c>
      <c r="B80" s="478"/>
      <c r="C80" s="20" t="s">
        <v>1939</v>
      </c>
      <c r="D80" s="20"/>
      <c r="E80" s="479" t="s">
        <v>5197</v>
      </c>
      <c r="F80" s="4"/>
      <c r="G80" s="1" t="s">
        <v>3499</v>
      </c>
      <c r="H80" s="1"/>
      <c r="I80" s="4" t="s">
        <v>1212</v>
      </c>
      <c r="J80" s="4"/>
      <c r="K80" s="189" t="s">
        <v>826</v>
      </c>
    </row>
    <row r="81" spans="1:11" x14ac:dyDescent="0.2">
      <c r="A81" s="478" t="s">
        <v>5752</v>
      </c>
      <c r="B81" s="478"/>
      <c r="C81" s="20" t="s">
        <v>5203</v>
      </c>
      <c r="D81" s="20"/>
      <c r="E81" s="479" t="s">
        <v>5208</v>
      </c>
      <c r="F81" s="4"/>
      <c r="G81" s="1" t="s">
        <v>3499</v>
      </c>
      <c r="H81" s="1"/>
      <c r="I81" s="4" t="s">
        <v>1212</v>
      </c>
      <c r="J81" s="4"/>
      <c r="K81" s="189" t="s">
        <v>878</v>
      </c>
    </row>
    <row r="82" spans="1:11" x14ac:dyDescent="0.2">
      <c r="A82" s="478" t="s">
        <v>5753</v>
      </c>
      <c r="B82" s="478"/>
      <c r="C82" s="20" t="s">
        <v>5204</v>
      </c>
      <c r="D82" s="20"/>
      <c r="E82" s="479" t="s">
        <v>5207</v>
      </c>
      <c r="F82" s="4"/>
      <c r="G82" s="1" t="s">
        <v>3499</v>
      </c>
      <c r="H82" s="1"/>
      <c r="I82" s="4" t="s">
        <v>1212</v>
      </c>
      <c r="J82" s="4"/>
      <c r="K82" s="189" t="s">
        <v>878</v>
      </c>
    </row>
    <row r="83" spans="1:11" x14ac:dyDescent="0.2">
      <c r="A83" s="478" t="s">
        <v>5754</v>
      </c>
      <c r="B83" s="478"/>
      <c r="C83" s="20" t="s">
        <v>828</v>
      </c>
      <c r="D83" s="20"/>
      <c r="E83" s="479" t="s">
        <v>5231</v>
      </c>
      <c r="F83" s="4"/>
      <c r="G83" s="1" t="s">
        <v>3499</v>
      </c>
      <c r="H83" s="1"/>
      <c r="I83" s="4" t="s">
        <v>1212</v>
      </c>
      <c r="J83" s="4"/>
      <c r="K83" s="189" t="s">
        <v>828</v>
      </c>
    </row>
    <row r="84" spans="1:11" x14ac:dyDescent="0.2">
      <c r="A84" s="478" t="s">
        <v>5770</v>
      </c>
      <c r="B84" s="478"/>
      <c r="C84" s="20" t="s">
        <v>1945</v>
      </c>
      <c r="D84" s="20"/>
      <c r="E84" s="479" t="s">
        <v>5264</v>
      </c>
      <c r="F84" s="4"/>
      <c r="G84" s="1" t="s">
        <v>3499</v>
      </c>
      <c r="H84" s="1"/>
      <c r="I84" s="4" t="s">
        <v>1212</v>
      </c>
      <c r="J84" s="4"/>
      <c r="K84" s="189" t="s">
        <v>885</v>
      </c>
    </row>
    <row r="85" spans="1:11" x14ac:dyDescent="0.2">
      <c r="A85" s="478" t="s">
        <v>5771</v>
      </c>
      <c r="B85" s="478"/>
      <c r="C85" s="20" t="s">
        <v>1942</v>
      </c>
      <c r="D85" s="20"/>
      <c r="E85" s="479" t="s">
        <v>5264</v>
      </c>
      <c r="F85" s="4"/>
      <c r="G85" s="1" t="s">
        <v>3499</v>
      </c>
      <c r="H85" s="1"/>
      <c r="I85" s="4" t="s">
        <v>1212</v>
      </c>
      <c r="J85" s="4"/>
      <c r="K85" s="189" t="s">
        <v>880</v>
      </c>
    </row>
    <row r="86" spans="1:11" x14ac:dyDescent="0.2">
      <c r="A86" s="478" t="s">
        <v>5772</v>
      </c>
      <c r="B86" s="478"/>
      <c r="C86" s="20" t="s">
        <v>1946</v>
      </c>
      <c r="D86" s="20"/>
      <c r="E86" s="479" t="s">
        <v>5264</v>
      </c>
      <c r="F86" s="4"/>
      <c r="G86" s="1" t="s">
        <v>3499</v>
      </c>
      <c r="H86" s="1"/>
      <c r="I86" s="4" t="s">
        <v>1212</v>
      </c>
      <c r="J86" s="4"/>
      <c r="K86" s="189" t="s">
        <v>886</v>
      </c>
    </row>
    <row r="87" spans="1:11" x14ac:dyDescent="0.2">
      <c r="A87" s="478" t="s">
        <v>5773</v>
      </c>
      <c r="B87" s="478"/>
      <c r="C87" s="20" t="s">
        <v>1943</v>
      </c>
      <c r="D87" s="20"/>
      <c r="E87" s="479" t="s">
        <v>5264</v>
      </c>
      <c r="F87" s="4"/>
      <c r="G87" s="1" t="s">
        <v>3499</v>
      </c>
      <c r="H87" s="1"/>
      <c r="I87" s="4" t="s">
        <v>1212</v>
      </c>
      <c r="J87" s="4"/>
      <c r="K87" s="189" t="s">
        <v>882</v>
      </c>
    </row>
    <row r="88" spans="1:11" x14ac:dyDescent="0.2">
      <c r="A88" s="478" t="s">
        <v>5774</v>
      </c>
      <c r="B88" s="478"/>
      <c r="C88" s="20" t="s">
        <v>1944</v>
      </c>
      <c r="D88" s="20"/>
      <c r="E88" s="479" t="s">
        <v>5264</v>
      </c>
      <c r="F88" s="4"/>
      <c r="G88" s="1" t="s">
        <v>3499</v>
      </c>
      <c r="H88" s="1"/>
      <c r="I88" s="4" t="s">
        <v>1212</v>
      </c>
      <c r="J88" s="4"/>
      <c r="K88" s="189" t="s">
        <v>883</v>
      </c>
    </row>
    <row r="89" spans="1:11" x14ac:dyDescent="0.2">
      <c r="A89" s="478" t="s">
        <v>5798</v>
      </c>
      <c r="B89" s="478"/>
      <c r="C89" s="20" t="s">
        <v>1947</v>
      </c>
      <c r="D89" s="20"/>
      <c r="E89" s="479" t="s">
        <v>5374</v>
      </c>
      <c r="F89" s="4"/>
      <c r="G89" s="1" t="s">
        <v>3499</v>
      </c>
      <c r="H89" s="1"/>
      <c r="I89" s="4" t="s">
        <v>1216</v>
      </c>
      <c r="J89" s="4"/>
      <c r="K89" s="189" t="s">
        <v>892</v>
      </c>
    </row>
    <row r="90" spans="1:11" x14ac:dyDescent="0.2">
      <c r="A90" s="478" t="s">
        <v>5820</v>
      </c>
      <c r="B90" s="478"/>
      <c r="C90" s="20" t="s">
        <v>1949</v>
      </c>
      <c r="D90" s="20"/>
      <c r="E90" s="479" t="s">
        <v>5383</v>
      </c>
      <c r="F90" s="4"/>
      <c r="G90" s="1" t="s">
        <v>3499</v>
      </c>
      <c r="H90" s="1"/>
      <c r="I90" s="4" t="s">
        <v>5380</v>
      </c>
      <c r="J90" s="4"/>
      <c r="K90" s="189" t="s">
        <v>899</v>
      </c>
    </row>
    <row r="91" spans="1:11" x14ac:dyDescent="0.2">
      <c r="A91" s="478" t="s">
        <v>5821</v>
      </c>
      <c r="B91" s="478"/>
      <c r="C91" s="20" t="s">
        <v>5382</v>
      </c>
      <c r="D91" s="20"/>
      <c r="E91" s="479" t="s">
        <v>5384</v>
      </c>
      <c r="F91" s="4"/>
      <c r="G91" s="1" t="s">
        <v>3499</v>
      </c>
      <c r="H91" s="1"/>
      <c r="I91" s="4" t="s">
        <v>5380</v>
      </c>
      <c r="J91" s="4"/>
      <c r="K91" s="189" t="s">
        <v>899</v>
      </c>
    </row>
    <row r="92" spans="1:11" x14ac:dyDescent="0.2">
      <c r="A92" s="478" t="s">
        <v>5842</v>
      </c>
      <c r="B92" s="478"/>
      <c r="C92" s="20" t="s">
        <v>913</v>
      </c>
      <c r="D92" s="20"/>
      <c r="E92" s="479" t="s">
        <v>5286</v>
      </c>
      <c r="F92" s="4"/>
      <c r="G92" s="1" t="s">
        <v>3499</v>
      </c>
      <c r="H92" s="1"/>
      <c r="I92" s="4" t="s">
        <v>1212</v>
      </c>
      <c r="J92" s="4"/>
      <c r="K92" s="189" t="s">
        <v>913</v>
      </c>
    </row>
    <row r="93" spans="1:11" ht="15" x14ac:dyDescent="0.2">
      <c r="A93" s="478" t="s">
        <v>5851</v>
      </c>
      <c r="B93" s="478"/>
      <c r="C93" s="181" t="s">
        <v>1952</v>
      </c>
      <c r="D93" s="181"/>
      <c r="E93" s="479" t="s">
        <v>5131</v>
      </c>
      <c r="F93" s="4"/>
      <c r="G93" s="1" t="s">
        <v>3499</v>
      </c>
      <c r="H93" s="1"/>
      <c r="I93" s="1" t="s">
        <v>5128</v>
      </c>
      <c r="J93" s="1"/>
      <c r="K93" s="189" t="s">
        <v>909</v>
      </c>
    </row>
    <row r="94" spans="1:11" x14ac:dyDescent="0.2">
      <c r="A94" s="478" t="s">
        <v>5859</v>
      </c>
      <c r="B94" s="478"/>
      <c r="C94" s="20" t="s">
        <v>5325</v>
      </c>
      <c r="D94" s="20"/>
      <c r="E94" s="479" t="s">
        <v>5317</v>
      </c>
      <c r="F94" s="4"/>
      <c r="G94" s="1" t="s">
        <v>3499</v>
      </c>
      <c r="H94" s="1"/>
      <c r="I94" s="4" t="s">
        <v>5316</v>
      </c>
      <c r="J94" s="4"/>
      <c r="K94" s="189" t="s">
        <v>944</v>
      </c>
    </row>
    <row r="95" spans="1:11" x14ac:dyDescent="0.2">
      <c r="A95" s="478" t="s">
        <v>5867</v>
      </c>
      <c r="B95" s="478"/>
      <c r="C95" s="20" t="s">
        <v>851</v>
      </c>
      <c r="D95" s="20"/>
      <c r="E95" s="479" t="s">
        <v>5353</v>
      </c>
      <c r="F95" s="4"/>
      <c r="G95" s="1" t="s">
        <v>3499</v>
      </c>
      <c r="H95" s="1"/>
      <c r="I95" s="4" t="s">
        <v>5316</v>
      </c>
      <c r="J95" s="4"/>
      <c r="K95" s="189" t="s">
        <v>851</v>
      </c>
    </row>
    <row r="96" spans="1:11" x14ac:dyDescent="0.2">
      <c r="A96" s="478" t="s">
        <v>5597</v>
      </c>
      <c r="B96" s="478"/>
      <c r="C96" s="20" t="s">
        <v>1934</v>
      </c>
      <c r="D96" s="20"/>
      <c r="E96" s="479" t="s">
        <v>5365</v>
      </c>
      <c r="F96" s="4"/>
      <c r="G96" s="1" t="s">
        <v>3499</v>
      </c>
      <c r="H96" s="1"/>
      <c r="I96" s="4" t="s">
        <v>1216</v>
      </c>
      <c r="J96" s="4"/>
      <c r="K96" s="20"/>
    </row>
    <row r="97" spans="1:11" x14ac:dyDescent="0.2">
      <c r="A97" s="478" t="s">
        <v>5659</v>
      </c>
      <c r="B97" s="478"/>
      <c r="C97" s="20" t="s">
        <v>1935</v>
      </c>
      <c r="D97" s="20"/>
      <c r="E97" s="479" t="s">
        <v>5308</v>
      </c>
      <c r="F97" s="4"/>
      <c r="G97" s="1" t="s">
        <v>3499</v>
      </c>
      <c r="H97" s="1"/>
      <c r="I97" s="4" t="s">
        <v>1220</v>
      </c>
      <c r="J97" s="4"/>
      <c r="K97" s="20"/>
    </row>
    <row r="98" spans="1:11" x14ac:dyDescent="0.2">
      <c r="A98" s="478" t="s">
        <v>5968</v>
      </c>
      <c r="B98" s="478"/>
      <c r="C98" s="20" t="s">
        <v>5167</v>
      </c>
      <c r="D98" s="20"/>
      <c r="E98" s="479" t="s">
        <v>5184</v>
      </c>
      <c r="F98" s="4"/>
      <c r="G98" s="1" t="s">
        <v>3499</v>
      </c>
      <c r="H98" s="1"/>
      <c r="I98" s="4" t="s">
        <v>1212</v>
      </c>
      <c r="J98" s="4"/>
      <c r="K98" s="189" t="s">
        <v>802</v>
      </c>
    </row>
    <row r="99" spans="1:11" x14ac:dyDescent="0.2">
      <c r="A99" s="478" t="s">
        <v>5968</v>
      </c>
      <c r="B99" s="478"/>
      <c r="C99" s="20" t="s">
        <v>5167</v>
      </c>
      <c r="D99" s="20"/>
      <c r="E99" s="479" t="s">
        <v>5191</v>
      </c>
      <c r="F99" s="4"/>
      <c r="G99" s="1" t="s">
        <v>3499</v>
      </c>
      <c r="H99" s="1"/>
      <c r="I99" s="4" t="s">
        <v>1212</v>
      </c>
      <c r="J99" s="4"/>
      <c r="K99" s="189" t="s">
        <v>802</v>
      </c>
    </row>
    <row r="100" spans="1:11" x14ac:dyDescent="0.2">
      <c r="A100" s="478" t="s">
        <v>5715</v>
      </c>
      <c r="B100" s="478"/>
      <c r="C100" s="20" t="s">
        <v>873</v>
      </c>
      <c r="D100" s="20"/>
      <c r="E100" s="479" t="s">
        <v>5297</v>
      </c>
      <c r="F100" s="4"/>
      <c r="G100" s="1" t="s">
        <v>3499</v>
      </c>
      <c r="H100" s="1"/>
      <c r="I100" s="4" t="s">
        <v>5292</v>
      </c>
      <c r="J100" s="4"/>
      <c r="K100" s="189" t="s">
        <v>873</v>
      </c>
    </row>
    <row r="101" spans="1:11" x14ac:dyDescent="0.2">
      <c r="A101" s="478" t="s">
        <v>5752</v>
      </c>
      <c r="B101" s="478"/>
      <c r="C101" s="20" t="s">
        <v>5203</v>
      </c>
      <c r="D101" s="20"/>
      <c r="E101" s="479" t="s">
        <v>5209</v>
      </c>
      <c r="F101" s="4"/>
      <c r="G101" s="1" t="s">
        <v>3499</v>
      </c>
      <c r="H101" s="1"/>
      <c r="I101" s="4" t="s">
        <v>1212</v>
      </c>
      <c r="J101" s="4"/>
      <c r="K101" s="189" t="s">
        <v>878</v>
      </c>
    </row>
    <row r="102" spans="1:11" x14ac:dyDescent="0.2">
      <c r="A102" s="478" t="s">
        <v>5752</v>
      </c>
      <c r="B102" s="478"/>
      <c r="C102" s="20" t="s">
        <v>5203</v>
      </c>
      <c r="D102" s="20"/>
      <c r="E102" s="479" t="s">
        <v>5217</v>
      </c>
      <c r="F102" s="4"/>
      <c r="G102" s="1" t="s">
        <v>3499</v>
      </c>
      <c r="H102" s="1"/>
      <c r="I102" s="4" t="s">
        <v>1212</v>
      </c>
      <c r="J102" s="4"/>
      <c r="K102" s="189" t="s">
        <v>878</v>
      </c>
    </row>
    <row r="103" spans="1:11" x14ac:dyDescent="0.2">
      <c r="A103" s="478" t="s">
        <v>5753</v>
      </c>
      <c r="B103" s="478"/>
      <c r="C103" s="20" t="s">
        <v>5204</v>
      </c>
      <c r="D103" s="20"/>
      <c r="E103" s="479" t="s">
        <v>5222</v>
      </c>
      <c r="F103" s="4"/>
      <c r="G103" s="1" t="s">
        <v>3499</v>
      </c>
      <c r="H103" s="1"/>
      <c r="I103" s="4" t="s">
        <v>1212</v>
      </c>
      <c r="J103" s="4"/>
      <c r="K103" s="189" t="s">
        <v>878</v>
      </c>
    </row>
    <row r="104" spans="1:11" x14ac:dyDescent="0.2">
      <c r="A104" s="478" t="s">
        <v>5754</v>
      </c>
      <c r="B104" s="478"/>
      <c r="C104" s="20" t="s">
        <v>828</v>
      </c>
      <c r="D104" s="20"/>
      <c r="E104" s="479" t="s">
        <v>5233</v>
      </c>
      <c r="F104" s="4"/>
      <c r="G104" s="1" t="s">
        <v>3499</v>
      </c>
      <c r="H104" s="1"/>
      <c r="I104" s="4" t="s">
        <v>1212</v>
      </c>
      <c r="J104" s="4"/>
      <c r="K104" s="189" t="s">
        <v>828</v>
      </c>
    </row>
    <row r="105" spans="1:11" x14ac:dyDescent="0.2">
      <c r="A105" s="478" t="s">
        <v>5754</v>
      </c>
      <c r="B105" s="478"/>
      <c r="C105" s="20" t="s">
        <v>828</v>
      </c>
      <c r="D105" s="20"/>
      <c r="E105" s="479" t="s">
        <v>5244</v>
      </c>
      <c r="F105" s="4"/>
      <c r="G105" s="1" t="s">
        <v>3499</v>
      </c>
      <c r="H105" s="1"/>
      <c r="I105" s="4" t="s">
        <v>1212</v>
      </c>
      <c r="J105" s="4"/>
      <c r="K105" s="189" t="s">
        <v>828</v>
      </c>
    </row>
    <row r="106" spans="1:11" x14ac:dyDescent="0.2">
      <c r="A106" s="478" t="s">
        <v>5755</v>
      </c>
      <c r="B106" s="478"/>
      <c r="C106" s="20" t="s">
        <v>1941</v>
      </c>
      <c r="D106" s="20"/>
      <c r="E106" s="479" t="s">
        <v>5259</v>
      </c>
      <c r="F106" s="4"/>
      <c r="G106" s="1" t="s">
        <v>3499</v>
      </c>
      <c r="H106" s="1"/>
      <c r="I106" s="4" t="s">
        <v>1212</v>
      </c>
      <c r="J106" s="4"/>
      <c r="K106" s="189" t="s">
        <v>829</v>
      </c>
    </row>
    <row r="107" spans="1:11" x14ac:dyDescent="0.2">
      <c r="A107" s="478" t="s">
        <v>5755</v>
      </c>
      <c r="B107" s="478"/>
      <c r="C107" s="20" t="s">
        <v>1941</v>
      </c>
      <c r="D107" s="20"/>
      <c r="E107" s="479" t="s">
        <v>5260</v>
      </c>
      <c r="F107" s="4"/>
      <c r="G107" s="1" t="s">
        <v>3499</v>
      </c>
      <c r="H107" s="1"/>
      <c r="I107" s="4" t="s">
        <v>1212</v>
      </c>
      <c r="J107" s="4"/>
      <c r="K107" s="189" t="s">
        <v>829</v>
      </c>
    </row>
    <row r="108" spans="1:11" x14ac:dyDescent="0.2">
      <c r="A108" s="478" t="s">
        <v>5770</v>
      </c>
      <c r="B108" s="478"/>
      <c r="C108" s="20" t="s">
        <v>1945</v>
      </c>
      <c r="D108" s="20"/>
      <c r="E108" s="479" t="s">
        <v>5265</v>
      </c>
      <c r="F108" s="4"/>
      <c r="G108" s="1" t="s">
        <v>3499</v>
      </c>
      <c r="H108" s="1"/>
      <c r="I108" s="4" t="s">
        <v>1212</v>
      </c>
      <c r="J108" s="4"/>
      <c r="K108" s="189" t="s">
        <v>885</v>
      </c>
    </row>
    <row r="109" spans="1:11" x14ac:dyDescent="0.2">
      <c r="A109" s="478" t="s">
        <v>5771</v>
      </c>
      <c r="B109" s="478"/>
      <c r="C109" s="20" t="s">
        <v>1942</v>
      </c>
      <c r="D109" s="20"/>
      <c r="E109" s="479" t="s">
        <v>5265</v>
      </c>
      <c r="F109" s="4"/>
      <c r="G109" s="1" t="s">
        <v>3499</v>
      </c>
      <c r="H109" s="1"/>
      <c r="I109" s="4" t="s">
        <v>1212</v>
      </c>
      <c r="J109" s="4"/>
      <c r="K109" s="189" t="s">
        <v>880</v>
      </c>
    </row>
    <row r="110" spans="1:11" x14ac:dyDescent="0.2">
      <c r="A110" s="478" t="s">
        <v>5772</v>
      </c>
      <c r="B110" s="478"/>
      <c r="C110" s="20" t="s">
        <v>1946</v>
      </c>
      <c r="D110" s="20"/>
      <c r="E110" s="479" t="s">
        <v>5265</v>
      </c>
      <c r="F110" s="4"/>
      <c r="G110" s="1" t="s">
        <v>3499</v>
      </c>
      <c r="H110" s="1"/>
      <c r="I110" s="4" t="s">
        <v>1212</v>
      </c>
      <c r="J110" s="4"/>
      <c r="K110" s="189" t="s">
        <v>886</v>
      </c>
    </row>
    <row r="111" spans="1:11" x14ac:dyDescent="0.2">
      <c r="A111" s="478" t="s">
        <v>5773</v>
      </c>
      <c r="B111" s="478"/>
      <c r="C111" s="20" t="s">
        <v>1943</v>
      </c>
      <c r="D111" s="20"/>
      <c r="E111" s="479" t="s">
        <v>5276</v>
      </c>
      <c r="F111" s="4"/>
      <c r="G111" s="1" t="s">
        <v>3499</v>
      </c>
      <c r="H111" s="1"/>
      <c r="I111" s="4" t="s">
        <v>1212</v>
      </c>
      <c r="J111" s="4"/>
      <c r="K111" s="189" t="s">
        <v>882</v>
      </c>
    </row>
    <row r="112" spans="1:11" x14ac:dyDescent="0.2">
      <c r="A112" s="478" t="s">
        <v>5774</v>
      </c>
      <c r="B112" s="478"/>
      <c r="C112" s="20" t="s">
        <v>1944</v>
      </c>
      <c r="D112" s="20"/>
      <c r="E112" s="479" t="s">
        <v>5265</v>
      </c>
      <c r="F112" s="4"/>
      <c r="G112" s="1" t="s">
        <v>3499</v>
      </c>
      <c r="H112" s="1"/>
      <c r="I112" s="4" t="s">
        <v>1212</v>
      </c>
      <c r="J112" s="4"/>
      <c r="K112" s="189" t="s">
        <v>883</v>
      </c>
    </row>
    <row r="113" spans="1:11" x14ac:dyDescent="0.2">
      <c r="A113" s="478" t="s">
        <v>5820</v>
      </c>
      <c r="B113" s="478"/>
      <c r="C113" s="20" t="s">
        <v>1949</v>
      </c>
      <c r="D113" s="20"/>
      <c r="E113" s="479" t="s">
        <v>5385</v>
      </c>
      <c r="F113" s="4"/>
      <c r="G113" s="1" t="s">
        <v>3499</v>
      </c>
      <c r="H113" s="1"/>
      <c r="I113" s="4" t="s">
        <v>5380</v>
      </c>
      <c r="J113" s="4"/>
      <c r="K113" s="189" t="s">
        <v>899</v>
      </c>
    </row>
    <row r="114" spans="1:11" x14ac:dyDescent="0.2">
      <c r="A114" s="478" t="s">
        <v>5820</v>
      </c>
      <c r="B114" s="478"/>
      <c r="C114" s="20" t="s">
        <v>1949</v>
      </c>
      <c r="D114" s="20"/>
      <c r="E114" s="479" t="s">
        <v>5402</v>
      </c>
      <c r="F114" s="4"/>
      <c r="G114" s="1" t="s">
        <v>3499</v>
      </c>
      <c r="H114" s="1"/>
      <c r="I114" s="4" t="s">
        <v>5380</v>
      </c>
      <c r="J114" s="4"/>
      <c r="K114" s="189" t="s">
        <v>899</v>
      </c>
    </row>
    <row r="115" spans="1:11" x14ac:dyDescent="0.2">
      <c r="A115" s="478" t="s">
        <v>5821</v>
      </c>
      <c r="B115" s="478"/>
      <c r="C115" s="20" t="s">
        <v>5382</v>
      </c>
      <c r="D115" s="20"/>
      <c r="E115" s="479" t="s">
        <v>5405</v>
      </c>
      <c r="F115" s="4"/>
      <c r="G115" s="1" t="s">
        <v>3499</v>
      </c>
      <c r="H115" s="1"/>
      <c r="I115" s="4" t="s">
        <v>5380</v>
      </c>
      <c r="J115" s="4"/>
      <c r="K115" s="189" t="s">
        <v>899</v>
      </c>
    </row>
    <row r="116" spans="1:11" x14ac:dyDescent="0.2">
      <c r="A116" s="478" t="s">
        <v>5821</v>
      </c>
      <c r="B116" s="478"/>
      <c r="C116" s="20" t="s">
        <v>5382</v>
      </c>
      <c r="D116" s="20"/>
      <c r="E116" s="479" t="s">
        <v>5406</v>
      </c>
      <c r="F116" s="4"/>
      <c r="G116" s="1" t="s">
        <v>3499</v>
      </c>
      <c r="H116" s="1"/>
      <c r="I116" s="4" t="s">
        <v>5380</v>
      </c>
      <c r="J116" s="4"/>
      <c r="K116" s="189" t="s">
        <v>899</v>
      </c>
    </row>
    <row r="117" spans="1:11" x14ac:dyDescent="0.2">
      <c r="A117" s="478" t="s">
        <v>5842</v>
      </c>
      <c r="B117" s="478"/>
      <c r="C117" s="20" t="s">
        <v>913</v>
      </c>
      <c r="D117" s="20"/>
      <c r="E117" s="479" t="s">
        <v>5287</v>
      </c>
      <c r="F117" s="4"/>
      <c r="G117" s="1" t="s">
        <v>3499</v>
      </c>
      <c r="H117" s="1"/>
      <c r="I117" s="4" t="s">
        <v>1212</v>
      </c>
      <c r="J117" s="4"/>
      <c r="K117" s="189" t="s">
        <v>913</v>
      </c>
    </row>
    <row r="118" spans="1:11" ht="15" x14ac:dyDescent="0.2">
      <c r="A118" s="478" t="s">
        <v>5851</v>
      </c>
      <c r="B118" s="478"/>
      <c r="C118" s="181" t="s">
        <v>1952</v>
      </c>
      <c r="D118" s="181"/>
      <c r="E118" s="479" t="s">
        <v>5132</v>
      </c>
      <c r="F118" s="4"/>
      <c r="G118" s="1" t="s">
        <v>3499</v>
      </c>
      <c r="H118" s="1"/>
      <c r="I118" s="1" t="s">
        <v>5128</v>
      </c>
      <c r="J118" s="1"/>
      <c r="K118" s="189" t="s">
        <v>909</v>
      </c>
    </row>
    <row r="119" spans="1:11" x14ac:dyDescent="0.2">
      <c r="A119" s="478" t="s">
        <v>5843</v>
      </c>
      <c r="B119" s="478"/>
      <c r="C119" s="176" t="s">
        <v>5139</v>
      </c>
      <c r="D119" s="176"/>
      <c r="E119" s="479" t="s">
        <v>5143</v>
      </c>
      <c r="F119" s="4"/>
      <c r="G119" s="1" t="s">
        <v>3499</v>
      </c>
      <c r="H119" s="1"/>
      <c r="I119" s="4" t="s">
        <v>5158</v>
      </c>
      <c r="J119" s="4"/>
      <c r="K119" s="189" t="s">
        <v>911</v>
      </c>
    </row>
    <row r="120" spans="1:11" x14ac:dyDescent="0.2">
      <c r="A120" s="478" t="s">
        <v>5844</v>
      </c>
      <c r="B120" s="478"/>
      <c r="C120" s="176" t="s">
        <v>5140</v>
      </c>
      <c r="D120" s="176"/>
      <c r="E120" s="479" t="s">
        <v>5144</v>
      </c>
      <c r="F120" s="4"/>
      <c r="G120" s="1" t="s">
        <v>3499</v>
      </c>
      <c r="H120" s="1"/>
      <c r="I120" s="4" t="s">
        <v>5158</v>
      </c>
      <c r="J120" s="4"/>
      <c r="K120" s="189" t="s">
        <v>911</v>
      </c>
    </row>
    <row r="121" spans="1:11" x14ac:dyDescent="0.2">
      <c r="A121" s="478" t="s">
        <v>5859</v>
      </c>
      <c r="B121" s="478"/>
      <c r="C121" s="20" t="s">
        <v>5325</v>
      </c>
      <c r="D121" s="20"/>
      <c r="E121" s="479" t="s">
        <v>5318</v>
      </c>
      <c r="F121" s="4"/>
      <c r="G121" s="1" t="s">
        <v>3499</v>
      </c>
      <c r="H121" s="1"/>
      <c r="I121" s="4" t="s">
        <v>5316</v>
      </c>
      <c r="J121" s="4"/>
      <c r="K121" s="189" t="s">
        <v>944</v>
      </c>
    </row>
    <row r="122" spans="1:11" x14ac:dyDescent="0.2">
      <c r="A122" s="478" t="s">
        <v>5861</v>
      </c>
      <c r="B122" s="478"/>
      <c r="C122" s="176" t="s">
        <v>5334</v>
      </c>
      <c r="D122" s="176"/>
      <c r="E122" s="479" t="s">
        <v>5337</v>
      </c>
      <c r="F122" s="4"/>
      <c r="G122" s="1" t="s">
        <v>3499</v>
      </c>
      <c r="H122" s="1"/>
      <c r="I122" s="4" t="s">
        <v>5316</v>
      </c>
      <c r="J122" s="4"/>
      <c r="K122" s="189" t="s">
        <v>944</v>
      </c>
    </row>
    <row r="123" spans="1:11" x14ac:dyDescent="0.2">
      <c r="A123" s="478" t="s">
        <v>5862</v>
      </c>
      <c r="B123" s="478"/>
      <c r="C123" s="176" t="s">
        <v>5335</v>
      </c>
      <c r="D123" s="176"/>
      <c r="E123" s="479" t="s">
        <v>5341</v>
      </c>
      <c r="F123" s="4"/>
      <c r="G123" s="1" t="s">
        <v>3499</v>
      </c>
      <c r="H123" s="1"/>
      <c r="I123" s="4" t="s">
        <v>5316</v>
      </c>
      <c r="J123" s="4"/>
      <c r="K123" s="189" t="s">
        <v>944</v>
      </c>
    </row>
    <row r="124" spans="1:11" x14ac:dyDescent="0.2">
      <c r="A124" s="478" t="s">
        <v>5863</v>
      </c>
      <c r="B124" s="478"/>
      <c r="C124" s="176" t="s">
        <v>5336</v>
      </c>
      <c r="D124" s="176"/>
      <c r="E124" s="479" t="s">
        <v>5343</v>
      </c>
      <c r="F124" s="4"/>
      <c r="G124" s="1" t="s">
        <v>3499</v>
      </c>
      <c r="H124" s="1"/>
      <c r="I124" s="4" t="s">
        <v>5316</v>
      </c>
      <c r="J124" s="4"/>
      <c r="K124" s="189" t="s">
        <v>944</v>
      </c>
    </row>
    <row r="125" spans="1:11" x14ac:dyDescent="0.2">
      <c r="A125" s="478" t="s">
        <v>5857</v>
      </c>
      <c r="B125" s="478"/>
      <c r="C125" s="20" t="s">
        <v>849</v>
      </c>
      <c r="D125" s="20"/>
      <c r="E125" s="479" t="s">
        <v>5348</v>
      </c>
      <c r="F125" s="4"/>
      <c r="G125" s="1" t="s">
        <v>3499</v>
      </c>
      <c r="H125" s="1"/>
      <c r="I125" s="4" t="s">
        <v>5316</v>
      </c>
      <c r="J125" s="4"/>
      <c r="K125" s="189" t="s">
        <v>849</v>
      </c>
    </row>
    <row r="126" spans="1:11" x14ac:dyDescent="0.2">
      <c r="A126" s="478" t="s">
        <v>5867</v>
      </c>
      <c r="B126" s="478"/>
      <c r="C126" s="20" t="s">
        <v>851</v>
      </c>
      <c r="D126" s="20"/>
      <c r="E126" s="479" t="s">
        <v>5359</v>
      </c>
      <c r="F126" s="4"/>
      <c r="G126" s="1" t="s">
        <v>3499</v>
      </c>
      <c r="H126" s="1"/>
      <c r="I126" s="4" t="s">
        <v>5316</v>
      </c>
      <c r="J126" s="4"/>
      <c r="K126" s="189" t="s">
        <v>851</v>
      </c>
    </row>
    <row r="127" spans="1:11" x14ac:dyDescent="0.2">
      <c r="A127" s="478" t="s">
        <v>5868</v>
      </c>
      <c r="B127" s="478"/>
      <c r="C127" s="176" t="s">
        <v>1956</v>
      </c>
      <c r="D127" s="176"/>
      <c r="E127" s="479" t="s">
        <v>5420</v>
      </c>
      <c r="F127" s="4"/>
      <c r="G127" s="1" t="s">
        <v>3499</v>
      </c>
      <c r="H127" s="1"/>
      <c r="I127" s="4" t="s">
        <v>1217</v>
      </c>
      <c r="J127" s="4"/>
      <c r="K127" s="189" t="s">
        <v>917</v>
      </c>
    </row>
  </sheetData>
  <hyperlinks>
    <hyperlink ref="K10" r:id="rId1" display="Task Force digitalizzazione, monitoraggio e performance"/>
    <hyperlink ref="K19" r:id="rId2" display="Politiche industriali di filiera e internazionalizzazione"/>
    <hyperlink ref="K18" r:id="rId3" display="Transizione 4.0"/>
    <hyperlink ref="K21" r:id="rId4" display="Infrastrutture digitali"/>
    <hyperlink ref="K26" r:id="rId5" display="Hub del Turismo Digitale"/>
    <hyperlink ref="K27" r:id="rId6" display="Realizzazione nuovi impianti di gestione rifiuti e ammodernamento di impianti esistenti"/>
    <hyperlink ref="K29" r:id="rId7" display="Bus elettrici - Filiera industriale"/>
    <hyperlink ref="K31" r:id="rId8" display="Ecobonus e Sismabonus fino al 110% per l'efficienza energetica e la sicurezza degli edifici"/>
    <hyperlink ref="K36" r:id="rId9" display="Realizzazione di un sistema avanzato ed integrato di monitoraggio e previsione"/>
    <hyperlink ref="K33" r:id="rId10" display="Tutela e valorizzazione del verde urbano ed extraurbano"/>
    <hyperlink ref="K43" r:id="rId11" display="Borse di studio per l'accesso all'università"/>
    <hyperlink ref="K45" r:id="rId12" display="IPCEI "/>
    <hyperlink ref="K7" r:id="rId13" display="Investimento in capitale umano per rafforzare l’Ufficio del Processo e superare le disparità tra tribunali"/>
    <hyperlink ref="K3:K4" r:id="rId14" display="Abilitazione e facilitazione migrazione al Cloud"/>
    <hyperlink ref="K7:K14" r:id="rId15" display="Cybersecurity"/>
    <hyperlink ref="K16:K17" r:id="rId16" display="Dati e interoperabilità"/>
    <hyperlink ref="K11" r:id="rId17" display="Task Force digitalizzazione, monitoraggio e performance"/>
    <hyperlink ref="K20" r:id="rId18" display="Politiche industriali di filiera e internazionalizzazione"/>
    <hyperlink ref="K48" r:id="rId19"/>
    <hyperlink ref="K49" r:id="rId20"/>
    <hyperlink ref="K50" r:id="rId21"/>
    <hyperlink ref="K51" r:id="rId22"/>
    <hyperlink ref="K52" r:id="rId23"/>
    <hyperlink ref="K53" r:id="rId24"/>
    <hyperlink ref="K54" r:id="rId25"/>
    <hyperlink ref="K59" r:id="rId26"/>
    <hyperlink ref="K60" r:id="rId27" display="Installazione di infrastrutture di ricarica elettrica"/>
    <hyperlink ref="K62" r:id="rId28"/>
    <hyperlink ref="K63" r:id="rId29"/>
    <hyperlink ref="K64" r:id="rId30"/>
    <hyperlink ref="K65" r:id="rId31"/>
    <hyperlink ref="K66" r:id="rId32"/>
    <hyperlink ref="K67" r:id="rId33" display="Sviluppo delle competenze tecnico-professionali, digitali e manageriali del personale del sistema sanitario"/>
    <hyperlink ref="K68" r:id="rId34"/>
    <hyperlink ref="K69" r:id="rId35"/>
    <hyperlink ref="K70" r:id="rId36"/>
    <hyperlink ref="K79:K86" r:id="rId37" display="Potenziamento delle linee regionali"/>
    <hyperlink ref="K87:K127" r:id="rId38" display="Rinnovo del materiale rotabile "/>
    <hyperlink ref="K81" r:id="rId39"/>
    <hyperlink ref="K101" r:id="rId40"/>
    <hyperlink ref="K102" r:id="rId41"/>
    <hyperlink ref="K82" r:id="rId42"/>
    <hyperlink ref="K103" r:id="rId43"/>
    <hyperlink ref="K83" r:id="rId44"/>
    <hyperlink ref="K104" r:id="rId45"/>
    <hyperlink ref="K105" r:id="rId46"/>
    <hyperlink ref="K106" r:id="rId47"/>
    <hyperlink ref="K107" r:id="rId48"/>
    <hyperlink ref="K84" r:id="rId49"/>
    <hyperlink ref="K108" r:id="rId50"/>
    <hyperlink ref="K85" r:id="rId51"/>
    <hyperlink ref="K109" r:id="rId52"/>
    <hyperlink ref="K86" r:id="rId53"/>
    <hyperlink ref="K110" r:id="rId54"/>
    <hyperlink ref="K87" r:id="rId55"/>
    <hyperlink ref="K111" r:id="rId56"/>
    <hyperlink ref="K88" r:id="rId57"/>
    <hyperlink ref="K112" r:id="rId58"/>
    <hyperlink ref="K92" r:id="rId59"/>
    <hyperlink ref="K117" r:id="rId60"/>
    <hyperlink ref="K77" r:id="rId61"/>
    <hyperlink ref="K78" r:id="rId62"/>
    <hyperlink ref="K100" r:id="rId63"/>
    <hyperlink ref="K94" r:id="rId64"/>
    <hyperlink ref="K121" r:id="rId65"/>
    <hyperlink ref="K122" r:id="rId66"/>
    <hyperlink ref="K123" r:id="rId67"/>
    <hyperlink ref="K124" r:id="rId68"/>
    <hyperlink ref="K125" r:id="rId69"/>
    <hyperlink ref="K95" r:id="rId70"/>
    <hyperlink ref="K126" r:id="rId71"/>
    <hyperlink ref="K90" r:id="rId72"/>
    <hyperlink ref="K113" r:id="rId73"/>
    <hyperlink ref="K114" r:id="rId74"/>
    <hyperlink ref="K91" r:id="rId75"/>
    <hyperlink ref="K115" r:id="rId76"/>
    <hyperlink ref="K116" r:id="rId77"/>
    <hyperlink ref="K73" r:id="rId78"/>
    <hyperlink ref="K127" r:id="rId79"/>
  </hyperlinks>
  <pageMargins left="0.7" right="0.7" top="0.75" bottom="0.75" header="0.3" footer="0.3"/>
  <pageSetup paperSize="9" orientation="portrait" r:id="rId80"/>
  <drawing r:id="rId8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6"/>
  <sheetViews>
    <sheetView topLeftCell="A86" workbookViewId="0">
      <selection activeCell="E138" sqref="E138"/>
    </sheetView>
  </sheetViews>
  <sheetFormatPr defaultColWidth="9.33203125" defaultRowHeight="12.75" x14ac:dyDescent="0.2"/>
  <cols>
    <col min="1" max="1" width="8.83203125" style="479"/>
    <col min="2" max="2" width="11.6640625" style="260" bestFit="1" customWidth="1"/>
    <col min="3" max="3" width="29.1640625" style="260" customWidth="1"/>
    <col min="4" max="4" width="9.33203125" style="260"/>
    <col min="5" max="5" width="70.6640625" style="260" customWidth="1"/>
    <col min="6" max="6" width="9.33203125" style="260"/>
    <col min="7" max="7" width="7.5" style="260" customWidth="1"/>
    <col min="8" max="8" width="7.1640625" style="260" customWidth="1"/>
    <col min="9" max="11" width="9.33203125" style="260"/>
    <col min="12" max="12" width="23" style="260" customWidth="1"/>
    <col min="13" max="13" width="19.83203125" style="260" customWidth="1"/>
    <col min="14" max="14" width="22.6640625" style="260" customWidth="1"/>
    <col min="15" max="15" width="25" style="260" customWidth="1"/>
    <col min="16" max="16384" width="9.33203125" style="260"/>
  </cols>
  <sheetData>
    <row r="1" spans="1:16" ht="72" x14ac:dyDescent="0.2">
      <c r="A1" s="507" t="s">
        <v>5126</v>
      </c>
      <c r="B1" s="86" t="s">
        <v>0</v>
      </c>
      <c r="C1" s="87" t="s">
        <v>1</v>
      </c>
      <c r="D1" s="87" t="s">
        <v>2</v>
      </c>
      <c r="E1" s="88" t="s">
        <v>3</v>
      </c>
      <c r="F1" s="137" t="s">
        <v>1976</v>
      </c>
      <c r="G1" s="88" t="s">
        <v>1924</v>
      </c>
      <c r="H1" s="77" t="s">
        <v>273</v>
      </c>
      <c r="I1" s="135" t="s">
        <v>1211</v>
      </c>
      <c r="J1" s="136" t="s">
        <v>1238</v>
      </c>
      <c r="K1" s="177" t="s">
        <v>1296</v>
      </c>
      <c r="L1" s="196" t="s">
        <v>3352</v>
      </c>
      <c r="M1" s="197" t="s">
        <v>2034</v>
      </c>
      <c r="N1" s="198" t="s">
        <v>2035</v>
      </c>
      <c r="O1" s="198" t="s">
        <v>2036</v>
      </c>
      <c r="P1" s="177" t="s">
        <v>1979</v>
      </c>
    </row>
    <row r="2" spans="1:16" s="3" customFormat="1" ht="24.95" customHeight="1" x14ac:dyDescent="0.2">
      <c r="A2" s="191" t="s">
        <v>5676</v>
      </c>
      <c r="B2" s="262" t="s">
        <v>3586</v>
      </c>
      <c r="C2" s="263" t="s">
        <v>325</v>
      </c>
      <c r="D2" s="262" t="s">
        <v>474</v>
      </c>
      <c r="E2" s="124" t="s">
        <v>326</v>
      </c>
      <c r="F2" s="191" t="s">
        <v>3458</v>
      </c>
      <c r="G2" s="330" t="s">
        <v>3499</v>
      </c>
      <c r="H2" s="90" t="s">
        <v>108</v>
      </c>
      <c r="I2" s="49" t="s">
        <v>1213</v>
      </c>
      <c r="J2" s="138"/>
      <c r="K2" s="189" t="s">
        <v>868</v>
      </c>
      <c r="L2" s="244" t="s">
        <v>2983</v>
      </c>
      <c r="M2" s="199"/>
      <c r="N2" s="225" t="s">
        <v>2984</v>
      </c>
      <c r="O2" s="199" t="s">
        <v>2985</v>
      </c>
      <c r="P2" s="254" t="s">
        <v>1980</v>
      </c>
    </row>
    <row r="3" spans="1:16" s="3" customFormat="1" ht="24.95" customHeight="1" x14ac:dyDescent="0.2">
      <c r="A3" s="191" t="s">
        <v>5689</v>
      </c>
      <c r="B3" s="262" t="s">
        <v>3587</v>
      </c>
      <c r="C3" s="263" t="s">
        <v>663</v>
      </c>
      <c r="D3" s="262" t="s">
        <v>474</v>
      </c>
      <c r="E3" s="124" t="s">
        <v>1652</v>
      </c>
      <c r="F3" s="191" t="s">
        <v>3458</v>
      </c>
      <c r="G3" s="330" t="s">
        <v>3499</v>
      </c>
      <c r="H3" s="90" t="s">
        <v>108</v>
      </c>
      <c r="I3" s="49" t="s">
        <v>1229</v>
      </c>
      <c r="J3" s="138"/>
      <c r="K3" s="189" t="s">
        <v>862</v>
      </c>
      <c r="L3" s="273" t="s">
        <v>3583</v>
      </c>
      <c r="M3" s="201" t="s">
        <v>2989</v>
      </c>
      <c r="N3" s="200" t="s">
        <v>2990</v>
      </c>
      <c r="O3" s="201" t="s">
        <v>2991</v>
      </c>
      <c r="P3" s="254" t="s">
        <v>1980</v>
      </c>
    </row>
    <row r="4" spans="1:16" s="3" customFormat="1" ht="24.95" customHeight="1" x14ac:dyDescent="0.2">
      <c r="A4" s="191" t="s">
        <v>5735</v>
      </c>
      <c r="B4" s="262" t="s">
        <v>3588</v>
      </c>
      <c r="C4" s="263" t="s">
        <v>370</v>
      </c>
      <c r="D4" s="262" t="s">
        <v>474</v>
      </c>
      <c r="E4" s="124" t="s">
        <v>1742</v>
      </c>
      <c r="F4" s="191" t="s">
        <v>2002</v>
      </c>
      <c r="G4" s="330" t="s">
        <v>3503</v>
      </c>
      <c r="H4" s="90" t="s">
        <v>75</v>
      </c>
      <c r="I4" s="138"/>
      <c r="J4" s="148"/>
      <c r="K4" s="189"/>
      <c r="L4" s="272" t="s">
        <v>1213</v>
      </c>
      <c r="M4" s="218"/>
      <c r="N4" s="229" t="s">
        <v>3528</v>
      </c>
      <c r="O4" s="204" t="s">
        <v>3636</v>
      </c>
      <c r="P4" s="254" t="s">
        <v>1980</v>
      </c>
    </row>
    <row r="5" spans="1:16" s="3" customFormat="1" ht="24.95" customHeight="1" x14ac:dyDescent="0.2">
      <c r="A5" s="191" t="s">
        <v>5889</v>
      </c>
      <c r="B5" s="262" t="s">
        <v>3589</v>
      </c>
      <c r="C5" s="263" t="s">
        <v>960</v>
      </c>
      <c r="D5" s="262" t="s">
        <v>474</v>
      </c>
      <c r="E5" s="124" t="s">
        <v>1836</v>
      </c>
      <c r="F5" s="191" t="s">
        <v>3458</v>
      </c>
      <c r="G5" s="330" t="s">
        <v>3499</v>
      </c>
      <c r="H5" s="90" t="s">
        <v>108</v>
      </c>
      <c r="I5" s="138" t="s">
        <v>1218</v>
      </c>
      <c r="J5" s="148"/>
      <c r="K5" s="189" t="s">
        <v>903</v>
      </c>
      <c r="L5" s="244" t="s">
        <v>3637</v>
      </c>
      <c r="M5" s="230"/>
      <c r="N5" s="270" t="s">
        <v>3638</v>
      </c>
      <c r="O5" s="271" t="s">
        <v>3639</v>
      </c>
      <c r="P5" s="254" t="s">
        <v>1980</v>
      </c>
    </row>
    <row r="6" spans="1:16" s="3" customFormat="1" ht="24.95" customHeight="1" x14ac:dyDescent="0.2">
      <c r="A6" s="191" t="s">
        <v>5585</v>
      </c>
      <c r="B6" s="262" t="s">
        <v>3590</v>
      </c>
      <c r="C6" s="263" t="s">
        <v>636</v>
      </c>
      <c r="D6" s="262" t="s">
        <v>474</v>
      </c>
      <c r="E6" s="124" t="s">
        <v>1337</v>
      </c>
      <c r="F6" s="191" t="s">
        <v>3458</v>
      </c>
      <c r="G6" s="330" t="s">
        <v>3499</v>
      </c>
      <c r="H6" s="90" t="s">
        <v>75</v>
      </c>
      <c r="I6" s="138" t="s">
        <v>1226</v>
      </c>
      <c r="J6" s="148"/>
      <c r="K6" s="189" t="s">
        <v>774</v>
      </c>
      <c r="L6" s="246" t="s">
        <v>1887</v>
      </c>
      <c r="M6" s="240"/>
      <c r="N6" s="239" t="s">
        <v>2043</v>
      </c>
      <c r="O6" s="241" t="s">
        <v>3640</v>
      </c>
      <c r="P6" s="254" t="s">
        <v>1980</v>
      </c>
    </row>
    <row r="7" spans="1:16" s="3" customFormat="1" ht="24.95" customHeight="1" x14ac:dyDescent="0.2">
      <c r="A7" s="191" t="s">
        <v>5587</v>
      </c>
      <c r="B7" s="262" t="s">
        <v>3591</v>
      </c>
      <c r="C7" s="263" t="s">
        <v>625</v>
      </c>
      <c r="D7" s="262" t="s">
        <v>474</v>
      </c>
      <c r="E7" s="124" t="s">
        <v>1342</v>
      </c>
      <c r="F7" s="191" t="s">
        <v>3458</v>
      </c>
      <c r="G7" s="330" t="s">
        <v>3499</v>
      </c>
      <c r="H7" s="90" t="s">
        <v>75</v>
      </c>
      <c r="I7" s="49" t="s">
        <v>1226</v>
      </c>
      <c r="J7" s="138"/>
      <c r="K7" s="189" t="s">
        <v>772</v>
      </c>
      <c r="L7" s="247" t="s">
        <v>3641</v>
      </c>
      <c r="M7" s="209"/>
      <c r="N7" s="208" t="s">
        <v>3642</v>
      </c>
      <c r="O7" s="207" t="s">
        <v>3643</v>
      </c>
      <c r="P7" s="254" t="s">
        <v>1980</v>
      </c>
    </row>
    <row r="8" spans="1:16" s="3" customFormat="1" ht="24.95" customHeight="1" x14ac:dyDescent="0.2">
      <c r="A8" s="191" t="s">
        <v>5598</v>
      </c>
      <c r="B8" s="262" t="s">
        <v>3592</v>
      </c>
      <c r="C8" s="264" t="s">
        <v>626</v>
      </c>
      <c r="D8" s="262" t="s">
        <v>474</v>
      </c>
      <c r="E8" s="124" t="s">
        <v>1360</v>
      </c>
      <c r="F8" s="191" t="s">
        <v>3458</v>
      </c>
      <c r="G8" s="330" t="s">
        <v>3499</v>
      </c>
      <c r="H8" s="90" t="s">
        <v>75</v>
      </c>
      <c r="I8" s="138" t="s">
        <v>1226</v>
      </c>
      <c r="J8" s="148" t="s">
        <v>1891</v>
      </c>
      <c r="K8" s="189" t="s">
        <v>771</v>
      </c>
      <c r="L8" s="247" t="s">
        <v>3644</v>
      </c>
      <c r="M8" s="268"/>
      <c r="N8" s="242" t="s">
        <v>3645</v>
      </c>
      <c r="O8" s="204" t="s">
        <v>3646</v>
      </c>
      <c r="P8" s="254" t="s">
        <v>1980</v>
      </c>
    </row>
    <row r="9" spans="1:16" s="3" customFormat="1" ht="24.95" customHeight="1" x14ac:dyDescent="0.2">
      <c r="A9" s="191" t="s">
        <v>5598</v>
      </c>
      <c r="B9" s="262" t="s">
        <v>3593</v>
      </c>
      <c r="C9" s="264" t="s">
        <v>626</v>
      </c>
      <c r="D9" s="262" t="s">
        <v>474</v>
      </c>
      <c r="E9" s="124" t="s">
        <v>1361</v>
      </c>
      <c r="F9" s="191" t="s">
        <v>3458</v>
      </c>
      <c r="G9" s="330" t="s">
        <v>3499</v>
      </c>
      <c r="H9" s="90" t="s">
        <v>75</v>
      </c>
      <c r="I9" s="138" t="s">
        <v>1226</v>
      </c>
      <c r="J9" s="148" t="s">
        <v>1891</v>
      </c>
      <c r="K9" s="189" t="s">
        <v>771</v>
      </c>
      <c r="L9" s="247" t="s">
        <v>3644</v>
      </c>
      <c r="M9" s="268"/>
      <c r="N9" s="242" t="s">
        <v>3647</v>
      </c>
      <c r="O9" s="203" t="s">
        <v>3648</v>
      </c>
      <c r="P9" s="254" t="s">
        <v>1980</v>
      </c>
    </row>
    <row r="10" spans="1:16" s="3" customFormat="1" ht="24.95" customHeight="1" x14ac:dyDescent="0.2">
      <c r="A10" s="191" t="s">
        <v>5598</v>
      </c>
      <c r="B10" s="262" t="s">
        <v>3594</v>
      </c>
      <c r="C10" s="263" t="s">
        <v>626</v>
      </c>
      <c r="D10" s="262" t="s">
        <v>474</v>
      </c>
      <c r="E10" s="124" t="s">
        <v>1362</v>
      </c>
      <c r="F10" s="191" t="s">
        <v>3458</v>
      </c>
      <c r="G10" s="330" t="s">
        <v>3499</v>
      </c>
      <c r="H10" s="90" t="s">
        <v>75</v>
      </c>
      <c r="I10" s="49" t="s">
        <v>1226</v>
      </c>
      <c r="J10" s="138" t="s">
        <v>1891</v>
      </c>
      <c r="K10" s="189" t="s">
        <v>771</v>
      </c>
      <c r="L10" s="247" t="s">
        <v>3644</v>
      </c>
      <c r="M10" s="269"/>
      <c r="N10" s="243" t="s">
        <v>2053</v>
      </c>
      <c r="O10" s="206" t="s">
        <v>2054</v>
      </c>
      <c r="P10" s="254" t="s">
        <v>1980</v>
      </c>
    </row>
    <row r="11" spans="1:16" s="3" customFormat="1" ht="24.95" customHeight="1" x14ac:dyDescent="0.2">
      <c r="A11" s="191" t="s">
        <v>5598</v>
      </c>
      <c r="B11" s="262" t="s">
        <v>3595</v>
      </c>
      <c r="C11" s="263" t="s">
        <v>626</v>
      </c>
      <c r="D11" s="262" t="s">
        <v>474</v>
      </c>
      <c r="E11" s="124" t="s">
        <v>1363</v>
      </c>
      <c r="F11" s="191" t="s">
        <v>3458</v>
      </c>
      <c r="G11" s="330" t="s">
        <v>3499</v>
      </c>
      <c r="H11" s="90" t="s">
        <v>75</v>
      </c>
      <c r="I11" s="49" t="s">
        <v>1226</v>
      </c>
      <c r="J11" s="138" t="s">
        <v>1891</v>
      </c>
      <c r="K11" s="189" t="s">
        <v>771</v>
      </c>
      <c r="L11" s="248" t="s">
        <v>3644</v>
      </c>
      <c r="M11" s="228"/>
      <c r="N11" s="203" t="s">
        <v>2055</v>
      </c>
      <c r="O11" s="229" t="s">
        <v>3649</v>
      </c>
      <c r="P11" s="254" t="s">
        <v>1980</v>
      </c>
    </row>
    <row r="12" spans="1:16" s="3" customFormat="1" ht="24.95" customHeight="1" x14ac:dyDescent="0.2">
      <c r="A12" s="191" t="s">
        <v>5598</v>
      </c>
      <c r="B12" s="262" t="s">
        <v>3596</v>
      </c>
      <c r="C12" s="264" t="s">
        <v>626</v>
      </c>
      <c r="D12" s="262" t="s">
        <v>595</v>
      </c>
      <c r="E12" s="124" t="s">
        <v>1364</v>
      </c>
      <c r="F12" s="191" t="s">
        <v>3458</v>
      </c>
      <c r="G12" s="330" t="s">
        <v>3499</v>
      </c>
      <c r="H12" s="90" t="s">
        <v>75</v>
      </c>
      <c r="I12" s="138" t="s">
        <v>1226</v>
      </c>
      <c r="J12" s="148" t="s">
        <v>1891</v>
      </c>
      <c r="K12" s="189" t="s">
        <v>771</v>
      </c>
      <c r="L12" s="248" t="s">
        <v>3644</v>
      </c>
      <c r="M12" s="228"/>
      <c r="N12" s="229" t="s">
        <v>3650</v>
      </c>
      <c r="O12" s="229" t="s">
        <v>3651</v>
      </c>
      <c r="P12" s="254" t="s">
        <v>1980</v>
      </c>
    </row>
    <row r="13" spans="1:16" s="3" customFormat="1" ht="24.95" customHeight="1" x14ac:dyDescent="0.2">
      <c r="A13" s="191" t="s">
        <v>5608</v>
      </c>
      <c r="B13" s="262" t="s">
        <v>3597</v>
      </c>
      <c r="C13" s="264" t="s">
        <v>682</v>
      </c>
      <c r="D13" s="262" t="s">
        <v>474</v>
      </c>
      <c r="E13" s="124" t="s">
        <v>1445</v>
      </c>
      <c r="F13" s="191" t="s">
        <v>3458</v>
      </c>
      <c r="G13" s="330" t="s">
        <v>3503</v>
      </c>
      <c r="H13" s="90" t="s">
        <v>75</v>
      </c>
      <c r="I13" s="138" t="s">
        <v>1226</v>
      </c>
      <c r="J13" s="148"/>
      <c r="K13" s="189"/>
      <c r="L13" s="248" t="s">
        <v>3584</v>
      </c>
      <c r="M13" s="218"/>
      <c r="N13" s="219" t="s">
        <v>2059</v>
      </c>
      <c r="O13" s="218" t="s">
        <v>3652</v>
      </c>
      <c r="P13" s="254" t="s">
        <v>1980</v>
      </c>
    </row>
    <row r="14" spans="1:16" s="3" customFormat="1" ht="24.95" customHeight="1" x14ac:dyDescent="0.2">
      <c r="A14" s="191" t="s">
        <v>5610</v>
      </c>
      <c r="B14" s="262" t="s">
        <v>3598</v>
      </c>
      <c r="C14" s="263" t="s">
        <v>613</v>
      </c>
      <c r="D14" s="262" t="s">
        <v>595</v>
      </c>
      <c r="E14" s="124" t="s">
        <v>1396</v>
      </c>
      <c r="F14" s="191" t="s">
        <v>3458</v>
      </c>
      <c r="G14" s="330" t="s">
        <v>3499</v>
      </c>
      <c r="H14" s="90" t="s">
        <v>75</v>
      </c>
      <c r="I14" s="138" t="s">
        <v>1222</v>
      </c>
      <c r="J14" s="148"/>
      <c r="K14" s="189" t="s">
        <v>775</v>
      </c>
      <c r="L14" s="248" t="s">
        <v>3653</v>
      </c>
      <c r="M14" s="219" t="s">
        <v>2115</v>
      </c>
      <c r="N14" s="219" t="s">
        <v>3654</v>
      </c>
      <c r="O14" s="219" t="s">
        <v>3655</v>
      </c>
      <c r="P14" s="254" t="s">
        <v>1980</v>
      </c>
    </row>
    <row r="15" spans="1:16" s="3" customFormat="1" ht="24.95" customHeight="1" x14ac:dyDescent="0.2">
      <c r="A15" s="191" t="s">
        <v>5611</v>
      </c>
      <c r="B15" s="262" t="s">
        <v>3599</v>
      </c>
      <c r="C15" s="263" t="s">
        <v>683</v>
      </c>
      <c r="D15" s="262" t="s">
        <v>474</v>
      </c>
      <c r="E15" s="124" t="s">
        <v>1453</v>
      </c>
      <c r="F15" s="191" t="s">
        <v>3458</v>
      </c>
      <c r="G15" s="330" t="s">
        <v>3503</v>
      </c>
      <c r="H15" s="90" t="s">
        <v>75</v>
      </c>
      <c r="I15" s="138"/>
      <c r="J15" s="148"/>
      <c r="K15" s="189"/>
      <c r="L15" s="250" t="s">
        <v>3653</v>
      </c>
      <c r="M15" s="211"/>
      <c r="N15" s="213" t="s">
        <v>2118</v>
      </c>
      <c r="O15" s="211" t="s">
        <v>2119</v>
      </c>
      <c r="P15" s="254" t="s">
        <v>1980</v>
      </c>
    </row>
    <row r="16" spans="1:16" s="3" customFormat="1" ht="24.95" customHeight="1" x14ac:dyDescent="0.2">
      <c r="A16" s="191" t="s">
        <v>5619</v>
      </c>
      <c r="B16" s="262" t="s">
        <v>3600</v>
      </c>
      <c r="C16" s="257" t="s">
        <v>684</v>
      </c>
      <c r="D16" s="262" t="s">
        <v>474</v>
      </c>
      <c r="E16" s="124" t="s">
        <v>67</v>
      </c>
      <c r="F16" s="191" t="s">
        <v>3458</v>
      </c>
      <c r="G16" s="330" t="s">
        <v>3503</v>
      </c>
      <c r="H16" s="90" t="s">
        <v>75</v>
      </c>
      <c r="I16" s="138"/>
      <c r="J16" s="148"/>
      <c r="K16" s="189"/>
      <c r="L16" s="250" t="s">
        <v>3653</v>
      </c>
      <c r="M16" s="209"/>
      <c r="N16" s="209" t="s">
        <v>3656</v>
      </c>
      <c r="O16" s="213" t="s">
        <v>3657</v>
      </c>
      <c r="P16" s="254" t="s">
        <v>1980</v>
      </c>
    </row>
    <row r="17" spans="1:16" s="3" customFormat="1" ht="24.95" customHeight="1" x14ac:dyDescent="0.2">
      <c r="A17" s="191" t="s">
        <v>5613</v>
      </c>
      <c r="B17" s="262" t="s">
        <v>3601</v>
      </c>
      <c r="C17" s="263" t="s">
        <v>670</v>
      </c>
      <c r="D17" s="262" t="s">
        <v>474</v>
      </c>
      <c r="E17" s="124" t="s">
        <v>1459</v>
      </c>
      <c r="F17" s="191" t="s">
        <v>3458</v>
      </c>
      <c r="G17" s="330" t="s">
        <v>3503</v>
      </c>
      <c r="H17" s="90" t="s">
        <v>75</v>
      </c>
      <c r="I17" s="138"/>
      <c r="J17" s="148"/>
      <c r="K17" s="189"/>
      <c r="L17" s="249" t="s">
        <v>3658</v>
      </c>
      <c r="M17" s="209"/>
      <c r="N17" s="209" t="s">
        <v>2175</v>
      </c>
      <c r="O17" s="213" t="s">
        <v>3659</v>
      </c>
      <c r="P17" s="254" t="s">
        <v>1980</v>
      </c>
    </row>
    <row r="18" spans="1:16" s="3" customFormat="1" ht="24.95" customHeight="1" x14ac:dyDescent="0.2">
      <c r="A18" s="191" t="s">
        <v>5625</v>
      </c>
      <c r="B18" s="262" t="s">
        <v>3602</v>
      </c>
      <c r="C18" s="263" t="s">
        <v>678</v>
      </c>
      <c r="D18" s="262" t="s">
        <v>474</v>
      </c>
      <c r="E18" s="124" t="s">
        <v>1434</v>
      </c>
      <c r="F18" s="191" t="s">
        <v>3458</v>
      </c>
      <c r="G18" s="330" t="s">
        <v>3503</v>
      </c>
      <c r="H18" s="90" t="s">
        <v>75</v>
      </c>
      <c r="I18" s="49"/>
      <c r="J18" s="138"/>
      <c r="K18" s="189"/>
      <c r="L18" s="249" t="s">
        <v>3514</v>
      </c>
      <c r="M18" s="209"/>
      <c r="N18" s="209" t="s">
        <v>3660</v>
      </c>
      <c r="O18" s="209" t="s">
        <v>3661</v>
      </c>
      <c r="P18" s="254" t="s">
        <v>1980</v>
      </c>
    </row>
    <row r="19" spans="1:16" s="3" customFormat="1" ht="24.95" customHeight="1" x14ac:dyDescent="0.2">
      <c r="A19" s="191" t="s">
        <v>5624</v>
      </c>
      <c r="B19" s="155" t="s">
        <v>3603</v>
      </c>
      <c r="C19" s="155" t="s">
        <v>679</v>
      </c>
      <c r="D19" s="155" t="s">
        <v>595</v>
      </c>
      <c r="E19" s="129" t="s">
        <v>1425</v>
      </c>
      <c r="F19" s="191" t="s">
        <v>3458</v>
      </c>
      <c r="G19" s="330" t="s">
        <v>3503</v>
      </c>
      <c r="H19" s="90" t="s">
        <v>75</v>
      </c>
      <c r="I19" s="49"/>
      <c r="J19" s="138"/>
      <c r="K19" s="189"/>
      <c r="L19" s="251" t="s">
        <v>3567</v>
      </c>
      <c r="M19" s="206"/>
      <c r="N19" s="209" t="s">
        <v>3662</v>
      </c>
      <c r="O19" s="209" t="s">
        <v>3663</v>
      </c>
      <c r="P19" s="254" t="s">
        <v>1980</v>
      </c>
    </row>
    <row r="20" spans="1:16" s="3" customFormat="1" ht="24.95" customHeight="1" x14ac:dyDescent="0.2">
      <c r="A20" s="191" t="s">
        <v>5624</v>
      </c>
      <c r="B20" s="155" t="s">
        <v>3604</v>
      </c>
      <c r="C20" s="155" t="s">
        <v>679</v>
      </c>
      <c r="D20" s="155" t="s">
        <v>595</v>
      </c>
      <c r="E20" s="129" t="s">
        <v>1426</v>
      </c>
      <c r="F20" s="191" t="s">
        <v>3458</v>
      </c>
      <c r="G20" s="330" t="s">
        <v>3503</v>
      </c>
      <c r="H20" s="90" t="s">
        <v>75</v>
      </c>
      <c r="I20" s="49"/>
      <c r="J20" s="138"/>
      <c r="K20" s="189"/>
      <c r="L20" s="247" t="s">
        <v>3567</v>
      </c>
      <c r="M20" s="206" t="s">
        <v>2284</v>
      </c>
      <c r="N20" s="206" t="s">
        <v>3664</v>
      </c>
      <c r="O20" s="207" t="s">
        <v>3665</v>
      </c>
      <c r="P20" s="254" t="s">
        <v>1980</v>
      </c>
    </row>
    <row r="21" spans="1:16" s="3" customFormat="1" ht="24.95" customHeight="1" x14ac:dyDescent="0.2">
      <c r="A21" s="191" t="s">
        <v>5624</v>
      </c>
      <c r="B21" s="155" t="s">
        <v>3605</v>
      </c>
      <c r="C21" s="155" t="s">
        <v>679</v>
      </c>
      <c r="D21" s="155" t="s">
        <v>595</v>
      </c>
      <c r="E21" s="129" t="s">
        <v>1427</v>
      </c>
      <c r="F21" s="191" t="s">
        <v>3458</v>
      </c>
      <c r="G21" s="330" t="s">
        <v>3503</v>
      </c>
      <c r="H21" s="93" t="s">
        <v>75</v>
      </c>
      <c r="I21" s="49"/>
      <c r="J21" s="138"/>
      <c r="K21" s="189"/>
      <c r="L21" s="247" t="s">
        <v>3567</v>
      </c>
      <c r="M21" s="206"/>
      <c r="N21" s="209" t="s">
        <v>3666</v>
      </c>
      <c r="O21" s="209" t="s">
        <v>3667</v>
      </c>
      <c r="P21" s="254" t="s">
        <v>1980</v>
      </c>
    </row>
    <row r="22" spans="1:16" s="3" customFormat="1" ht="24.95" customHeight="1" x14ac:dyDescent="0.2">
      <c r="A22" s="191" t="s">
        <v>5601</v>
      </c>
      <c r="B22" s="155" t="s">
        <v>3606</v>
      </c>
      <c r="C22" s="155" t="s">
        <v>708</v>
      </c>
      <c r="D22" s="155" t="s">
        <v>595</v>
      </c>
      <c r="E22" s="129" t="s">
        <v>1375</v>
      </c>
      <c r="F22" s="191" t="s">
        <v>3458</v>
      </c>
      <c r="G22" s="330" t="s">
        <v>3499</v>
      </c>
      <c r="H22" s="93" t="s">
        <v>108</v>
      </c>
      <c r="I22" s="49" t="s">
        <v>1226</v>
      </c>
      <c r="J22" s="138"/>
      <c r="K22" s="189"/>
      <c r="L22" s="247" t="s">
        <v>3668</v>
      </c>
      <c r="M22" s="209"/>
      <c r="N22" s="209" t="s">
        <v>2765</v>
      </c>
      <c r="O22" s="209" t="s">
        <v>3669</v>
      </c>
      <c r="P22" s="254" t="s">
        <v>1980</v>
      </c>
    </row>
    <row r="23" spans="1:16" s="3" customFormat="1" ht="24.95" customHeight="1" x14ac:dyDescent="0.2">
      <c r="A23" s="191" t="s">
        <v>5601</v>
      </c>
      <c r="B23" s="155" t="s">
        <v>3607</v>
      </c>
      <c r="C23" s="155" t="s">
        <v>708</v>
      </c>
      <c r="D23" s="155" t="s">
        <v>595</v>
      </c>
      <c r="E23" s="129" t="s">
        <v>1376</v>
      </c>
      <c r="F23" s="191" t="s">
        <v>3458</v>
      </c>
      <c r="G23" s="330" t="s">
        <v>3499</v>
      </c>
      <c r="H23" s="93" t="s">
        <v>108</v>
      </c>
      <c r="I23" s="49" t="s">
        <v>1226</v>
      </c>
      <c r="J23" s="138"/>
      <c r="K23" s="189"/>
      <c r="L23" s="247" t="s">
        <v>3670</v>
      </c>
      <c r="M23" s="207"/>
      <c r="N23" s="207" t="s">
        <v>3671</v>
      </c>
      <c r="O23" s="206" t="s">
        <v>3672</v>
      </c>
      <c r="P23" s="254" t="s">
        <v>1980</v>
      </c>
    </row>
    <row r="24" spans="1:16" s="3" customFormat="1" ht="24.95" customHeight="1" x14ac:dyDescent="0.2">
      <c r="A24" s="191" t="s">
        <v>5652</v>
      </c>
      <c r="B24" s="155" t="s">
        <v>1524</v>
      </c>
      <c r="C24" s="155" t="s">
        <v>685</v>
      </c>
      <c r="D24" s="155" t="s">
        <v>474</v>
      </c>
      <c r="E24" s="129" t="s">
        <v>238</v>
      </c>
      <c r="F24" s="191" t="s">
        <v>3458</v>
      </c>
      <c r="G24" s="330" t="s">
        <v>3503</v>
      </c>
      <c r="H24" s="93" t="s">
        <v>75</v>
      </c>
      <c r="I24" s="49"/>
      <c r="J24" s="138"/>
      <c r="K24" s="189"/>
      <c r="L24" s="247" t="s">
        <v>3550</v>
      </c>
      <c r="M24" s="209" t="s">
        <v>2340</v>
      </c>
      <c r="N24" s="209" t="s">
        <v>2317</v>
      </c>
      <c r="O24" s="209" t="s">
        <v>2341</v>
      </c>
      <c r="P24" s="254" t="s">
        <v>1980</v>
      </c>
    </row>
    <row r="25" spans="1:16" s="3" customFormat="1" ht="24.95" customHeight="1" x14ac:dyDescent="0.2">
      <c r="A25" s="191" t="s">
        <v>5652</v>
      </c>
      <c r="B25" s="155" t="s">
        <v>1525</v>
      </c>
      <c r="C25" s="155" t="s">
        <v>685</v>
      </c>
      <c r="D25" s="155" t="s">
        <v>474</v>
      </c>
      <c r="E25" s="129" t="s">
        <v>1526</v>
      </c>
      <c r="F25" s="191" t="s">
        <v>3458</v>
      </c>
      <c r="G25" s="330" t="s">
        <v>3503</v>
      </c>
      <c r="H25" s="93" t="s">
        <v>75</v>
      </c>
      <c r="I25" s="49"/>
      <c r="J25" s="138"/>
      <c r="K25" s="189"/>
      <c r="L25" s="247" t="s">
        <v>3550</v>
      </c>
      <c r="M25" s="209"/>
      <c r="N25" s="209" t="s">
        <v>3673</v>
      </c>
      <c r="O25" s="209" t="s">
        <v>2343</v>
      </c>
      <c r="P25" s="254" t="s">
        <v>1980</v>
      </c>
    </row>
    <row r="26" spans="1:16" s="3" customFormat="1" ht="24.95" customHeight="1" x14ac:dyDescent="0.2">
      <c r="A26" s="191" t="s">
        <v>5652</v>
      </c>
      <c r="B26" s="155" t="s">
        <v>1527</v>
      </c>
      <c r="C26" s="155" t="s">
        <v>685</v>
      </c>
      <c r="D26" s="155" t="s">
        <v>474</v>
      </c>
      <c r="E26" s="129" t="s">
        <v>243</v>
      </c>
      <c r="F26" s="191" t="s">
        <v>3458</v>
      </c>
      <c r="G26" s="330" t="s">
        <v>3503</v>
      </c>
      <c r="H26" s="90" t="s">
        <v>75</v>
      </c>
      <c r="I26" s="49"/>
      <c r="J26" s="138"/>
      <c r="K26" s="189"/>
      <c r="L26" s="249" t="s">
        <v>3551</v>
      </c>
      <c r="M26" s="209"/>
      <c r="N26" s="209" t="s">
        <v>3674</v>
      </c>
      <c r="O26" s="209" t="s">
        <v>3675</v>
      </c>
      <c r="P26" s="254" t="s">
        <v>1980</v>
      </c>
    </row>
    <row r="27" spans="1:16" s="3" customFormat="1" ht="24.95" customHeight="1" x14ac:dyDescent="0.2">
      <c r="A27" s="191" t="s">
        <v>5669</v>
      </c>
      <c r="B27" s="262" t="s">
        <v>1575</v>
      </c>
      <c r="C27" s="264" t="s">
        <v>3608</v>
      </c>
      <c r="D27" s="262" t="s">
        <v>474</v>
      </c>
      <c r="E27" s="124" t="s">
        <v>281</v>
      </c>
      <c r="F27" s="191" t="s">
        <v>3458</v>
      </c>
      <c r="G27" s="330" t="s">
        <v>3503</v>
      </c>
      <c r="H27" s="93" t="s">
        <v>75</v>
      </c>
      <c r="I27" s="33"/>
      <c r="J27" s="138"/>
      <c r="K27" s="189"/>
      <c r="L27" s="250" t="s">
        <v>1213</v>
      </c>
      <c r="M27" s="209"/>
      <c r="N27" s="209" t="s">
        <v>3676</v>
      </c>
      <c r="O27" s="209" t="s">
        <v>2374</v>
      </c>
      <c r="P27" s="254" t="s">
        <v>1980</v>
      </c>
    </row>
    <row r="28" spans="1:16" s="3" customFormat="1" ht="24.95" customHeight="1" x14ac:dyDescent="0.2">
      <c r="A28" s="191" t="s">
        <v>5667</v>
      </c>
      <c r="B28" s="262" t="s">
        <v>1576</v>
      </c>
      <c r="C28" s="257" t="s">
        <v>294</v>
      </c>
      <c r="D28" s="262" t="s">
        <v>595</v>
      </c>
      <c r="E28" s="124" t="s">
        <v>1634</v>
      </c>
      <c r="F28" s="191" t="s">
        <v>3458</v>
      </c>
      <c r="G28" s="330" t="s">
        <v>3499</v>
      </c>
      <c r="H28" s="93" t="s">
        <v>108</v>
      </c>
      <c r="I28" s="138" t="s">
        <v>1223</v>
      </c>
      <c r="J28" s="148"/>
      <c r="K28" s="189" t="s">
        <v>786</v>
      </c>
      <c r="L28" s="249" t="s">
        <v>3677</v>
      </c>
      <c r="M28" s="209" t="s">
        <v>3678</v>
      </c>
      <c r="N28" s="209" t="s">
        <v>3679</v>
      </c>
      <c r="O28" s="209" t="s">
        <v>2933</v>
      </c>
      <c r="P28" s="254" t="s">
        <v>1980</v>
      </c>
    </row>
    <row r="29" spans="1:16" s="3" customFormat="1" ht="24.95" customHeight="1" x14ac:dyDescent="0.2">
      <c r="A29" s="191" t="s">
        <v>5667</v>
      </c>
      <c r="B29" s="262" t="s">
        <v>1578</v>
      </c>
      <c r="C29" s="262" t="s">
        <v>294</v>
      </c>
      <c r="D29" s="262" t="s">
        <v>595</v>
      </c>
      <c r="E29" s="124" t="s">
        <v>1635</v>
      </c>
      <c r="F29" s="191" t="s">
        <v>3458</v>
      </c>
      <c r="G29" s="330" t="s">
        <v>3499</v>
      </c>
      <c r="H29" s="93" t="s">
        <v>108</v>
      </c>
      <c r="I29" s="49" t="s">
        <v>1223</v>
      </c>
      <c r="J29" s="139"/>
      <c r="K29" s="189" t="s">
        <v>786</v>
      </c>
      <c r="L29" s="249" t="s">
        <v>3677</v>
      </c>
      <c r="M29" s="209" t="s">
        <v>2931</v>
      </c>
      <c r="N29" s="213" t="s">
        <v>2932</v>
      </c>
      <c r="O29" s="209" t="s">
        <v>2933</v>
      </c>
      <c r="P29" s="254" t="s">
        <v>1980</v>
      </c>
    </row>
    <row r="30" spans="1:16" s="3" customFormat="1" ht="24.95" customHeight="1" x14ac:dyDescent="0.2">
      <c r="A30" s="191" t="s">
        <v>5671</v>
      </c>
      <c r="B30" s="262" t="s">
        <v>3609</v>
      </c>
      <c r="C30" s="262" t="s">
        <v>312</v>
      </c>
      <c r="D30" s="262" t="s">
        <v>474</v>
      </c>
      <c r="E30" s="124" t="s">
        <v>1648</v>
      </c>
      <c r="F30" s="191" t="s">
        <v>3458</v>
      </c>
      <c r="G30" s="330" t="s">
        <v>3499</v>
      </c>
      <c r="H30" s="93" t="s">
        <v>75</v>
      </c>
      <c r="I30" s="138" t="s">
        <v>1221</v>
      </c>
      <c r="J30" s="148"/>
      <c r="K30" s="189" t="s">
        <v>860</v>
      </c>
      <c r="L30" s="249" t="s">
        <v>3680</v>
      </c>
      <c r="M30" s="209"/>
      <c r="N30" s="213" t="s">
        <v>3681</v>
      </c>
      <c r="O30" s="209" t="s">
        <v>2397</v>
      </c>
      <c r="P30" s="254" t="s">
        <v>1980</v>
      </c>
    </row>
    <row r="31" spans="1:16" s="3" customFormat="1" ht="24.95" customHeight="1" x14ac:dyDescent="0.2">
      <c r="A31" s="191" t="s">
        <v>5661</v>
      </c>
      <c r="B31" s="262" t="s">
        <v>3610</v>
      </c>
      <c r="C31" s="265" t="s">
        <v>718</v>
      </c>
      <c r="D31" s="262" t="s">
        <v>595</v>
      </c>
      <c r="E31" s="124" t="s">
        <v>307</v>
      </c>
      <c r="F31" s="191" t="s">
        <v>3458</v>
      </c>
      <c r="G31" s="330" t="s">
        <v>3499</v>
      </c>
      <c r="H31" s="93" t="s">
        <v>75</v>
      </c>
      <c r="I31" s="33" t="s">
        <v>1221</v>
      </c>
      <c r="J31" s="138"/>
      <c r="K31" s="189" t="s">
        <v>869</v>
      </c>
      <c r="L31" s="252" t="s">
        <v>3682</v>
      </c>
      <c r="M31" s="209" t="s">
        <v>2399</v>
      </c>
      <c r="N31" s="209" t="s">
        <v>3683</v>
      </c>
      <c r="O31" s="209" t="s">
        <v>3684</v>
      </c>
      <c r="P31" s="254" t="s">
        <v>1980</v>
      </c>
    </row>
    <row r="32" spans="1:16" s="3" customFormat="1" ht="24.95" customHeight="1" x14ac:dyDescent="0.2">
      <c r="A32" s="191" t="s">
        <v>5674</v>
      </c>
      <c r="B32" s="262" t="s">
        <v>3611</v>
      </c>
      <c r="C32" s="154" t="s">
        <v>338</v>
      </c>
      <c r="D32" s="262" t="s">
        <v>474</v>
      </c>
      <c r="E32" s="124" t="s">
        <v>1668</v>
      </c>
      <c r="F32" s="191" t="s">
        <v>3458</v>
      </c>
      <c r="G32" s="330" t="s">
        <v>3499</v>
      </c>
      <c r="H32" s="93" t="s">
        <v>75</v>
      </c>
      <c r="I32" s="49" t="s">
        <v>1213</v>
      </c>
      <c r="J32" s="138"/>
      <c r="K32" s="189" t="s">
        <v>809</v>
      </c>
      <c r="L32" s="247" t="s">
        <v>1213</v>
      </c>
      <c r="M32" s="206"/>
      <c r="N32" s="209" t="s">
        <v>3685</v>
      </c>
      <c r="O32" s="209" t="s">
        <v>3686</v>
      </c>
      <c r="P32" s="254" t="s">
        <v>1980</v>
      </c>
    </row>
    <row r="33" spans="1:16" s="3" customFormat="1" ht="24.95" customHeight="1" x14ac:dyDescent="0.2">
      <c r="A33" s="191" t="s">
        <v>5675</v>
      </c>
      <c r="B33" s="262" t="s">
        <v>3612</v>
      </c>
      <c r="C33" s="154" t="s">
        <v>726</v>
      </c>
      <c r="D33" s="262" t="s">
        <v>474</v>
      </c>
      <c r="E33" s="124" t="s">
        <v>1671</v>
      </c>
      <c r="F33" s="191" t="s">
        <v>3458</v>
      </c>
      <c r="G33" s="330" t="s">
        <v>3499</v>
      </c>
      <c r="H33" s="93" t="s">
        <v>75</v>
      </c>
      <c r="I33" s="33" t="s">
        <v>1213</v>
      </c>
      <c r="J33" s="138"/>
      <c r="K33" s="189" t="s">
        <v>865</v>
      </c>
      <c r="L33" s="247" t="s">
        <v>1213</v>
      </c>
      <c r="M33" s="206"/>
      <c r="N33" s="209" t="s">
        <v>2447</v>
      </c>
      <c r="O33" s="209" t="s">
        <v>3687</v>
      </c>
      <c r="P33" s="254" t="s">
        <v>1980</v>
      </c>
    </row>
    <row r="34" spans="1:16" s="3" customFormat="1" ht="24.95" customHeight="1" x14ac:dyDescent="0.2">
      <c r="A34" s="191" t="s">
        <v>5713</v>
      </c>
      <c r="B34" s="262" t="s">
        <v>3613</v>
      </c>
      <c r="C34" s="265" t="s">
        <v>740</v>
      </c>
      <c r="D34" s="262" t="s">
        <v>474</v>
      </c>
      <c r="E34" s="124" t="s">
        <v>1710</v>
      </c>
      <c r="F34" s="191" t="s">
        <v>3458</v>
      </c>
      <c r="G34" s="330" t="s">
        <v>3499</v>
      </c>
      <c r="H34" s="93" t="s">
        <v>108</v>
      </c>
      <c r="I34" s="33" t="s">
        <v>1213</v>
      </c>
      <c r="J34" s="138"/>
      <c r="K34" s="189" t="s">
        <v>814</v>
      </c>
      <c r="L34" s="249" t="s">
        <v>3688</v>
      </c>
      <c r="M34" s="211" t="s">
        <v>3689</v>
      </c>
      <c r="N34" s="211" t="s">
        <v>3034</v>
      </c>
      <c r="O34" s="211" t="s">
        <v>3035</v>
      </c>
      <c r="P34" s="254" t="s">
        <v>1980</v>
      </c>
    </row>
    <row r="35" spans="1:16" s="3" customFormat="1" ht="24.95" customHeight="1" x14ac:dyDescent="0.2">
      <c r="A35" s="191" t="s">
        <v>5721</v>
      </c>
      <c r="B35" s="262" t="s">
        <v>3614</v>
      </c>
      <c r="C35" s="257" t="s">
        <v>639</v>
      </c>
      <c r="D35" s="262" t="s">
        <v>595</v>
      </c>
      <c r="E35" s="124" t="s">
        <v>389</v>
      </c>
      <c r="F35" s="191" t="s">
        <v>3458</v>
      </c>
      <c r="G35" s="330" t="s">
        <v>3499</v>
      </c>
      <c r="H35" s="93" t="s">
        <v>108</v>
      </c>
      <c r="I35" s="33" t="s">
        <v>1213</v>
      </c>
      <c r="J35" s="138"/>
      <c r="K35" s="189" t="s">
        <v>819</v>
      </c>
      <c r="L35" s="247" t="s">
        <v>1213</v>
      </c>
      <c r="M35" s="206" t="s">
        <v>3070</v>
      </c>
      <c r="N35" s="207" t="s">
        <v>3071</v>
      </c>
      <c r="O35" s="207" t="s">
        <v>3072</v>
      </c>
      <c r="P35" s="254" t="s">
        <v>1980</v>
      </c>
    </row>
    <row r="36" spans="1:16" s="3" customFormat="1" ht="24.95" customHeight="1" x14ac:dyDescent="0.2">
      <c r="A36" s="191" t="s">
        <v>5724</v>
      </c>
      <c r="B36" s="262" t="s">
        <v>3615</v>
      </c>
      <c r="C36" s="154" t="s">
        <v>744</v>
      </c>
      <c r="D36" s="262" t="s">
        <v>474</v>
      </c>
      <c r="E36" s="124" t="s">
        <v>1726</v>
      </c>
      <c r="F36" s="191" t="s">
        <v>3458</v>
      </c>
      <c r="G36" s="330" t="s">
        <v>3499</v>
      </c>
      <c r="H36" s="93" t="s">
        <v>108</v>
      </c>
      <c r="I36" s="33" t="s">
        <v>1213</v>
      </c>
      <c r="J36" s="138"/>
      <c r="K36" s="189" t="s">
        <v>859</v>
      </c>
      <c r="L36" s="247" t="s">
        <v>3690</v>
      </c>
      <c r="M36" s="206" t="s">
        <v>3081</v>
      </c>
      <c r="N36" s="209" t="s">
        <v>3082</v>
      </c>
      <c r="O36" s="209" t="s">
        <v>3083</v>
      </c>
      <c r="P36" s="254" t="s">
        <v>1980</v>
      </c>
    </row>
    <row r="37" spans="1:16" s="3" customFormat="1" ht="24.95" customHeight="1" x14ac:dyDescent="0.2">
      <c r="A37" s="191" t="s">
        <v>5736</v>
      </c>
      <c r="B37" s="262" t="s">
        <v>3616</v>
      </c>
      <c r="C37" s="262" t="s">
        <v>406</v>
      </c>
      <c r="D37" s="262" t="s">
        <v>474</v>
      </c>
      <c r="E37" s="124" t="s">
        <v>407</v>
      </c>
      <c r="F37" s="191" t="s">
        <v>3458</v>
      </c>
      <c r="G37" s="330" t="s">
        <v>3499</v>
      </c>
      <c r="H37" s="93" t="s">
        <v>108</v>
      </c>
      <c r="I37" s="40" t="s">
        <v>1212</v>
      </c>
      <c r="J37" s="138"/>
      <c r="K37" s="189" t="s">
        <v>820</v>
      </c>
      <c r="L37" s="249" t="s">
        <v>1212</v>
      </c>
      <c r="M37" s="209" t="s">
        <v>3134</v>
      </c>
      <c r="N37" s="209" t="s">
        <v>3135</v>
      </c>
      <c r="O37" s="209" t="s">
        <v>3136</v>
      </c>
      <c r="P37" s="254" t="s">
        <v>1980</v>
      </c>
    </row>
    <row r="38" spans="1:16" s="3" customFormat="1" ht="24.95" customHeight="1" x14ac:dyDescent="0.2">
      <c r="A38" s="191" t="s">
        <v>5745</v>
      </c>
      <c r="B38" s="262" t="s">
        <v>3617</v>
      </c>
      <c r="C38" s="262" t="s">
        <v>415</v>
      </c>
      <c r="D38" s="262" t="s">
        <v>474</v>
      </c>
      <c r="E38" s="124" t="s">
        <v>1749</v>
      </c>
      <c r="F38" s="191" t="s">
        <v>3458</v>
      </c>
      <c r="G38" s="330" t="s">
        <v>3499</v>
      </c>
      <c r="H38" s="93" t="s">
        <v>108</v>
      </c>
      <c r="I38" s="49" t="s">
        <v>1212</v>
      </c>
      <c r="J38" s="138"/>
      <c r="K38" s="189" t="s">
        <v>879</v>
      </c>
      <c r="L38" s="249" t="s">
        <v>1212</v>
      </c>
      <c r="M38" s="209" t="s">
        <v>3691</v>
      </c>
      <c r="N38" s="209" t="s">
        <v>3160</v>
      </c>
      <c r="O38" s="209" t="s">
        <v>3161</v>
      </c>
      <c r="P38" s="254" t="s">
        <v>1980</v>
      </c>
    </row>
    <row r="39" spans="1:16" s="3" customFormat="1" ht="24.95" customHeight="1" x14ac:dyDescent="0.2">
      <c r="A39" s="191" t="s">
        <v>5758</v>
      </c>
      <c r="B39" s="262" t="s">
        <v>3618</v>
      </c>
      <c r="C39" s="265" t="s">
        <v>427</v>
      </c>
      <c r="D39" s="262" t="s">
        <v>474</v>
      </c>
      <c r="E39" s="124" t="s">
        <v>1765</v>
      </c>
      <c r="F39" s="191" t="s">
        <v>2002</v>
      </c>
      <c r="G39" s="330" t="s">
        <v>3503</v>
      </c>
      <c r="H39" s="93" t="s">
        <v>75</v>
      </c>
      <c r="I39" s="49" t="s">
        <v>1212</v>
      </c>
      <c r="J39" s="138"/>
      <c r="K39" s="189"/>
      <c r="L39" s="249" t="s">
        <v>1212</v>
      </c>
      <c r="M39" s="213"/>
      <c r="N39" s="213" t="s">
        <v>2560</v>
      </c>
      <c r="O39" s="213" t="s">
        <v>2561</v>
      </c>
      <c r="P39" s="191" t="s">
        <v>3713</v>
      </c>
    </row>
    <row r="40" spans="1:16" s="3" customFormat="1" ht="24.95" customHeight="1" x14ac:dyDescent="0.2">
      <c r="A40" s="191" t="s">
        <v>5757</v>
      </c>
      <c r="B40" s="262" t="s">
        <v>3619</v>
      </c>
      <c r="C40" s="262" t="s">
        <v>429</v>
      </c>
      <c r="D40" s="262" t="s">
        <v>474</v>
      </c>
      <c r="E40" s="124" t="s">
        <v>430</v>
      </c>
      <c r="F40" s="191" t="s">
        <v>3458</v>
      </c>
      <c r="G40" s="330" t="s">
        <v>3503</v>
      </c>
      <c r="H40" s="93" t="s">
        <v>75</v>
      </c>
      <c r="I40" s="49"/>
      <c r="J40" s="138"/>
      <c r="K40" s="189"/>
      <c r="L40" s="249" t="s">
        <v>1212</v>
      </c>
      <c r="M40" s="209"/>
      <c r="N40" s="209" t="s">
        <v>3692</v>
      </c>
      <c r="O40" s="209" t="s">
        <v>2563</v>
      </c>
      <c r="P40" s="254" t="s">
        <v>1980</v>
      </c>
    </row>
    <row r="41" spans="1:16" s="3" customFormat="1" ht="24.95" customHeight="1" x14ac:dyDescent="0.2">
      <c r="A41" s="191" t="s">
        <v>5775</v>
      </c>
      <c r="B41" s="262" t="s">
        <v>3620</v>
      </c>
      <c r="C41" s="262" t="s">
        <v>751</v>
      </c>
      <c r="D41" s="262" t="s">
        <v>474</v>
      </c>
      <c r="E41" s="124" t="s">
        <v>1766</v>
      </c>
      <c r="F41" s="191" t="s">
        <v>3458</v>
      </c>
      <c r="G41" s="330" t="s">
        <v>3503</v>
      </c>
      <c r="H41" s="93" t="s">
        <v>75</v>
      </c>
      <c r="I41" s="49"/>
      <c r="J41" s="138"/>
      <c r="K41" s="189"/>
      <c r="L41" s="249" t="s">
        <v>1212</v>
      </c>
      <c r="M41" s="209"/>
      <c r="N41" s="213" t="s">
        <v>2566</v>
      </c>
      <c r="O41" s="213" t="s">
        <v>3693</v>
      </c>
      <c r="P41" s="254" t="s">
        <v>1980</v>
      </c>
    </row>
    <row r="42" spans="1:16" s="3" customFormat="1" ht="24.95" customHeight="1" x14ac:dyDescent="0.2">
      <c r="A42" s="191" t="s">
        <v>5747</v>
      </c>
      <c r="B42" s="262" t="s">
        <v>3621</v>
      </c>
      <c r="C42" s="257" t="s">
        <v>607</v>
      </c>
      <c r="D42" s="265" t="s">
        <v>595</v>
      </c>
      <c r="E42" s="124" t="s">
        <v>1762</v>
      </c>
      <c r="F42" s="191" t="s">
        <v>3458</v>
      </c>
      <c r="G42" s="330" t="s">
        <v>3499</v>
      </c>
      <c r="H42" s="93" t="s">
        <v>108</v>
      </c>
      <c r="I42" s="49" t="s">
        <v>1213</v>
      </c>
      <c r="J42" s="138"/>
      <c r="K42" s="189" t="s">
        <v>823</v>
      </c>
      <c r="L42" s="252" t="s">
        <v>3190</v>
      </c>
      <c r="M42" s="213"/>
      <c r="N42" s="209" t="s">
        <v>3191</v>
      </c>
      <c r="O42" s="209" t="s">
        <v>3192</v>
      </c>
      <c r="P42" s="254" t="s">
        <v>1980</v>
      </c>
    </row>
    <row r="43" spans="1:16" s="3" customFormat="1" ht="24.95" customHeight="1" x14ac:dyDescent="0.2">
      <c r="A43" s="191" t="s">
        <v>5794</v>
      </c>
      <c r="B43" s="262" t="s">
        <v>3622</v>
      </c>
      <c r="C43" s="257" t="s">
        <v>1906</v>
      </c>
      <c r="D43" s="265" t="s">
        <v>474</v>
      </c>
      <c r="E43" s="124" t="s">
        <v>1769</v>
      </c>
      <c r="F43" s="191" t="s">
        <v>3458</v>
      </c>
      <c r="G43" s="330" t="s">
        <v>3503</v>
      </c>
      <c r="H43" s="93" t="s">
        <v>75</v>
      </c>
      <c r="I43" s="49"/>
      <c r="J43" s="138"/>
      <c r="K43" s="189"/>
      <c r="L43" s="249" t="s">
        <v>3533</v>
      </c>
      <c r="M43" s="209" t="s">
        <v>2589</v>
      </c>
      <c r="N43" s="213" t="s">
        <v>3694</v>
      </c>
      <c r="O43" s="213" t="s">
        <v>2591</v>
      </c>
      <c r="P43" s="254" t="s">
        <v>1980</v>
      </c>
    </row>
    <row r="44" spans="1:16" s="3" customFormat="1" ht="24.95" customHeight="1" x14ac:dyDescent="0.2">
      <c r="A44" s="191" t="s">
        <v>5792</v>
      </c>
      <c r="B44" s="262" t="s">
        <v>3623</v>
      </c>
      <c r="C44" s="257" t="s">
        <v>686</v>
      </c>
      <c r="D44" s="262" t="s">
        <v>474</v>
      </c>
      <c r="E44" s="124" t="s">
        <v>1787</v>
      </c>
      <c r="F44" s="191" t="s">
        <v>3458</v>
      </c>
      <c r="G44" s="330" t="s">
        <v>3503</v>
      </c>
      <c r="H44" s="93" t="s">
        <v>75</v>
      </c>
      <c r="I44" s="49" t="s">
        <v>1215</v>
      </c>
      <c r="J44" s="138"/>
      <c r="K44" s="145"/>
      <c r="L44" s="252" t="s">
        <v>3533</v>
      </c>
      <c r="M44" s="209"/>
      <c r="N44" s="209" t="s">
        <v>3695</v>
      </c>
      <c r="O44" s="209" t="s">
        <v>2593</v>
      </c>
      <c r="P44" s="254" t="s">
        <v>1980</v>
      </c>
    </row>
    <row r="45" spans="1:16" s="3" customFormat="1" ht="24.95" customHeight="1" x14ac:dyDescent="0.2">
      <c r="A45" s="191" t="s">
        <v>5788</v>
      </c>
      <c r="B45" s="262" t="s">
        <v>3624</v>
      </c>
      <c r="C45" s="265" t="s">
        <v>687</v>
      </c>
      <c r="D45" s="265" t="s">
        <v>595</v>
      </c>
      <c r="E45" s="124" t="s">
        <v>1772</v>
      </c>
      <c r="F45" s="191" t="s">
        <v>3458</v>
      </c>
      <c r="G45" s="330" t="s">
        <v>3503</v>
      </c>
      <c r="H45" s="93" t="s">
        <v>108</v>
      </c>
      <c r="I45" s="150" t="s">
        <v>1217</v>
      </c>
      <c r="J45" s="138"/>
      <c r="K45" s="189"/>
      <c r="L45" s="252" t="s">
        <v>2578</v>
      </c>
      <c r="M45" s="209"/>
      <c r="N45" s="209" t="s">
        <v>3696</v>
      </c>
      <c r="O45" s="209" t="s">
        <v>3697</v>
      </c>
      <c r="P45" s="254" t="s">
        <v>1980</v>
      </c>
    </row>
    <row r="46" spans="1:16" s="3" customFormat="1" ht="24.95" customHeight="1" x14ac:dyDescent="0.2">
      <c r="A46" s="191" t="s">
        <v>5788</v>
      </c>
      <c r="B46" s="262" t="s">
        <v>3625</v>
      </c>
      <c r="C46" s="262" t="s">
        <v>687</v>
      </c>
      <c r="D46" s="262" t="s">
        <v>474</v>
      </c>
      <c r="E46" s="124" t="s">
        <v>1773</v>
      </c>
      <c r="F46" s="191" t="s">
        <v>3458</v>
      </c>
      <c r="G46" s="330" t="s">
        <v>3503</v>
      </c>
      <c r="H46" s="93" t="s">
        <v>108</v>
      </c>
      <c r="I46" s="49" t="s">
        <v>1217</v>
      </c>
      <c r="J46" s="138"/>
      <c r="K46" s="189"/>
      <c r="L46" s="249" t="s">
        <v>2578</v>
      </c>
      <c r="M46" s="209"/>
      <c r="N46" s="209" t="s">
        <v>3202</v>
      </c>
      <c r="O46" s="209" t="s">
        <v>3203</v>
      </c>
      <c r="P46" s="254" t="s">
        <v>1980</v>
      </c>
    </row>
    <row r="47" spans="1:16" ht="24.95" customHeight="1" x14ac:dyDescent="0.2">
      <c r="A47" s="191" t="s">
        <v>5791</v>
      </c>
      <c r="B47" s="262" t="s">
        <v>3626</v>
      </c>
      <c r="C47" s="262" t="s">
        <v>627</v>
      </c>
      <c r="D47" s="262" t="s">
        <v>595</v>
      </c>
      <c r="E47" s="124" t="s">
        <v>1797</v>
      </c>
      <c r="F47" s="191" t="s">
        <v>3458</v>
      </c>
      <c r="G47" s="330" t="s">
        <v>3499</v>
      </c>
      <c r="H47" s="93" t="s">
        <v>75</v>
      </c>
      <c r="I47" s="49" t="s">
        <v>1217</v>
      </c>
      <c r="J47" s="138"/>
      <c r="K47" s="189" t="s">
        <v>839</v>
      </c>
      <c r="L47" s="249" t="s">
        <v>2578</v>
      </c>
      <c r="M47" s="209" t="s">
        <v>3698</v>
      </c>
      <c r="N47" s="209" t="s">
        <v>3699</v>
      </c>
      <c r="O47" s="209" t="s">
        <v>3700</v>
      </c>
      <c r="P47" s="254" t="s">
        <v>1980</v>
      </c>
    </row>
    <row r="48" spans="1:16" ht="24.95" customHeight="1" x14ac:dyDescent="0.2">
      <c r="A48" s="191" t="s">
        <v>5806</v>
      </c>
      <c r="B48" s="262" t="s">
        <v>3627</v>
      </c>
      <c r="C48" s="262" t="s">
        <v>757</v>
      </c>
      <c r="D48" s="262" t="s">
        <v>474</v>
      </c>
      <c r="E48" s="124" t="s">
        <v>1812</v>
      </c>
      <c r="F48" s="191" t="s">
        <v>3458</v>
      </c>
      <c r="G48" s="330" t="s">
        <v>3503</v>
      </c>
      <c r="H48" s="93" t="s">
        <v>75</v>
      </c>
      <c r="I48" s="49" t="s">
        <v>1219</v>
      </c>
      <c r="J48" s="138" t="s">
        <v>3701</v>
      </c>
      <c r="K48" s="146"/>
      <c r="L48" s="249" t="s">
        <v>3702</v>
      </c>
      <c r="M48" s="209" t="s">
        <v>2667</v>
      </c>
      <c r="N48" s="209" t="s">
        <v>2668</v>
      </c>
      <c r="O48" s="209" t="s">
        <v>2669</v>
      </c>
      <c r="P48" s="254" t="s">
        <v>1980</v>
      </c>
    </row>
    <row r="49" spans="1:16" ht="24.95" customHeight="1" x14ac:dyDescent="0.2">
      <c r="A49" s="191" t="s">
        <v>5808</v>
      </c>
      <c r="B49" s="262" t="s">
        <v>3628</v>
      </c>
      <c r="C49" s="262" t="s">
        <v>604</v>
      </c>
      <c r="D49" s="262" t="s">
        <v>595</v>
      </c>
      <c r="E49" s="124" t="s">
        <v>1302</v>
      </c>
      <c r="F49" s="191" t="s">
        <v>3458</v>
      </c>
      <c r="G49" s="330" t="s">
        <v>3499</v>
      </c>
      <c r="H49" s="93" t="s">
        <v>75</v>
      </c>
      <c r="I49" s="49" t="s">
        <v>1219</v>
      </c>
      <c r="J49" s="138" t="s">
        <v>3701</v>
      </c>
      <c r="K49" s="189" t="s">
        <v>844</v>
      </c>
      <c r="L49" s="249" t="s">
        <v>3703</v>
      </c>
      <c r="M49" s="209" t="s">
        <v>2677</v>
      </c>
      <c r="N49" s="209" t="s">
        <v>2678</v>
      </c>
      <c r="O49" s="209" t="s">
        <v>2679</v>
      </c>
      <c r="P49" s="254" t="s">
        <v>1980</v>
      </c>
    </row>
    <row r="50" spans="1:16" ht="24.95" customHeight="1" x14ac:dyDescent="0.2">
      <c r="A50" s="191" t="s">
        <v>5807</v>
      </c>
      <c r="B50" s="262" t="s">
        <v>3629</v>
      </c>
      <c r="C50" s="262" t="s">
        <v>758</v>
      </c>
      <c r="D50" s="262" t="s">
        <v>474</v>
      </c>
      <c r="E50" s="124" t="s">
        <v>490</v>
      </c>
      <c r="F50" s="191" t="s">
        <v>3458</v>
      </c>
      <c r="G50" s="330" t="s">
        <v>3503</v>
      </c>
      <c r="H50" s="93" t="s">
        <v>75</v>
      </c>
      <c r="I50" s="49"/>
      <c r="J50" s="138"/>
      <c r="K50" s="189"/>
      <c r="L50" s="249" t="s">
        <v>3508</v>
      </c>
      <c r="M50" s="209"/>
      <c r="N50" s="209" t="s">
        <v>2683</v>
      </c>
      <c r="O50" s="209" t="s">
        <v>2684</v>
      </c>
      <c r="P50" s="254" t="s">
        <v>1980</v>
      </c>
    </row>
    <row r="51" spans="1:16" ht="24.95" customHeight="1" x14ac:dyDescent="0.2">
      <c r="A51" s="191" t="s">
        <v>5810</v>
      </c>
      <c r="B51" s="262" t="s">
        <v>3630</v>
      </c>
      <c r="C51" s="262" t="s">
        <v>753</v>
      </c>
      <c r="D51" s="262" t="s">
        <v>474</v>
      </c>
      <c r="E51" s="124" t="s">
        <v>1821</v>
      </c>
      <c r="F51" s="191" t="s">
        <v>3458</v>
      </c>
      <c r="G51" s="330" t="s">
        <v>3499</v>
      </c>
      <c r="H51" s="93" t="s">
        <v>75</v>
      </c>
      <c r="I51" s="49" t="s">
        <v>1231</v>
      </c>
      <c r="J51" s="138"/>
      <c r="K51" s="189" t="s">
        <v>847</v>
      </c>
      <c r="L51" s="249" t="s">
        <v>3704</v>
      </c>
      <c r="M51" s="209" t="s">
        <v>3705</v>
      </c>
      <c r="N51" s="209" t="s">
        <v>2317</v>
      </c>
      <c r="O51" s="209" t="s">
        <v>3706</v>
      </c>
      <c r="P51" s="254" t="s">
        <v>1980</v>
      </c>
    </row>
    <row r="52" spans="1:16" ht="24.95" customHeight="1" x14ac:dyDescent="0.2">
      <c r="A52" s="191" t="s">
        <v>5818</v>
      </c>
      <c r="B52" s="262" t="s">
        <v>3631</v>
      </c>
      <c r="C52" s="262" t="s">
        <v>759</v>
      </c>
      <c r="D52" s="262" t="s">
        <v>595</v>
      </c>
      <c r="E52" s="124" t="s">
        <v>1827</v>
      </c>
      <c r="F52" s="191" t="s">
        <v>3458</v>
      </c>
      <c r="G52" s="330" t="s">
        <v>3499</v>
      </c>
      <c r="H52" s="93" t="s">
        <v>75</v>
      </c>
      <c r="I52" s="49" t="s">
        <v>1219</v>
      </c>
      <c r="J52" s="138"/>
      <c r="K52" s="189" t="s">
        <v>901</v>
      </c>
      <c r="L52" s="249" t="s">
        <v>3504</v>
      </c>
      <c r="M52" s="209" t="s">
        <v>2725</v>
      </c>
      <c r="N52" s="209" t="s">
        <v>3707</v>
      </c>
      <c r="O52" s="209" t="s">
        <v>2727</v>
      </c>
      <c r="P52" s="254" t="s">
        <v>1980</v>
      </c>
    </row>
    <row r="53" spans="1:16" ht="24.95" customHeight="1" x14ac:dyDescent="0.2">
      <c r="A53" s="191" t="s">
        <v>5824</v>
      </c>
      <c r="B53" s="262" t="s">
        <v>3632</v>
      </c>
      <c r="C53" s="262" t="s">
        <v>961</v>
      </c>
      <c r="D53" s="262" t="s">
        <v>474</v>
      </c>
      <c r="E53" s="124" t="s">
        <v>1832</v>
      </c>
      <c r="F53" s="191" t="s">
        <v>3458</v>
      </c>
      <c r="G53" s="330" t="s">
        <v>3499</v>
      </c>
      <c r="H53" s="93" t="s">
        <v>108</v>
      </c>
      <c r="I53" s="49" t="s">
        <v>1218</v>
      </c>
      <c r="J53" s="138"/>
      <c r="K53" s="189" t="s">
        <v>902</v>
      </c>
      <c r="L53" s="249" t="s">
        <v>3507</v>
      </c>
      <c r="M53" s="209"/>
      <c r="N53" s="209" t="s">
        <v>3260</v>
      </c>
      <c r="O53" s="209" t="s">
        <v>3261</v>
      </c>
      <c r="P53" s="254" t="s">
        <v>1980</v>
      </c>
    </row>
    <row r="54" spans="1:16" ht="24.95" customHeight="1" x14ac:dyDescent="0.2">
      <c r="A54" s="191" t="s">
        <v>5840</v>
      </c>
      <c r="B54" s="262" t="s">
        <v>3633</v>
      </c>
      <c r="C54" s="262" t="s">
        <v>611</v>
      </c>
      <c r="D54" s="262" t="s">
        <v>474</v>
      </c>
      <c r="E54" s="124" t="s">
        <v>1846</v>
      </c>
      <c r="F54" s="191" t="s">
        <v>3458</v>
      </c>
      <c r="G54" s="330" t="s">
        <v>3499</v>
      </c>
      <c r="H54" s="93" t="s">
        <v>75</v>
      </c>
      <c r="I54" s="49" t="s">
        <v>1227</v>
      </c>
      <c r="J54" s="138"/>
      <c r="K54" s="189" t="s">
        <v>913</v>
      </c>
      <c r="L54" s="249" t="s">
        <v>3708</v>
      </c>
      <c r="M54" s="209" t="s">
        <v>2737</v>
      </c>
      <c r="N54" s="209" t="s">
        <v>3709</v>
      </c>
      <c r="O54" s="209" t="s">
        <v>3710</v>
      </c>
      <c r="P54" s="254" t="s">
        <v>1980</v>
      </c>
    </row>
    <row r="55" spans="1:16" ht="24.95" customHeight="1" x14ac:dyDescent="0.2">
      <c r="A55" s="191" t="s">
        <v>5864</v>
      </c>
      <c r="B55" s="262" t="s">
        <v>3634</v>
      </c>
      <c r="C55" s="262" t="s">
        <v>764</v>
      </c>
      <c r="D55" s="262" t="s">
        <v>474</v>
      </c>
      <c r="E55" s="124" t="s">
        <v>1885</v>
      </c>
      <c r="F55" s="191" t="s">
        <v>3458</v>
      </c>
      <c r="G55" s="330" t="s">
        <v>3503</v>
      </c>
      <c r="H55" s="93" t="s">
        <v>75</v>
      </c>
      <c r="I55" s="49"/>
      <c r="J55" s="138"/>
      <c r="K55" s="189"/>
      <c r="L55" s="249" t="s">
        <v>3500</v>
      </c>
      <c r="M55" s="209"/>
      <c r="N55" s="209" t="s">
        <v>2758</v>
      </c>
      <c r="O55" s="209" t="s">
        <v>2759</v>
      </c>
      <c r="P55" s="254" t="s">
        <v>1980</v>
      </c>
    </row>
    <row r="56" spans="1:16" ht="24.95" customHeight="1" x14ac:dyDescent="0.2">
      <c r="A56" s="191" t="s">
        <v>5853</v>
      </c>
      <c r="B56" s="262" t="s">
        <v>3635</v>
      </c>
      <c r="C56" s="262" t="s">
        <v>605</v>
      </c>
      <c r="D56" s="262" t="s">
        <v>474</v>
      </c>
      <c r="E56" s="124" t="s">
        <v>1869</v>
      </c>
      <c r="F56" s="191" t="s">
        <v>3458</v>
      </c>
      <c r="G56" s="330" t="s">
        <v>3499</v>
      </c>
      <c r="H56" s="93" t="s">
        <v>108</v>
      </c>
      <c r="I56" s="49" t="s">
        <v>1214</v>
      </c>
      <c r="J56" s="138"/>
      <c r="K56" s="189" t="s">
        <v>850</v>
      </c>
      <c r="L56" s="249" t="s">
        <v>3500</v>
      </c>
      <c r="M56" s="209"/>
      <c r="N56" s="209" t="s">
        <v>3711</v>
      </c>
      <c r="O56" s="209" t="s">
        <v>3712</v>
      </c>
      <c r="P56" s="254" t="s">
        <v>1980</v>
      </c>
    </row>
    <row r="57" spans="1:16" s="479" customFormat="1" ht="19.149999999999999" customHeight="1" x14ac:dyDescent="0.2">
      <c r="A57" s="488" t="s">
        <v>3929</v>
      </c>
      <c r="C57" s="337"/>
      <c r="D57" s="337"/>
      <c r="E57" s="337"/>
    </row>
    <row r="58" spans="1:16" ht="24.6" customHeight="1" x14ac:dyDescent="0.2">
      <c r="A58" s="191" t="s">
        <v>5624</v>
      </c>
      <c r="B58" s="296" t="s">
        <v>3791</v>
      </c>
      <c r="C58" s="311" t="s">
        <v>3792</v>
      </c>
      <c r="D58" s="284" t="s">
        <v>3750</v>
      </c>
      <c r="E58" s="289"/>
      <c r="G58" s="93" t="s">
        <v>3503</v>
      </c>
      <c r="H58" s="90" t="s">
        <v>75</v>
      </c>
      <c r="I58" s="148"/>
      <c r="J58" s="148"/>
      <c r="K58" s="189"/>
    </row>
    <row r="59" spans="1:16" ht="24.6" customHeight="1" x14ac:dyDescent="0.2">
      <c r="A59" s="191" t="s">
        <v>5585</v>
      </c>
      <c r="B59" s="296" t="s">
        <v>3748</v>
      </c>
      <c r="C59" s="312" t="s">
        <v>3749</v>
      </c>
      <c r="D59" s="284" t="s">
        <v>3750</v>
      </c>
      <c r="E59" s="313" t="s">
        <v>3751</v>
      </c>
      <c r="G59" s="93" t="s">
        <v>3499</v>
      </c>
      <c r="H59" s="90" t="s">
        <v>75</v>
      </c>
      <c r="I59" s="150" t="s">
        <v>1226</v>
      </c>
      <c r="J59" s="144"/>
      <c r="K59" s="189" t="s">
        <v>774</v>
      </c>
    </row>
    <row r="60" spans="1:16" ht="24.6" customHeight="1" x14ac:dyDescent="0.2">
      <c r="A60" s="191" t="s">
        <v>5587</v>
      </c>
      <c r="B60" s="296" t="s">
        <v>3752</v>
      </c>
      <c r="C60" s="312" t="s">
        <v>3749</v>
      </c>
      <c r="D60" s="284" t="s">
        <v>3750</v>
      </c>
      <c r="E60" s="313" t="s">
        <v>3751</v>
      </c>
      <c r="G60" s="93" t="s">
        <v>3499</v>
      </c>
      <c r="H60" s="90" t="s">
        <v>75</v>
      </c>
      <c r="I60" s="150" t="s">
        <v>1226</v>
      </c>
      <c r="J60" s="144"/>
      <c r="K60" s="189" t="s">
        <v>772</v>
      </c>
    </row>
    <row r="61" spans="1:16" ht="24.6" customHeight="1" x14ac:dyDescent="0.2">
      <c r="A61" s="191" t="s">
        <v>5619</v>
      </c>
      <c r="B61" s="296" t="s">
        <v>3755</v>
      </c>
      <c r="C61" s="312" t="s">
        <v>3756</v>
      </c>
      <c r="D61" s="284" t="s">
        <v>3750</v>
      </c>
      <c r="E61" s="313" t="s">
        <v>3757</v>
      </c>
      <c r="G61" s="93" t="s">
        <v>3503</v>
      </c>
      <c r="H61" s="90" t="s">
        <v>75</v>
      </c>
      <c r="I61" s="277"/>
      <c r="J61" s="277"/>
      <c r="K61" s="277"/>
    </row>
    <row r="62" spans="1:16" ht="24.6" customHeight="1" x14ac:dyDescent="0.2">
      <c r="A62" s="191" t="s">
        <v>5620</v>
      </c>
      <c r="B62" s="296" t="s">
        <v>3758</v>
      </c>
      <c r="C62" s="312" t="s">
        <v>3756</v>
      </c>
      <c r="D62" s="284" t="s">
        <v>3750</v>
      </c>
      <c r="E62" s="311" t="s">
        <v>3876</v>
      </c>
      <c r="G62" s="93" t="s">
        <v>3503</v>
      </c>
      <c r="H62" s="90" t="s">
        <v>75</v>
      </c>
      <c r="I62" s="277"/>
      <c r="J62" s="277"/>
      <c r="K62" s="277"/>
    </row>
    <row r="63" spans="1:16" ht="24.6" customHeight="1" x14ac:dyDescent="0.2">
      <c r="A63" s="191" t="s">
        <v>5619</v>
      </c>
      <c r="B63" s="296" t="s">
        <v>3759</v>
      </c>
      <c r="C63" s="312" t="s">
        <v>3760</v>
      </c>
      <c r="D63" s="284" t="s">
        <v>3750</v>
      </c>
      <c r="E63" s="311" t="s">
        <v>3761</v>
      </c>
      <c r="G63" s="93" t="s">
        <v>3503</v>
      </c>
      <c r="H63" s="90" t="s">
        <v>75</v>
      </c>
      <c r="I63" s="277"/>
      <c r="J63" s="277"/>
      <c r="K63" s="277"/>
    </row>
    <row r="64" spans="1:16" ht="24.6" customHeight="1" x14ac:dyDescent="0.2">
      <c r="A64" s="191" t="s">
        <v>5619</v>
      </c>
      <c r="B64" s="296" t="s">
        <v>3762</v>
      </c>
      <c r="C64" s="312" t="s">
        <v>3760</v>
      </c>
      <c r="D64" s="284" t="s">
        <v>3750</v>
      </c>
      <c r="E64" s="311" t="s">
        <v>3763</v>
      </c>
      <c r="G64" s="93" t="s">
        <v>3503</v>
      </c>
      <c r="H64" s="90" t="s">
        <v>75</v>
      </c>
      <c r="I64" s="277"/>
      <c r="J64" s="277"/>
      <c r="K64" s="277"/>
    </row>
    <row r="65" spans="1:11" ht="24.6" customHeight="1" x14ac:dyDescent="0.2">
      <c r="A65" s="191" t="s">
        <v>5618</v>
      </c>
      <c r="B65" s="296" t="s">
        <v>3764</v>
      </c>
      <c r="C65" s="312" t="s">
        <v>3760</v>
      </c>
      <c r="D65" s="284" t="s">
        <v>3750</v>
      </c>
      <c r="E65" s="313" t="s">
        <v>3766</v>
      </c>
      <c r="G65" s="93" t="s">
        <v>3499</v>
      </c>
      <c r="H65" s="90" t="s">
        <v>75</v>
      </c>
      <c r="I65" s="150" t="s">
        <v>1222</v>
      </c>
      <c r="J65" s="144"/>
      <c r="K65" s="189" t="s">
        <v>775</v>
      </c>
    </row>
    <row r="66" spans="1:11" ht="24.6" customHeight="1" x14ac:dyDescent="0.2">
      <c r="A66" s="191" t="s">
        <v>5618</v>
      </c>
      <c r="B66" s="296" t="s">
        <v>3768</v>
      </c>
      <c r="C66" s="312" t="s">
        <v>3760</v>
      </c>
      <c r="D66" s="284" t="s">
        <v>3750</v>
      </c>
      <c r="E66" s="313" t="s">
        <v>3766</v>
      </c>
      <c r="G66" s="93" t="s">
        <v>3499</v>
      </c>
      <c r="H66" s="90" t="s">
        <v>75</v>
      </c>
      <c r="I66" s="150" t="s">
        <v>1222</v>
      </c>
      <c r="J66" s="144"/>
      <c r="K66" s="189" t="s">
        <v>777</v>
      </c>
    </row>
    <row r="67" spans="1:11" ht="24.6" customHeight="1" x14ac:dyDescent="0.2">
      <c r="A67" s="191" t="s">
        <v>5623</v>
      </c>
      <c r="B67" s="322" t="s">
        <v>3781</v>
      </c>
      <c r="C67" s="312" t="s">
        <v>3782</v>
      </c>
      <c r="D67" s="287" t="s">
        <v>3750</v>
      </c>
      <c r="E67" s="315" t="s">
        <v>3783</v>
      </c>
      <c r="G67" s="93" t="s">
        <v>3503</v>
      </c>
      <c r="H67" s="90" t="s">
        <v>75</v>
      </c>
      <c r="I67" s="298"/>
      <c r="J67" s="298"/>
      <c r="K67" s="277"/>
    </row>
    <row r="68" spans="1:11" ht="24.6" customHeight="1" x14ac:dyDescent="0.2">
      <c r="A68" s="191" t="s">
        <v>5623</v>
      </c>
      <c r="B68" s="323" t="s">
        <v>3784</v>
      </c>
      <c r="C68" s="312" t="s">
        <v>3782</v>
      </c>
      <c r="D68" s="284" t="s">
        <v>3750</v>
      </c>
      <c r="E68" s="312" t="s">
        <v>3783</v>
      </c>
      <c r="G68" s="93" t="s">
        <v>3503</v>
      </c>
      <c r="H68" s="90" t="s">
        <v>75</v>
      </c>
      <c r="I68" s="298"/>
      <c r="J68" s="298"/>
      <c r="K68" s="277"/>
    </row>
    <row r="69" spans="1:11" ht="24.6" customHeight="1" x14ac:dyDescent="0.2">
      <c r="A69" s="191" t="s">
        <v>5623</v>
      </c>
      <c r="B69" s="323" t="s">
        <v>3785</v>
      </c>
      <c r="C69" s="312" t="s">
        <v>3782</v>
      </c>
      <c r="D69" s="284" t="s">
        <v>3750</v>
      </c>
      <c r="E69" s="312" t="s">
        <v>3783</v>
      </c>
      <c r="G69" s="93" t="s">
        <v>3503</v>
      </c>
      <c r="H69" s="90" t="s">
        <v>75</v>
      </c>
      <c r="I69" s="298"/>
      <c r="J69" s="298"/>
      <c r="K69" s="277"/>
    </row>
    <row r="70" spans="1:11" ht="24.6" customHeight="1" x14ac:dyDescent="0.2">
      <c r="A70" s="191" t="s">
        <v>5623</v>
      </c>
      <c r="B70" s="323" t="s">
        <v>3786</v>
      </c>
      <c r="C70" s="312" t="s">
        <v>3782</v>
      </c>
      <c r="D70" s="284" t="s">
        <v>3750</v>
      </c>
      <c r="E70" s="312" t="s">
        <v>3783</v>
      </c>
      <c r="G70" s="93" t="s">
        <v>3503</v>
      </c>
      <c r="H70" s="90" t="s">
        <v>75</v>
      </c>
      <c r="I70" s="298"/>
      <c r="J70" s="298"/>
      <c r="K70" s="277"/>
    </row>
    <row r="71" spans="1:11" ht="24.6" customHeight="1" x14ac:dyDescent="0.2">
      <c r="A71" s="191" t="s">
        <v>5623</v>
      </c>
      <c r="B71" s="323" t="s">
        <v>3787</v>
      </c>
      <c r="C71" s="312" t="s">
        <v>3782</v>
      </c>
      <c r="D71" s="284" t="s">
        <v>3750</v>
      </c>
      <c r="E71" s="312" t="s">
        <v>3783</v>
      </c>
      <c r="G71" s="93" t="s">
        <v>3503</v>
      </c>
      <c r="H71" s="90" t="s">
        <v>75</v>
      </c>
      <c r="I71" s="298"/>
      <c r="J71" s="298"/>
      <c r="K71" s="277"/>
    </row>
    <row r="72" spans="1:11" ht="24.6" customHeight="1" x14ac:dyDescent="0.2">
      <c r="A72" s="191" t="s">
        <v>5623</v>
      </c>
      <c r="B72" s="323" t="s">
        <v>3788</v>
      </c>
      <c r="C72" s="312" t="s">
        <v>3782</v>
      </c>
      <c r="D72" s="284" t="s">
        <v>3750</v>
      </c>
      <c r="E72" s="312" t="s">
        <v>3783</v>
      </c>
      <c r="G72" s="93" t="s">
        <v>3503</v>
      </c>
      <c r="H72" s="90" t="s">
        <v>75</v>
      </c>
      <c r="I72" s="298"/>
      <c r="J72" s="298"/>
      <c r="K72" s="277"/>
    </row>
    <row r="73" spans="1:11" ht="24.6" customHeight="1" x14ac:dyDescent="0.2">
      <c r="A73" s="191" t="s">
        <v>5623</v>
      </c>
      <c r="B73" s="322" t="s">
        <v>3789</v>
      </c>
      <c r="C73" s="312" t="s">
        <v>3782</v>
      </c>
      <c r="D73" s="284" t="s">
        <v>3750</v>
      </c>
      <c r="E73" s="312" t="s">
        <v>3783</v>
      </c>
      <c r="G73" s="93" t="s">
        <v>3503</v>
      </c>
      <c r="H73" s="90" t="s">
        <v>75</v>
      </c>
      <c r="I73" s="298"/>
      <c r="J73" s="298"/>
      <c r="K73" s="277"/>
    </row>
    <row r="74" spans="1:11" ht="24.6" customHeight="1" x14ac:dyDescent="0.2">
      <c r="A74" s="191" t="s">
        <v>5623</v>
      </c>
      <c r="B74" s="323" t="s">
        <v>3790</v>
      </c>
      <c r="C74" s="312" t="s">
        <v>3782</v>
      </c>
      <c r="D74" s="284" t="s">
        <v>3750</v>
      </c>
      <c r="E74" s="312" t="s">
        <v>3783</v>
      </c>
      <c r="G74" s="93" t="s">
        <v>3503</v>
      </c>
      <c r="H74" s="90" t="s">
        <v>75</v>
      </c>
      <c r="I74" s="298"/>
      <c r="J74" s="298"/>
      <c r="K74" s="277"/>
    </row>
    <row r="75" spans="1:11" ht="24.6" customHeight="1" x14ac:dyDescent="0.2">
      <c r="A75" s="191" t="s">
        <v>5622</v>
      </c>
      <c r="B75" s="296" t="s">
        <v>3775</v>
      </c>
      <c r="C75" s="312" t="s">
        <v>3776</v>
      </c>
      <c r="D75" s="284" t="s">
        <v>3750</v>
      </c>
      <c r="E75" s="313" t="s">
        <v>3777</v>
      </c>
      <c r="G75" s="93" t="s">
        <v>3503</v>
      </c>
      <c r="H75" s="90" t="s">
        <v>75</v>
      </c>
      <c r="I75" s="298"/>
      <c r="J75" s="298"/>
      <c r="K75" s="277"/>
    </row>
    <row r="76" spans="1:11" ht="24.6" customHeight="1" x14ac:dyDescent="0.2">
      <c r="A76" s="191" t="s">
        <v>5622</v>
      </c>
      <c r="B76" s="296" t="s">
        <v>3778</v>
      </c>
      <c r="C76" s="312" t="s">
        <v>3780</v>
      </c>
      <c r="D76" s="284" t="s">
        <v>3750</v>
      </c>
      <c r="E76" s="313" t="s">
        <v>3779</v>
      </c>
      <c r="G76" s="93" t="s">
        <v>3503</v>
      </c>
      <c r="H76" s="90" t="s">
        <v>75</v>
      </c>
      <c r="I76" s="298"/>
      <c r="J76" s="298"/>
      <c r="K76" s="277"/>
    </row>
    <row r="77" spans="1:11" ht="24.6" customHeight="1" x14ac:dyDescent="0.2">
      <c r="A77" s="191" t="s">
        <v>5635</v>
      </c>
      <c r="B77" s="296" t="s">
        <v>3840</v>
      </c>
      <c r="C77" s="313" t="s">
        <v>3841</v>
      </c>
      <c r="D77" s="284" t="s">
        <v>3750</v>
      </c>
      <c r="E77" s="314" t="s">
        <v>3802</v>
      </c>
      <c r="G77" s="93" t="s">
        <v>3499</v>
      </c>
      <c r="H77" s="90" t="s">
        <v>108</v>
      </c>
      <c r="I77" s="49" t="s">
        <v>1225</v>
      </c>
      <c r="J77" s="138"/>
      <c r="K77" s="189" t="s">
        <v>781</v>
      </c>
    </row>
    <row r="78" spans="1:11" ht="24.6" customHeight="1" x14ac:dyDescent="0.2">
      <c r="A78" s="191" t="s">
        <v>5636</v>
      </c>
      <c r="B78" s="296" t="s">
        <v>3843</v>
      </c>
      <c r="C78" s="312" t="s">
        <v>3749</v>
      </c>
      <c r="D78" s="284" t="s">
        <v>3750</v>
      </c>
      <c r="E78" s="313" t="s">
        <v>3842</v>
      </c>
      <c r="G78" s="93" t="s">
        <v>3499</v>
      </c>
      <c r="H78" s="90" t="s">
        <v>108</v>
      </c>
      <c r="I78" s="49" t="s">
        <v>1226</v>
      </c>
      <c r="J78" s="138"/>
      <c r="K78" s="189" t="s">
        <v>780</v>
      </c>
    </row>
    <row r="79" spans="1:11" ht="24.6" customHeight="1" x14ac:dyDescent="0.2">
      <c r="A79" s="191" t="s">
        <v>5636</v>
      </c>
      <c r="B79" s="296" t="s">
        <v>3844</v>
      </c>
      <c r="C79" s="312" t="s">
        <v>3749</v>
      </c>
      <c r="D79" s="284" t="s">
        <v>3750</v>
      </c>
      <c r="E79" s="313" t="s">
        <v>3842</v>
      </c>
      <c r="G79" s="93" t="s">
        <v>3499</v>
      </c>
      <c r="H79" s="90" t="s">
        <v>108</v>
      </c>
      <c r="I79" s="49" t="s">
        <v>1226</v>
      </c>
      <c r="J79" s="138"/>
      <c r="K79" s="189" t="s">
        <v>780</v>
      </c>
    </row>
    <row r="80" spans="1:11" ht="24.6" customHeight="1" x14ac:dyDescent="0.2">
      <c r="A80" s="191" t="s">
        <v>5637</v>
      </c>
      <c r="B80" s="296" t="s">
        <v>3846</v>
      </c>
      <c r="C80" s="312" t="s">
        <v>3847</v>
      </c>
      <c r="D80" s="284" t="s">
        <v>3750</v>
      </c>
      <c r="E80" s="292"/>
      <c r="G80" s="93" t="s">
        <v>3499</v>
      </c>
      <c r="H80" s="90" t="s">
        <v>108</v>
      </c>
      <c r="I80" s="49" t="s">
        <v>1887</v>
      </c>
      <c r="J80" s="138" t="s">
        <v>1888</v>
      </c>
      <c r="K80" s="189" t="s">
        <v>791</v>
      </c>
    </row>
    <row r="81" spans="1:11" ht="24.6" customHeight="1" x14ac:dyDescent="0.2">
      <c r="A81" s="191" t="s">
        <v>5637</v>
      </c>
      <c r="B81" s="296" t="s">
        <v>3848</v>
      </c>
      <c r="C81" s="312" t="s">
        <v>3847</v>
      </c>
      <c r="D81" s="284" t="s">
        <v>3750</v>
      </c>
      <c r="E81" s="292"/>
      <c r="G81" s="93" t="s">
        <v>3499</v>
      </c>
      <c r="H81" s="90" t="s">
        <v>108</v>
      </c>
      <c r="I81" s="49" t="s">
        <v>1887</v>
      </c>
      <c r="J81" s="138" t="s">
        <v>1888</v>
      </c>
      <c r="K81" s="189" t="s">
        <v>791</v>
      </c>
    </row>
    <row r="82" spans="1:11" ht="24.6" customHeight="1" x14ac:dyDescent="0.2">
      <c r="A82" s="191" t="s">
        <v>5651</v>
      </c>
      <c r="B82" s="296" t="s">
        <v>3796</v>
      </c>
      <c r="C82" s="312" t="s">
        <v>3797</v>
      </c>
      <c r="D82" s="296" t="s">
        <v>3750</v>
      </c>
      <c r="E82" s="313" t="s">
        <v>3798</v>
      </c>
      <c r="G82" s="93" t="s">
        <v>3503</v>
      </c>
      <c r="H82" s="90" t="s">
        <v>75</v>
      </c>
      <c r="I82" s="298"/>
      <c r="J82" s="298"/>
      <c r="K82" s="277"/>
    </row>
    <row r="83" spans="1:11" ht="24.6" customHeight="1" x14ac:dyDescent="0.2">
      <c r="A83" s="191" t="s">
        <v>5653</v>
      </c>
      <c r="B83" s="296" t="s">
        <v>3849</v>
      </c>
      <c r="C83" s="313" t="s">
        <v>3850</v>
      </c>
      <c r="D83" s="284" t="s">
        <v>3750</v>
      </c>
      <c r="E83" s="289"/>
      <c r="G83" s="93" t="s">
        <v>3499</v>
      </c>
      <c r="H83" s="93" t="s">
        <v>108</v>
      </c>
      <c r="I83" s="49" t="s">
        <v>1220</v>
      </c>
      <c r="J83" s="138"/>
      <c r="K83" s="189" t="s">
        <v>784</v>
      </c>
    </row>
    <row r="84" spans="1:11" ht="24.6" customHeight="1" x14ac:dyDescent="0.2">
      <c r="A84" s="191" t="s">
        <v>5660</v>
      </c>
      <c r="B84" s="296" t="s">
        <v>3851</v>
      </c>
      <c r="C84" s="313" t="s">
        <v>3852</v>
      </c>
      <c r="D84" s="284" t="s">
        <v>3750</v>
      </c>
      <c r="E84" s="289"/>
      <c r="G84" s="93" t="s">
        <v>3499</v>
      </c>
      <c r="H84" s="93" t="s">
        <v>108</v>
      </c>
      <c r="I84" s="49" t="s">
        <v>1220</v>
      </c>
      <c r="J84" s="138"/>
      <c r="K84" s="189" t="s">
        <v>790</v>
      </c>
    </row>
    <row r="85" spans="1:11" ht="24.6" customHeight="1" x14ac:dyDescent="0.2">
      <c r="A85" s="191" t="s">
        <v>5655</v>
      </c>
      <c r="B85" s="296" t="s">
        <v>3853</v>
      </c>
      <c r="C85" s="317" t="s">
        <v>3854</v>
      </c>
      <c r="D85" s="286" t="s">
        <v>3750</v>
      </c>
      <c r="E85" s="292"/>
      <c r="G85" s="93" t="s">
        <v>3499</v>
      </c>
      <c r="H85" s="93" t="s">
        <v>108</v>
      </c>
      <c r="I85" s="33" t="s">
        <v>1213</v>
      </c>
      <c r="J85" s="138"/>
      <c r="K85" s="189" t="s">
        <v>796</v>
      </c>
    </row>
    <row r="86" spans="1:11" ht="24.6" customHeight="1" x14ac:dyDescent="0.2">
      <c r="A86" s="191" t="s">
        <v>5679</v>
      </c>
      <c r="B86" s="326" t="s">
        <v>3800</v>
      </c>
      <c r="C86" s="313" t="s">
        <v>3801</v>
      </c>
      <c r="D86" s="284" t="s">
        <v>3750</v>
      </c>
      <c r="E86" s="314" t="s">
        <v>3802</v>
      </c>
      <c r="G86" s="93" t="s">
        <v>3499</v>
      </c>
      <c r="H86" s="93" t="s">
        <v>75</v>
      </c>
      <c r="I86" s="33" t="s">
        <v>1213</v>
      </c>
      <c r="J86" s="138"/>
      <c r="K86" s="189" t="s">
        <v>800</v>
      </c>
    </row>
    <row r="87" spans="1:11" ht="24.6" customHeight="1" x14ac:dyDescent="0.2">
      <c r="A87" s="191" t="s">
        <v>5683</v>
      </c>
      <c r="B87" s="326" t="s">
        <v>3806</v>
      </c>
      <c r="C87" s="313" t="s">
        <v>3807</v>
      </c>
      <c r="D87" s="286" t="s">
        <v>3750</v>
      </c>
      <c r="E87" s="289"/>
      <c r="G87" s="93" t="s">
        <v>3499</v>
      </c>
      <c r="H87" s="93" t="s">
        <v>75</v>
      </c>
      <c r="I87" s="49" t="s">
        <v>1212</v>
      </c>
      <c r="J87" s="139" t="s">
        <v>1202</v>
      </c>
      <c r="K87" s="189" t="s">
        <v>805</v>
      </c>
    </row>
    <row r="88" spans="1:11" ht="24.6" customHeight="1" x14ac:dyDescent="0.2">
      <c r="A88" s="191" t="s">
        <v>5684</v>
      </c>
      <c r="B88" s="326" t="s">
        <v>3808</v>
      </c>
      <c r="C88" s="313" t="s">
        <v>3807</v>
      </c>
      <c r="D88" s="284" t="s">
        <v>3750</v>
      </c>
      <c r="E88" s="289"/>
      <c r="G88" s="93" t="s">
        <v>3499</v>
      </c>
      <c r="H88" s="93" t="s">
        <v>75</v>
      </c>
      <c r="I88" s="49" t="s">
        <v>1212</v>
      </c>
      <c r="J88" s="138" t="s">
        <v>989</v>
      </c>
      <c r="K88" s="189" t="s">
        <v>804</v>
      </c>
    </row>
    <row r="89" spans="1:11" ht="24.6" customHeight="1" x14ac:dyDescent="0.2">
      <c r="A89" s="191" t="s">
        <v>5695</v>
      </c>
      <c r="B89" s="296" t="s">
        <v>3810</v>
      </c>
      <c r="C89" s="311" t="s">
        <v>3811</v>
      </c>
      <c r="D89" s="284" t="s">
        <v>3750</v>
      </c>
      <c r="E89" s="311" t="s">
        <v>3805</v>
      </c>
      <c r="G89" s="93" t="s">
        <v>3499</v>
      </c>
      <c r="H89" s="93" t="s">
        <v>75</v>
      </c>
      <c r="I89" s="49" t="s">
        <v>1212</v>
      </c>
      <c r="J89" s="298"/>
      <c r="K89" s="277"/>
    </row>
    <row r="90" spans="1:11" ht="24.6" customHeight="1" x14ac:dyDescent="0.2">
      <c r="A90" s="191" t="s">
        <v>5680</v>
      </c>
      <c r="B90" s="296" t="s">
        <v>3803</v>
      </c>
      <c r="C90" s="311" t="s">
        <v>3804</v>
      </c>
      <c r="D90" s="284" t="s">
        <v>3750</v>
      </c>
      <c r="E90" s="311" t="s">
        <v>3805</v>
      </c>
      <c r="G90" s="93" t="s">
        <v>3499</v>
      </c>
      <c r="H90" s="93" t="s">
        <v>75</v>
      </c>
      <c r="I90" s="33" t="s">
        <v>1213</v>
      </c>
      <c r="J90" s="138"/>
      <c r="K90" s="189" t="s">
        <v>807</v>
      </c>
    </row>
    <row r="91" spans="1:11" ht="24.6" customHeight="1" x14ac:dyDescent="0.2">
      <c r="A91" s="191" t="s">
        <v>5677</v>
      </c>
      <c r="B91" s="296" t="s">
        <v>3856</v>
      </c>
      <c r="C91" s="313" t="s">
        <v>3841</v>
      </c>
      <c r="D91" s="284" t="s">
        <v>3750</v>
      </c>
      <c r="E91" s="314" t="s">
        <v>3802</v>
      </c>
      <c r="G91" s="93" t="s">
        <v>3499</v>
      </c>
      <c r="H91" s="93" t="s">
        <v>108</v>
      </c>
      <c r="I91" s="33" t="s">
        <v>1213</v>
      </c>
      <c r="J91" s="138"/>
      <c r="K91" s="189" t="s">
        <v>806</v>
      </c>
    </row>
    <row r="92" spans="1:11" ht="24.6" customHeight="1" x14ac:dyDescent="0.2">
      <c r="A92" s="191" t="s">
        <v>5712</v>
      </c>
      <c r="B92" s="296" t="s">
        <v>3812</v>
      </c>
      <c r="C92" s="312" t="s">
        <v>3813</v>
      </c>
      <c r="D92" s="284" t="s">
        <v>3750</v>
      </c>
      <c r="E92" s="292"/>
      <c r="G92" s="93" t="s">
        <v>3499</v>
      </c>
      <c r="H92" s="93" t="s">
        <v>75</v>
      </c>
      <c r="I92" s="33" t="s">
        <v>1213</v>
      </c>
      <c r="J92" s="138"/>
      <c r="K92" s="189" t="s">
        <v>811</v>
      </c>
    </row>
    <row r="93" spans="1:11" ht="24.6" customHeight="1" x14ac:dyDescent="0.2">
      <c r="A93" s="191" t="s">
        <v>5710</v>
      </c>
      <c r="B93" s="297" t="s">
        <v>3859</v>
      </c>
      <c r="C93" s="311" t="s">
        <v>3861</v>
      </c>
      <c r="D93" s="288" t="s">
        <v>3750</v>
      </c>
      <c r="E93" s="293"/>
      <c r="G93" s="93" t="s">
        <v>3499</v>
      </c>
      <c r="H93" s="93" t="s">
        <v>108</v>
      </c>
      <c r="I93" s="33" t="s">
        <v>1215</v>
      </c>
      <c r="J93" s="138"/>
      <c r="K93" s="189" t="s">
        <v>813</v>
      </c>
    </row>
    <row r="94" spans="1:11" ht="24.6" customHeight="1" x14ac:dyDescent="0.2">
      <c r="A94" s="191" t="s">
        <v>5761</v>
      </c>
      <c r="B94" s="283" t="s">
        <v>3816</v>
      </c>
      <c r="C94" s="319" t="s">
        <v>3881</v>
      </c>
      <c r="D94" s="280" t="s">
        <v>3750</v>
      </c>
      <c r="E94" s="282"/>
      <c r="G94" s="93" t="s">
        <v>3499</v>
      </c>
      <c r="H94" s="93" t="s">
        <v>75</v>
      </c>
      <c r="I94" s="151" t="s">
        <v>1215</v>
      </c>
      <c r="J94" s="153" t="s">
        <v>1208</v>
      </c>
      <c r="K94" s="189" t="s">
        <v>830</v>
      </c>
    </row>
    <row r="95" spans="1:11" ht="24.6" customHeight="1" x14ac:dyDescent="0.2">
      <c r="A95" s="191" t="s">
        <v>5790</v>
      </c>
      <c r="B95" s="283" t="s">
        <v>3862</v>
      </c>
      <c r="C95" s="319" t="s">
        <v>3878</v>
      </c>
      <c r="D95" s="280" t="s">
        <v>3750</v>
      </c>
      <c r="E95" s="318" t="s">
        <v>3863</v>
      </c>
      <c r="G95" s="93" t="s">
        <v>3499</v>
      </c>
      <c r="H95" s="93" t="s">
        <v>108</v>
      </c>
      <c r="I95" s="150" t="s">
        <v>1217</v>
      </c>
      <c r="J95" s="144"/>
      <c r="K95" s="189" t="s">
        <v>840</v>
      </c>
    </row>
    <row r="96" spans="1:11" ht="24.6" customHeight="1" x14ac:dyDescent="0.2">
      <c r="A96" s="191" t="s">
        <v>5807</v>
      </c>
      <c r="B96" s="283" t="s">
        <v>3828</v>
      </c>
      <c r="C96" s="318" t="s">
        <v>3829</v>
      </c>
      <c r="D96" s="280" t="s">
        <v>3750</v>
      </c>
      <c r="E96" s="319" t="s">
        <v>3830</v>
      </c>
      <c r="G96" s="93" t="s">
        <v>3503</v>
      </c>
      <c r="H96" s="93" t="s">
        <v>75</v>
      </c>
      <c r="I96" s="277"/>
      <c r="J96" s="277"/>
      <c r="K96" s="277"/>
    </row>
    <row r="97" spans="1:11" ht="24.6" customHeight="1" x14ac:dyDescent="0.2">
      <c r="A97" s="191" t="s">
        <v>5810</v>
      </c>
      <c r="B97" s="283" t="s">
        <v>3831</v>
      </c>
      <c r="C97" s="231" t="s">
        <v>3832</v>
      </c>
      <c r="D97" s="281" t="s">
        <v>3750</v>
      </c>
      <c r="E97" s="318" t="s">
        <v>3833</v>
      </c>
      <c r="G97" s="93" t="s">
        <v>3499</v>
      </c>
      <c r="H97" s="93" t="s">
        <v>75</v>
      </c>
      <c r="I97" s="150" t="s">
        <v>1231</v>
      </c>
      <c r="J97" s="144"/>
      <c r="K97" s="189" t="s">
        <v>847</v>
      </c>
    </row>
    <row r="98" spans="1:11" ht="24.6" customHeight="1" x14ac:dyDescent="0.2">
      <c r="A98" s="191" t="s">
        <v>5806</v>
      </c>
      <c r="B98" s="283" t="s">
        <v>3820</v>
      </c>
      <c r="C98" s="318" t="s">
        <v>3821</v>
      </c>
      <c r="D98" s="281" t="s">
        <v>3750</v>
      </c>
      <c r="E98" s="318" t="s">
        <v>3822</v>
      </c>
      <c r="G98" s="93" t="s">
        <v>3503</v>
      </c>
      <c r="H98" s="93" t="s">
        <v>75</v>
      </c>
      <c r="I98" s="150" t="s">
        <v>1219</v>
      </c>
      <c r="J98" s="144" t="s">
        <v>1107</v>
      </c>
      <c r="K98" s="277"/>
    </row>
    <row r="99" spans="1:11" ht="24.6" customHeight="1" x14ac:dyDescent="0.2">
      <c r="A99" s="191" t="s">
        <v>5806</v>
      </c>
      <c r="B99" s="283" t="s">
        <v>3823</v>
      </c>
      <c r="C99" s="320" t="s">
        <v>3824</v>
      </c>
      <c r="D99" s="280" t="s">
        <v>3750</v>
      </c>
      <c r="E99" s="318" t="s">
        <v>3825</v>
      </c>
      <c r="G99" s="93" t="s">
        <v>3503</v>
      </c>
      <c r="H99" s="93" t="s">
        <v>75</v>
      </c>
      <c r="I99" s="150" t="s">
        <v>1219</v>
      </c>
      <c r="J99" s="144" t="s">
        <v>1107</v>
      </c>
      <c r="K99" s="277"/>
    </row>
    <row r="100" spans="1:11" ht="24.6" customHeight="1" x14ac:dyDescent="0.2">
      <c r="A100" s="191" t="s">
        <v>5807</v>
      </c>
      <c r="B100" s="283" t="s">
        <v>3826</v>
      </c>
      <c r="C100" s="318" t="s">
        <v>3827</v>
      </c>
      <c r="D100" s="280" t="s">
        <v>3750</v>
      </c>
      <c r="E100" s="319" t="s">
        <v>3887</v>
      </c>
      <c r="G100" s="93" t="s">
        <v>3503</v>
      </c>
      <c r="H100" s="93" t="s">
        <v>75</v>
      </c>
      <c r="I100" s="277"/>
      <c r="J100" s="277"/>
      <c r="K100" s="277"/>
    </row>
    <row r="101" spans="1:11" ht="24.6" customHeight="1" x14ac:dyDescent="0.2">
      <c r="A101" s="191" t="s">
        <v>5819</v>
      </c>
      <c r="B101" s="283" t="s">
        <v>3835</v>
      </c>
      <c r="C101" s="320" t="s">
        <v>3817</v>
      </c>
      <c r="D101" s="280" t="s">
        <v>3750</v>
      </c>
      <c r="E101" s="319" t="s">
        <v>3888</v>
      </c>
      <c r="G101" s="93" t="s">
        <v>3499</v>
      </c>
      <c r="H101" s="93" t="s">
        <v>75</v>
      </c>
      <c r="I101" s="150" t="s">
        <v>1219</v>
      </c>
      <c r="J101" s="144"/>
      <c r="K101" s="189" t="s">
        <v>900</v>
      </c>
    </row>
    <row r="102" spans="1:11" ht="24.6" customHeight="1" x14ac:dyDescent="0.2">
      <c r="A102" s="191" t="s">
        <v>5888</v>
      </c>
      <c r="B102" s="329" t="s">
        <v>3463</v>
      </c>
      <c r="C102" s="318" t="s">
        <v>3838</v>
      </c>
      <c r="D102" s="280" t="s">
        <v>3750</v>
      </c>
      <c r="E102" s="319" t="s">
        <v>3891</v>
      </c>
      <c r="G102" s="93" t="s">
        <v>3499</v>
      </c>
      <c r="H102" s="93" t="s">
        <v>108</v>
      </c>
      <c r="I102" s="150" t="s">
        <v>1219</v>
      </c>
      <c r="J102" s="144"/>
      <c r="K102" s="189" t="s">
        <v>904</v>
      </c>
    </row>
    <row r="103" spans="1:11" ht="24.6" customHeight="1" x14ac:dyDescent="0.2">
      <c r="A103" s="191" t="s">
        <v>5836</v>
      </c>
      <c r="B103" s="283" t="s">
        <v>3868</v>
      </c>
      <c r="C103" s="318" t="s">
        <v>3869</v>
      </c>
      <c r="D103" s="280" t="s">
        <v>3750</v>
      </c>
      <c r="E103" s="319" t="s">
        <v>3894</v>
      </c>
      <c r="G103" s="93" t="s">
        <v>3499</v>
      </c>
      <c r="H103" s="93" t="s">
        <v>108</v>
      </c>
      <c r="I103" s="299" t="s">
        <v>1232</v>
      </c>
      <c r="J103" s="300"/>
      <c r="K103" s="189" t="s">
        <v>908</v>
      </c>
    </row>
    <row r="104" spans="1:11" ht="24.6" customHeight="1" x14ac:dyDescent="0.2">
      <c r="A104" s="191" t="s">
        <v>5841</v>
      </c>
      <c r="B104" s="283" t="s">
        <v>3836</v>
      </c>
      <c r="C104" s="318" t="s">
        <v>3817</v>
      </c>
      <c r="D104" s="280" t="s">
        <v>3750</v>
      </c>
      <c r="E104" s="231" t="s">
        <v>3837</v>
      </c>
      <c r="G104" s="93" t="s">
        <v>3499</v>
      </c>
      <c r="H104" s="93" t="s">
        <v>75</v>
      </c>
      <c r="I104" s="151" t="s">
        <v>1227</v>
      </c>
      <c r="J104" s="277"/>
      <c r="K104" s="277"/>
    </row>
    <row r="105" spans="1:11" ht="24.6" customHeight="1" x14ac:dyDescent="0.2">
      <c r="A105" s="191" t="s">
        <v>5854</v>
      </c>
      <c r="B105" s="283" t="s">
        <v>3870</v>
      </c>
      <c r="C105" s="318" t="s">
        <v>3871</v>
      </c>
      <c r="D105" s="280" t="s">
        <v>3750</v>
      </c>
      <c r="E105" s="280" t="s">
        <v>3872</v>
      </c>
      <c r="G105" s="93" t="s">
        <v>3499</v>
      </c>
      <c r="H105" s="93" t="s">
        <v>108</v>
      </c>
      <c r="I105" s="150" t="s">
        <v>1214</v>
      </c>
      <c r="J105" s="144"/>
      <c r="K105" s="189" t="s">
        <v>852</v>
      </c>
    </row>
    <row r="106" spans="1:11" s="479" customFormat="1" ht="19.149999999999999" customHeight="1" x14ac:dyDescent="0.2">
      <c r="A106" s="488" t="s">
        <v>1930</v>
      </c>
      <c r="C106" s="337"/>
      <c r="D106" s="337"/>
      <c r="E106" s="337"/>
    </row>
    <row r="107" spans="1:11" x14ac:dyDescent="0.2">
      <c r="A107" s="478" t="s">
        <v>5597</v>
      </c>
      <c r="B107" s="478"/>
      <c r="C107" s="20" t="s">
        <v>1934</v>
      </c>
      <c r="D107" s="20"/>
      <c r="E107" s="479" t="s">
        <v>5366</v>
      </c>
      <c r="F107" s="4"/>
      <c r="G107" s="1" t="s">
        <v>3499</v>
      </c>
      <c r="H107" s="1"/>
      <c r="I107" s="4" t="s">
        <v>1216</v>
      </c>
      <c r="J107" s="4"/>
      <c r="K107" s="20"/>
    </row>
    <row r="108" spans="1:11" x14ac:dyDescent="0.2">
      <c r="A108" s="478" t="s">
        <v>5697</v>
      </c>
      <c r="B108" s="478"/>
      <c r="C108" s="20" t="s">
        <v>1936</v>
      </c>
      <c r="D108" s="20"/>
      <c r="E108" s="479" t="s">
        <v>5161</v>
      </c>
      <c r="F108" s="4"/>
      <c r="G108" s="1" t="s">
        <v>3499</v>
      </c>
      <c r="H108" s="1"/>
      <c r="I108" s="4" t="s">
        <v>1212</v>
      </c>
      <c r="J108" s="4"/>
      <c r="K108" s="189" t="s">
        <v>803</v>
      </c>
    </row>
    <row r="109" spans="1:11" x14ac:dyDescent="0.2">
      <c r="A109" s="478" t="s">
        <v>5967</v>
      </c>
      <c r="B109" s="478"/>
      <c r="C109" s="20" t="s">
        <v>5168</v>
      </c>
      <c r="D109" s="20"/>
      <c r="E109" s="479" t="s">
        <v>5179</v>
      </c>
      <c r="F109" s="4"/>
      <c r="G109" s="1" t="s">
        <v>3499</v>
      </c>
      <c r="H109" s="1"/>
      <c r="I109" s="4" t="s">
        <v>1212</v>
      </c>
      <c r="J109" s="4"/>
      <c r="K109" s="189" t="s">
        <v>802</v>
      </c>
    </row>
    <row r="110" spans="1:11" x14ac:dyDescent="0.2">
      <c r="A110" s="478" t="s">
        <v>5968</v>
      </c>
      <c r="B110" s="478"/>
      <c r="C110" s="20" t="s">
        <v>5167</v>
      </c>
      <c r="D110" s="20"/>
      <c r="E110" s="479" t="s">
        <v>5185</v>
      </c>
      <c r="F110" s="4"/>
      <c r="G110" s="1" t="s">
        <v>3499</v>
      </c>
      <c r="H110" s="1"/>
      <c r="I110" s="4" t="s">
        <v>1212</v>
      </c>
      <c r="J110" s="4"/>
      <c r="K110" s="189" t="s">
        <v>802</v>
      </c>
    </row>
    <row r="111" spans="1:11" x14ac:dyDescent="0.2">
      <c r="A111" s="478" t="s">
        <v>5969</v>
      </c>
      <c r="B111" s="478"/>
      <c r="C111" s="20" t="s">
        <v>5169</v>
      </c>
      <c r="D111" s="20"/>
      <c r="E111" s="479" t="s">
        <v>5175</v>
      </c>
      <c r="F111" s="4"/>
      <c r="G111" s="1" t="s">
        <v>3499</v>
      </c>
      <c r="H111" s="1"/>
      <c r="I111" s="4" t="s">
        <v>1212</v>
      </c>
      <c r="J111" s="4"/>
      <c r="K111" s="189" t="s">
        <v>802</v>
      </c>
    </row>
    <row r="112" spans="1:11" x14ac:dyDescent="0.2">
      <c r="A112" s="478" t="s">
        <v>5715</v>
      </c>
      <c r="B112" s="478"/>
      <c r="C112" s="20" t="s">
        <v>873</v>
      </c>
      <c r="D112" s="20"/>
      <c r="E112" s="479" t="s">
        <v>5298</v>
      </c>
      <c r="F112" s="4"/>
      <c r="G112" s="1" t="s">
        <v>3499</v>
      </c>
      <c r="H112" s="1"/>
      <c r="I112" s="4" t="s">
        <v>5292</v>
      </c>
      <c r="J112" s="4"/>
      <c r="K112" s="189" t="s">
        <v>873</v>
      </c>
    </row>
    <row r="113" spans="1:11" x14ac:dyDescent="0.2">
      <c r="A113" s="478" t="s">
        <v>5752</v>
      </c>
      <c r="B113" s="478"/>
      <c r="C113" s="20" t="s">
        <v>5203</v>
      </c>
      <c r="D113" s="20"/>
      <c r="E113" s="479" t="s">
        <v>5210</v>
      </c>
      <c r="F113" s="4"/>
      <c r="G113" s="1" t="s">
        <v>3499</v>
      </c>
      <c r="H113" s="1"/>
      <c r="I113" s="4" t="s">
        <v>1212</v>
      </c>
      <c r="J113" s="4"/>
      <c r="K113" s="189" t="s">
        <v>878</v>
      </c>
    </row>
    <row r="114" spans="1:11" x14ac:dyDescent="0.2">
      <c r="A114" s="478" t="s">
        <v>5753</v>
      </c>
      <c r="B114" s="478"/>
      <c r="C114" s="20" t="s">
        <v>5204</v>
      </c>
      <c r="D114" s="20"/>
      <c r="E114" s="479" t="s">
        <v>5223</v>
      </c>
      <c r="F114" s="4"/>
      <c r="G114" s="1" t="s">
        <v>3499</v>
      </c>
      <c r="H114" s="1"/>
      <c r="I114" s="4" t="s">
        <v>1212</v>
      </c>
      <c r="J114" s="4"/>
      <c r="K114" s="189" t="s">
        <v>878</v>
      </c>
    </row>
    <row r="115" spans="1:11" x14ac:dyDescent="0.2">
      <c r="A115" s="478" t="s">
        <v>5754</v>
      </c>
      <c r="B115" s="478"/>
      <c r="C115" s="20" t="s">
        <v>828</v>
      </c>
      <c r="D115" s="20"/>
      <c r="E115" s="479" t="s">
        <v>5232</v>
      </c>
      <c r="F115" s="4"/>
      <c r="G115" s="1" t="s">
        <v>3499</v>
      </c>
      <c r="H115" s="1"/>
      <c r="I115" s="4" t="s">
        <v>1212</v>
      </c>
      <c r="J115" s="4"/>
      <c r="K115" s="189" t="s">
        <v>828</v>
      </c>
    </row>
    <row r="116" spans="1:11" x14ac:dyDescent="0.2">
      <c r="A116" s="478" t="s">
        <v>5754</v>
      </c>
      <c r="B116" s="478"/>
      <c r="C116" s="20" t="s">
        <v>828</v>
      </c>
      <c r="D116" s="20"/>
      <c r="E116" s="479" t="s">
        <v>5234</v>
      </c>
      <c r="F116" s="4"/>
      <c r="G116" s="1" t="s">
        <v>3499</v>
      </c>
      <c r="H116" s="1"/>
      <c r="I116" s="4" t="s">
        <v>1212</v>
      </c>
      <c r="J116" s="4"/>
      <c r="K116" s="189" t="s">
        <v>828</v>
      </c>
    </row>
    <row r="117" spans="1:11" x14ac:dyDescent="0.2">
      <c r="A117" s="478" t="s">
        <v>5754</v>
      </c>
      <c r="B117" s="478"/>
      <c r="C117" s="20" t="s">
        <v>828</v>
      </c>
      <c r="D117" s="20"/>
      <c r="E117" s="479" t="s">
        <v>5245</v>
      </c>
      <c r="F117" s="4"/>
      <c r="G117" s="1" t="s">
        <v>3499</v>
      </c>
      <c r="H117" s="1"/>
      <c r="I117" s="4" t="s">
        <v>1212</v>
      </c>
      <c r="J117" s="4"/>
      <c r="K117" s="189" t="s">
        <v>828</v>
      </c>
    </row>
    <row r="118" spans="1:11" x14ac:dyDescent="0.2">
      <c r="A118" s="478" t="s">
        <v>5820</v>
      </c>
      <c r="B118" s="478"/>
      <c r="C118" s="20" t="s">
        <v>1949</v>
      </c>
      <c r="D118" s="20"/>
      <c r="E118" s="479" t="s">
        <v>5385</v>
      </c>
      <c r="F118" s="4"/>
      <c r="G118" s="1" t="s">
        <v>3499</v>
      </c>
      <c r="H118" s="1"/>
      <c r="I118" s="4" t="s">
        <v>5380</v>
      </c>
      <c r="J118" s="4"/>
      <c r="K118" s="189" t="s">
        <v>899</v>
      </c>
    </row>
    <row r="119" spans="1:11" x14ac:dyDescent="0.2">
      <c r="A119" s="478" t="s">
        <v>5821</v>
      </c>
      <c r="B119" s="478"/>
      <c r="C119" s="20" t="s">
        <v>5382</v>
      </c>
      <c r="D119" s="20"/>
      <c r="E119" s="479" t="s">
        <v>5386</v>
      </c>
      <c r="F119" s="4"/>
      <c r="G119" s="1" t="s">
        <v>3499</v>
      </c>
      <c r="H119" s="1"/>
      <c r="I119" s="4" t="s">
        <v>5380</v>
      </c>
      <c r="J119" s="4"/>
      <c r="K119" s="189" t="s">
        <v>899</v>
      </c>
    </row>
    <row r="120" spans="1:11" x14ac:dyDescent="0.2">
      <c r="A120" s="478" t="s">
        <v>5842</v>
      </c>
      <c r="B120" s="478"/>
      <c r="C120" s="20" t="s">
        <v>913</v>
      </c>
      <c r="D120" s="20"/>
      <c r="E120" s="479" t="s">
        <v>5288</v>
      </c>
      <c r="F120" s="4"/>
      <c r="G120" s="1" t="s">
        <v>3499</v>
      </c>
      <c r="H120" s="1"/>
      <c r="I120" s="4" t="s">
        <v>1212</v>
      </c>
      <c r="J120" s="4"/>
      <c r="K120" s="189" t="s">
        <v>913</v>
      </c>
    </row>
    <row r="121" spans="1:11" ht="15" x14ac:dyDescent="0.2">
      <c r="A121" s="478" t="s">
        <v>5851</v>
      </c>
      <c r="B121" s="478"/>
      <c r="C121" s="181" t="s">
        <v>1952</v>
      </c>
      <c r="D121" s="181"/>
      <c r="E121" s="479" t="s">
        <v>5134</v>
      </c>
      <c r="F121" s="4"/>
      <c r="G121" s="1" t="s">
        <v>3499</v>
      </c>
      <c r="H121" s="1"/>
      <c r="I121" s="1" t="s">
        <v>5128</v>
      </c>
      <c r="J121" s="1"/>
      <c r="K121" s="189" t="s">
        <v>909</v>
      </c>
    </row>
    <row r="122" spans="1:11" x14ac:dyDescent="0.2">
      <c r="A122" s="478" t="s">
        <v>5843</v>
      </c>
      <c r="B122" s="478"/>
      <c r="C122" s="176" t="s">
        <v>5139</v>
      </c>
      <c r="D122" s="176"/>
      <c r="E122" s="479" t="s">
        <v>5145</v>
      </c>
      <c r="F122" s="4"/>
      <c r="G122" s="1" t="s">
        <v>3499</v>
      </c>
      <c r="H122" s="1"/>
      <c r="I122" s="4" t="s">
        <v>5158</v>
      </c>
      <c r="J122" s="4"/>
      <c r="K122" s="189" t="s">
        <v>911</v>
      </c>
    </row>
    <row r="123" spans="1:11" x14ac:dyDescent="0.2">
      <c r="A123" s="478" t="s">
        <v>5597</v>
      </c>
      <c r="B123" s="478"/>
      <c r="C123" s="20" t="s">
        <v>1934</v>
      </c>
      <c r="D123" s="20"/>
      <c r="E123" s="479" t="s">
        <v>5367</v>
      </c>
      <c r="F123" s="4"/>
      <c r="G123" s="1" t="s">
        <v>3499</v>
      </c>
      <c r="H123" s="1"/>
      <c r="I123" s="4" t="s">
        <v>1216</v>
      </c>
      <c r="J123" s="4"/>
      <c r="K123" s="20"/>
    </row>
    <row r="124" spans="1:11" x14ac:dyDescent="0.2">
      <c r="A124" s="478" t="s">
        <v>5659</v>
      </c>
      <c r="B124" s="478"/>
      <c r="C124" s="20" t="s">
        <v>1935</v>
      </c>
      <c r="D124" s="20"/>
      <c r="E124" s="479" t="s">
        <v>5309</v>
      </c>
      <c r="F124" s="4"/>
      <c r="G124" s="1" t="s">
        <v>3499</v>
      </c>
      <c r="H124" s="1"/>
      <c r="I124" s="4" t="s">
        <v>1220</v>
      </c>
      <c r="J124" s="4"/>
      <c r="K124" s="20"/>
    </row>
    <row r="125" spans="1:11" x14ac:dyDescent="0.2">
      <c r="A125" s="478" t="s">
        <v>5715</v>
      </c>
      <c r="B125" s="478"/>
      <c r="C125" s="20" t="s">
        <v>873</v>
      </c>
      <c r="D125" s="20"/>
      <c r="E125" s="479" t="s">
        <v>5299</v>
      </c>
      <c r="F125" s="4"/>
      <c r="G125" s="1" t="s">
        <v>3499</v>
      </c>
      <c r="H125" s="1"/>
      <c r="I125" s="4" t="s">
        <v>5292</v>
      </c>
      <c r="J125" s="4"/>
      <c r="K125" s="189" t="s">
        <v>873</v>
      </c>
    </row>
    <row r="126" spans="1:11" x14ac:dyDescent="0.2">
      <c r="A126" s="478" t="s">
        <v>5749</v>
      </c>
      <c r="B126" s="478"/>
      <c r="C126" s="20" t="s">
        <v>1939</v>
      </c>
      <c r="D126" s="20"/>
      <c r="E126" s="479" t="s">
        <v>5201</v>
      </c>
      <c r="F126" s="4"/>
      <c r="G126" s="1" t="s">
        <v>3499</v>
      </c>
      <c r="H126" s="1"/>
      <c r="I126" s="4" t="s">
        <v>1212</v>
      </c>
      <c r="J126" s="4"/>
      <c r="K126" s="189" t="s">
        <v>826</v>
      </c>
    </row>
    <row r="127" spans="1:11" x14ac:dyDescent="0.2">
      <c r="A127" s="478" t="s">
        <v>5749</v>
      </c>
      <c r="B127" s="478"/>
      <c r="C127" s="20" t="s">
        <v>1939</v>
      </c>
      <c r="D127" s="20"/>
      <c r="E127" s="479" t="s">
        <v>5198</v>
      </c>
      <c r="F127" s="4"/>
      <c r="G127" s="1" t="s">
        <v>3499</v>
      </c>
      <c r="H127" s="1"/>
      <c r="I127" s="4" t="s">
        <v>1212</v>
      </c>
      <c r="J127" s="4"/>
      <c r="K127" s="189" t="s">
        <v>826</v>
      </c>
    </row>
    <row r="128" spans="1:11" x14ac:dyDescent="0.2">
      <c r="A128" s="478" t="s">
        <v>5752</v>
      </c>
      <c r="B128" s="478"/>
      <c r="C128" s="20" t="s">
        <v>5203</v>
      </c>
      <c r="D128" s="20"/>
      <c r="E128" s="479" t="s">
        <v>5211</v>
      </c>
      <c r="F128" s="4"/>
      <c r="G128" s="1" t="s">
        <v>3499</v>
      </c>
      <c r="H128" s="1"/>
      <c r="I128" s="4" t="s">
        <v>1212</v>
      </c>
      <c r="J128" s="4"/>
      <c r="K128" s="189" t="s">
        <v>878</v>
      </c>
    </row>
    <row r="129" spans="1:11" x14ac:dyDescent="0.2">
      <c r="A129" s="478" t="s">
        <v>5753</v>
      </c>
      <c r="B129" s="478"/>
      <c r="C129" s="20" t="s">
        <v>5204</v>
      </c>
      <c r="D129" s="20"/>
      <c r="E129" s="479" t="s">
        <v>5224</v>
      </c>
      <c r="F129" s="4"/>
      <c r="G129" s="1" t="s">
        <v>3499</v>
      </c>
      <c r="H129" s="1"/>
      <c r="I129" s="4" t="s">
        <v>1212</v>
      </c>
      <c r="J129" s="4"/>
      <c r="K129" s="189" t="s">
        <v>878</v>
      </c>
    </row>
    <row r="130" spans="1:11" x14ac:dyDescent="0.2">
      <c r="A130" s="478" t="s">
        <v>5754</v>
      </c>
      <c r="B130" s="478"/>
      <c r="C130" s="20" t="s">
        <v>828</v>
      </c>
      <c r="D130" s="20"/>
      <c r="E130" s="479" t="s">
        <v>5235</v>
      </c>
      <c r="F130" s="4"/>
      <c r="G130" s="1" t="s">
        <v>3499</v>
      </c>
      <c r="H130" s="1"/>
      <c r="I130" s="4" t="s">
        <v>1212</v>
      </c>
      <c r="J130" s="4"/>
      <c r="K130" s="189" t="s">
        <v>828</v>
      </c>
    </row>
    <row r="131" spans="1:11" x14ac:dyDescent="0.2">
      <c r="A131" s="478" t="s">
        <v>5754</v>
      </c>
      <c r="B131" s="478"/>
      <c r="C131" s="20" t="s">
        <v>828</v>
      </c>
      <c r="D131" s="20"/>
      <c r="E131" s="479" t="s">
        <v>5249</v>
      </c>
      <c r="F131" s="4"/>
      <c r="G131" s="1" t="s">
        <v>3499</v>
      </c>
      <c r="H131" s="1"/>
      <c r="I131" s="4" t="s">
        <v>1212</v>
      </c>
      <c r="J131" s="4"/>
      <c r="K131" s="189" t="s">
        <v>828</v>
      </c>
    </row>
    <row r="132" spans="1:11" x14ac:dyDescent="0.2">
      <c r="A132" s="478" t="s">
        <v>5755</v>
      </c>
      <c r="B132" s="478"/>
      <c r="C132" s="20" t="s">
        <v>1941</v>
      </c>
      <c r="D132" s="20"/>
      <c r="E132" s="479" t="s">
        <v>5254</v>
      </c>
      <c r="F132" s="4"/>
      <c r="G132" s="1" t="s">
        <v>3499</v>
      </c>
      <c r="H132" s="1"/>
      <c r="I132" s="4" t="s">
        <v>1212</v>
      </c>
      <c r="J132" s="4"/>
      <c r="K132" s="189" t="s">
        <v>829</v>
      </c>
    </row>
    <row r="133" spans="1:11" x14ac:dyDescent="0.2">
      <c r="A133" s="478" t="s">
        <v>5770</v>
      </c>
      <c r="B133" s="478"/>
      <c r="C133" s="20" t="s">
        <v>1945</v>
      </c>
      <c r="D133" s="20"/>
      <c r="E133" s="479" t="s">
        <v>5266</v>
      </c>
      <c r="F133" s="4"/>
      <c r="G133" s="1" t="s">
        <v>3499</v>
      </c>
      <c r="H133" s="1"/>
      <c r="I133" s="4" t="s">
        <v>1212</v>
      </c>
      <c r="J133" s="4"/>
      <c r="K133" s="189" t="s">
        <v>885</v>
      </c>
    </row>
    <row r="134" spans="1:11" x14ac:dyDescent="0.2">
      <c r="A134" s="478" t="s">
        <v>5771</v>
      </c>
      <c r="B134" s="478"/>
      <c r="C134" s="20" t="s">
        <v>1942</v>
      </c>
      <c r="D134" s="20"/>
      <c r="E134" s="479" t="s">
        <v>5266</v>
      </c>
      <c r="F134" s="4"/>
      <c r="G134" s="1" t="s">
        <v>3499</v>
      </c>
      <c r="H134" s="1"/>
      <c r="I134" s="4" t="s">
        <v>1212</v>
      </c>
      <c r="J134" s="4"/>
      <c r="K134" s="189" t="s">
        <v>880</v>
      </c>
    </row>
    <row r="135" spans="1:11" x14ac:dyDescent="0.2">
      <c r="A135" s="478" t="s">
        <v>5772</v>
      </c>
      <c r="B135" s="478"/>
      <c r="C135" s="20" t="s">
        <v>1946</v>
      </c>
      <c r="D135" s="20"/>
      <c r="E135" s="479" t="s">
        <v>5266</v>
      </c>
      <c r="F135" s="4"/>
      <c r="G135" s="1" t="s">
        <v>3499</v>
      </c>
      <c r="H135" s="1"/>
      <c r="I135" s="4" t="s">
        <v>1212</v>
      </c>
      <c r="J135" s="4"/>
      <c r="K135" s="189" t="s">
        <v>886</v>
      </c>
    </row>
    <row r="136" spans="1:11" x14ac:dyDescent="0.2">
      <c r="A136" s="478" t="s">
        <v>5774</v>
      </c>
      <c r="B136" s="478"/>
      <c r="C136" s="20" t="s">
        <v>1944</v>
      </c>
      <c r="D136" s="20"/>
      <c r="E136" s="479" t="s">
        <v>5282</v>
      </c>
      <c r="F136" s="4"/>
      <c r="G136" s="1" t="s">
        <v>3499</v>
      </c>
      <c r="H136" s="1"/>
      <c r="I136" s="4" t="s">
        <v>1212</v>
      </c>
      <c r="J136" s="4"/>
      <c r="K136" s="189" t="s">
        <v>883</v>
      </c>
    </row>
    <row r="137" spans="1:11" x14ac:dyDescent="0.2">
      <c r="A137" s="478" t="s">
        <v>5798</v>
      </c>
      <c r="B137" s="478"/>
      <c r="C137" s="20" t="s">
        <v>1947</v>
      </c>
      <c r="D137" s="20"/>
      <c r="E137" s="479" t="s">
        <v>5375</v>
      </c>
      <c r="F137" s="4"/>
      <c r="G137" s="1" t="s">
        <v>3499</v>
      </c>
      <c r="H137" s="1"/>
      <c r="I137" s="4" t="s">
        <v>1216</v>
      </c>
      <c r="J137" s="4"/>
      <c r="K137" s="189" t="s">
        <v>892</v>
      </c>
    </row>
    <row r="138" spans="1:11" x14ac:dyDescent="0.2">
      <c r="A138" s="478" t="s">
        <v>5820</v>
      </c>
      <c r="B138" s="478"/>
      <c r="C138" s="20" t="s">
        <v>1949</v>
      </c>
      <c r="D138" s="20"/>
      <c r="E138" s="479" t="s">
        <v>5387</v>
      </c>
      <c r="F138" s="4"/>
      <c r="G138" s="1" t="s">
        <v>3499</v>
      </c>
      <c r="H138" s="1"/>
      <c r="I138" s="4" t="s">
        <v>5380</v>
      </c>
      <c r="J138" s="4"/>
      <c r="K138" s="189" t="s">
        <v>899</v>
      </c>
    </row>
    <row r="139" spans="1:11" x14ac:dyDescent="0.2">
      <c r="A139" s="478" t="s">
        <v>5821</v>
      </c>
      <c r="B139" s="478"/>
      <c r="C139" s="20" t="s">
        <v>5382</v>
      </c>
      <c r="D139" s="20"/>
      <c r="E139" s="479" t="s">
        <v>5388</v>
      </c>
      <c r="F139" s="4"/>
      <c r="G139" s="1" t="s">
        <v>3499</v>
      </c>
      <c r="H139" s="1"/>
      <c r="I139" s="4" t="s">
        <v>5380</v>
      </c>
      <c r="J139" s="4"/>
      <c r="K139" s="189" t="s">
        <v>899</v>
      </c>
    </row>
    <row r="140" spans="1:11" x14ac:dyDescent="0.2">
      <c r="A140" s="478" t="s">
        <v>5842</v>
      </c>
      <c r="B140" s="478"/>
      <c r="C140" s="20" t="s">
        <v>913</v>
      </c>
      <c r="D140" s="20"/>
      <c r="E140" s="479" t="s">
        <v>5289</v>
      </c>
      <c r="F140" s="4"/>
      <c r="G140" s="1" t="s">
        <v>3499</v>
      </c>
      <c r="H140" s="1"/>
      <c r="I140" s="4" t="s">
        <v>1212</v>
      </c>
      <c r="J140" s="4"/>
      <c r="K140" s="189" t="s">
        <v>913</v>
      </c>
    </row>
    <row r="141" spans="1:11" ht="15" x14ac:dyDescent="0.2">
      <c r="A141" s="478" t="s">
        <v>5851</v>
      </c>
      <c r="B141" s="478"/>
      <c r="C141" s="181" t="s">
        <v>1952</v>
      </c>
      <c r="D141" s="181"/>
      <c r="E141" s="479" t="s">
        <v>5135</v>
      </c>
      <c r="F141" s="4"/>
      <c r="G141" s="1" t="s">
        <v>3499</v>
      </c>
      <c r="H141" s="1"/>
      <c r="I141" s="1" t="s">
        <v>5128</v>
      </c>
      <c r="J141" s="1"/>
      <c r="K141" s="189" t="s">
        <v>909</v>
      </c>
    </row>
    <row r="142" spans="1:11" x14ac:dyDescent="0.2">
      <c r="A142" s="478" t="s">
        <v>5843</v>
      </c>
      <c r="B142" s="478"/>
      <c r="C142" s="176" t="s">
        <v>5139</v>
      </c>
      <c r="D142" s="176"/>
      <c r="E142" s="479" t="s">
        <v>5146</v>
      </c>
      <c r="F142" s="4"/>
      <c r="G142" s="1" t="s">
        <v>3499</v>
      </c>
      <c r="H142" s="1"/>
      <c r="I142" s="4" t="s">
        <v>5158</v>
      </c>
      <c r="J142" s="4"/>
      <c r="K142" s="189" t="s">
        <v>911</v>
      </c>
    </row>
    <row r="143" spans="1:11" x14ac:dyDescent="0.2">
      <c r="A143" s="478" t="s">
        <v>5844</v>
      </c>
      <c r="B143" s="478"/>
      <c r="C143" s="176" t="s">
        <v>5140</v>
      </c>
      <c r="D143" s="176"/>
      <c r="E143" s="479" t="s">
        <v>5147</v>
      </c>
      <c r="F143" s="4"/>
      <c r="G143" s="1" t="s">
        <v>3499</v>
      </c>
      <c r="H143" s="1"/>
      <c r="I143" s="4" t="s">
        <v>5158</v>
      </c>
      <c r="J143" s="4"/>
      <c r="K143" s="189" t="s">
        <v>911</v>
      </c>
    </row>
    <row r="144" spans="1:11" x14ac:dyDescent="0.2">
      <c r="A144" s="478" t="s">
        <v>5860</v>
      </c>
      <c r="B144" s="478"/>
      <c r="C144" s="20" t="s">
        <v>5326</v>
      </c>
      <c r="D144" s="20"/>
      <c r="E144" s="479" t="s">
        <v>5327</v>
      </c>
      <c r="F144" s="4"/>
      <c r="G144" s="1" t="s">
        <v>3499</v>
      </c>
      <c r="H144" s="1"/>
      <c r="I144" s="4" t="s">
        <v>5316</v>
      </c>
      <c r="J144" s="4"/>
      <c r="K144" s="189" t="s">
        <v>944</v>
      </c>
    </row>
    <row r="145" spans="1:11" x14ac:dyDescent="0.2">
      <c r="A145" s="478" t="s">
        <v>5867</v>
      </c>
      <c r="B145" s="478"/>
      <c r="C145" s="20" t="s">
        <v>851</v>
      </c>
      <c r="D145" s="20"/>
      <c r="E145" s="479" t="s">
        <v>5354</v>
      </c>
      <c r="F145" s="4"/>
      <c r="G145" s="1" t="s">
        <v>3499</v>
      </c>
      <c r="H145" s="1"/>
      <c r="I145" s="4" t="s">
        <v>5316</v>
      </c>
      <c r="J145" s="4"/>
      <c r="K145" s="189" t="s">
        <v>851</v>
      </c>
    </row>
    <row r="146" spans="1:11" x14ac:dyDescent="0.2">
      <c r="A146" s="478" t="s">
        <v>5868</v>
      </c>
      <c r="B146" s="478"/>
      <c r="C146" s="176" t="s">
        <v>1956</v>
      </c>
      <c r="D146" s="176"/>
      <c r="E146" s="479" t="s">
        <v>5421</v>
      </c>
      <c r="F146" s="4"/>
      <c r="G146" s="1" t="s">
        <v>3499</v>
      </c>
      <c r="H146" s="1"/>
      <c r="I146" s="4" t="s">
        <v>1217</v>
      </c>
      <c r="J146" s="4"/>
      <c r="K146" s="189" t="s">
        <v>917</v>
      </c>
    </row>
  </sheetData>
  <hyperlinks>
    <hyperlink ref="K8" r:id="rId1"/>
    <hyperlink ref="K7" r:id="rId2"/>
    <hyperlink ref="K6" r:id="rId3"/>
    <hyperlink ref="K30" r:id="rId4"/>
    <hyperlink ref="K3" r:id="rId5"/>
    <hyperlink ref="K2" r:id="rId6"/>
    <hyperlink ref="K31" r:id="rId7"/>
    <hyperlink ref="K33" r:id="rId8"/>
    <hyperlink ref="K32" r:id="rId9"/>
    <hyperlink ref="K34" r:id="rId10"/>
    <hyperlink ref="K36" r:id="rId11"/>
    <hyperlink ref="K37" r:id="rId12"/>
    <hyperlink ref="K38" r:id="rId13"/>
    <hyperlink ref="K42" r:id="rId14"/>
    <hyperlink ref="K47" r:id="rId15"/>
    <hyperlink ref="K49" r:id="rId16"/>
    <hyperlink ref="K51" r:id="rId17"/>
    <hyperlink ref="K52" r:id="rId18"/>
    <hyperlink ref="K53" r:id="rId19"/>
    <hyperlink ref="K5" r:id="rId20"/>
    <hyperlink ref="K54" r:id="rId21"/>
    <hyperlink ref="K66" r:id="rId22"/>
    <hyperlink ref="K67" r:id="rId23" display="Fondi integrati per la competitività delle imprese turistiche"/>
    <hyperlink ref="K68" r:id="rId24" display="Fondi integrati per la competitività delle imprese turistiche"/>
    <hyperlink ref="K69" r:id="rId25" display="Fondi integrati per la competitività delle imprese turistiche"/>
    <hyperlink ref="K71" r:id="rId26" display="Migliorare l'efficienza energetica di cinema, teatri e musei"/>
    <hyperlink ref="K76" r:id="rId27" display="Parco Agrisolare"/>
    <hyperlink ref="K77" r:id="rId28" display="Realizzazione nuovi impianti di gestione rifiuti e ammodernamento di impianti esistenti"/>
    <hyperlink ref="K78" r:id="rId29" display="Realizzazione nuovi impianti di gestione rifiuti e ammodernamento di impianti esistenti"/>
    <hyperlink ref="K80" r:id="rId30" display="Installazione di infrastrutture di ricarica elettrica"/>
    <hyperlink ref="K82" r:id="rId31" display="Rafforzamento smart grid"/>
    <hyperlink ref="K83" r:id="rId32"/>
    <hyperlink ref="K84" r:id="rId33"/>
    <hyperlink ref="K86" r:id="rId34"/>
    <hyperlink ref="K87" r:id="rId35"/>
    <hyperlink ref="K88" r:id="rId36"/>
    <hyperlink ref="K91" r:id="rId37"/>
    <hyperlink ref="K92" r:id="rId38" display="Creazione di imprese femminili"/>
    <hyperlink ref="K93" r:id="rId39"/>
    <hyperlink ref="K94" r:id="rId40"/>
    <hyperlink ref="K95" r:id="rId41"/>
    <hyperlink ref="K97" r:id="rId42"/>
    <hyperlink ref="K101" r:id="rId43"/>
    <hyperlink ref="K102" r:id="rId44"/>
    <hyperlink ref="K103" r:id="rId45"/>
    <hyperlink ref="K107:K114" r:id="rId46" display="Rinnovo del materiale rotabile "/>
    <hyperlink ref="K113" r:id="rId47"/>
    <hyperlink ref="K128" r:id="rId48"/>
    <hyperlink ref="K114" r:id="rId49"/>
    <hyperlink ref="K129" r:id="rId50"/>
    <hyperlink ref="K115" r:id="rId51"/>
    <hyperlink ref="K116" r:id="rId52"/>
    <hyperlink ref="K130" r:id="rId53"/>
    <hyperlink ref="K117" r:id="rId54"/>
    <hyperlink ref="K131" r:id="rId55"/>
    <hyperlink ref="K132" r:id="rId56"/>
    <hyperlink ref="K133" r:id="rId57"/>
    <hyperlink ref="K134" r:id="rId58"/>
    <hyperlink ref="K135" r:id="rId59"/>
    <hyperlink ref="K136" r:id="rId60"/>
    <hyperlink ref="K120" r:id="rId61"/>
    <hyperlink ref="K140" r:id="rId62"/>
    <hyperlink ref="K112" r:id="rId63"/>
    <hyperlink ref="K125" r:id="rId64"/>
    <hyperlink ref="K144" r:id="rId65"/>
    <hyperlink ref="K145" r:id="rId66"/>
    <hyperlink ref="K118" r:id="rId67"/>
    <hyperlink ref="K138" r:id="rId68"/>
    <hyperlink ref="K119" r:id="rId69"/>
    <hyperlink ref="K139" r:id="rId70"/>
    <hyperlink ref="K146" r:id="rId71"/>
  </hyperlinks>
  <pageMargins left="0.7" right="0.7" top="0.75" bottom="0.75" header="0.3" footer="0.3"/>
  <pageSetup paperSize="9" orientation="portrait" r:id="rId72"/>
  <drawing r:id="rId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22</vt:i4>
      </vt:variant>
    </vt:vector>
  </HeadingPairs>
  <TitlesOfParts>
    <vt:vector size="22" baseType="lpstr">
      <vt:lpstr>Legenda</vt:lpstr>
      <vt:lpstr>Investimenti_Riforme</vt:lpstr>
      <vt:lpstr>ElencoUnico</vt:lpstr>
      <vt:lpstr>Traguardi_Obiettivi</vt:lpstr>
      <vt:lpstr>Monitoraggio</vt:lpstr>
      <vt:lpstr>Obiettivi_Fondocomplementare</vt:lpstr>
      <vt:lpstr>2021_II</vt:lpstr>
      <vt:lpstr>2022_I</vt:lpstr>
      <vt:lpstr>2022_II</vt:lpstr>
      <vt:lpstr>Investimenti_ItaliaDomani</vt:lpstr>
      <vt:lpstr>Bandi_ItaliaDomani</vt:lpstr>
      <vt:lpstr>Tabella_clima_digitale</vt:lpstr>
      <vt:lpstr>Riepilogo_semestre</vt:lpstr>
      <vt:lpstr>Costi_totali</vt:lpstr>
      <vt:lpstr>CostiPNRR_Missioni_Componenti</vt:lpstr>
      <vt:lpstr>Missioni</vt:lpstr>
      <vt:lpstr>Componenti</vt:lpstr>
      <vt:lpstr>Rate_Pnrr</vt:lpstr>
      <vt:lpstr>Tabella_traguardi</vt:lpstr>
      <vt:lpstr>Tabella_obiettivi</vt:lpstr>
      <vt:lpstr>Tabella_monitoraggio</vt:lpstr>
      <vt:lpstr>struttura_database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PNRR_M1C1.pdf</dc:title>
  <dc:creator>franco</dc:creator>
  <cp:keywords>()</cp:keywords>
  <cp:lastModifiedBy>Franco Mostacci</cp:lastModifiedBy>
  <dcterms:created xsi:type="dcterms:W3CDTF">2021-08-18T10:59:12Z</dcterms:created>
  <dcterms:modified xsi:type="dcterms:W3CDTF">2022-03-03T14:00:18Z</dcterms:modified>
</cp:coreProperties>
</file>